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83193045-E048-4404-AD48-EEBCCB3E9A40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הלוואות!$A$5:$AH$422</definedName>
    <definedName name="_xlnm._FilterDatabase" localSheetId="19" hidden="1">'לא סחיר - חוזים עתידיים'!$A$6:$AH$379</definedName>
    <definedName name="_xlnm._FilterDatabase" localSheetId="16" hidden="1">'לא סחיר - קרנות השקעה'!$A$6:$AH$257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קונצרני'!$A$1:$AZ$315</definedName>
    <definedName name="_xlnm.Print_Area" localSheetId="9">אופציות!$A$1:$AZ$35</definedName>
    <definedName name="_xlnm.Print_Area" localSheetId="21">הלוואות!$A$1:$AZ$422</definedName>
    <definedName name="_xlnm.Print_Area" localSheetId="24">'השקעה בחברות מוחזקות'!$A$1:$AZ$12</definedName>
    <definedName name="_xlnm.Print_Area" localSheetId="25">'השקעות אחרות '!$A$1:$AZ$37</definedName>
    <definedName name="_xlnm.Print_Area" localSheetId="23">'זכויות מקרקעין'!$A$1:$AZ$30</definedName>
    <definedName name="_xlnm.Print_Area" localSheetId="10">'חוזים עתידיים'!$A$1:$AZ$22</definedName>
    <definedName name="_xlnm.Print_Area" localSheetId="26">'יתרת התחייבות להשקעה'!$A$1:$AZ$249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עתידיים'!$A$1:$AZ$379</definedName>
    <definedName name="_xlnm.Print_Area" localSheetId="17">'לא סחיר - כתבי אופציה'!$A$1:$AZ$19</definedName>
    <definedName name="_xlnm.Print_Area" localSheetId="20">'לא סחיר - מוצרים מובנים'!$A$1:$AZ$41</definedName>
    <definedName name="_xlnm.Print_Area" localSheetId="15">'לא סחיר - מניות'!$A$1:$AZ$77</definedName>
    <definedName name="_xlnm.Print_Area" localSheetId="16">'לא סחיר - קרנות השקעה'!$A$1:$AZ$257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מזומנים!$A$1:$AZ$64</definedName>
    <definedName name="_xlnm.Print_Area" localSheetId="5">מניות!$A$1:$AZ$262</definedName>
    <definedName name="_xlnm.Print_Area" localSheetId="0">'סכום נכסי הקרן'!$A$1:$AZ$56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סל'!$A$1:$AZ$90</definedName>
    <definedName name="_xlnm.Print_Area" localSheetId="2">'תעודות התחייבות ממשלתיות'!$A$1:$AZ$65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0" l="1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5" i="20"/>
  <c r="J356" i="20"/>
  <c r="J357" i="20"/>
  <c r="J360" i="20"/>
  <c r="J361" i="20"/>
  <c r="J362" i="20"/>
  <c r="J363" i="20"/>
  <c r="J364" i="20"/>
  <c r="J365" i="20"/>
  <c r="J366" i="20"/>
  <c r="J368" i="20"/>
  <c r="J369" i="20"/>
  <c r="J370" i="20"/>
  <c r="J371" i="20"/>
  <c r="J372" i="20"/>
  <c r="J373" i="20"/>
  <c r="J374" i="20"/>
  <c r="J375" i="20"/>
  <c r="H234" i="20"/>
  <c r="J234" i="20" s="1"/>
  <c r="H20" i="20"/>
  <c r="H11" i="20"/>
  <c r="H235" i="20"/>
  <c r="H354" i="20"/>
  <c r="J354" i="20" s="1"/>
  <c r="H367" i="20"/>
  <c r="H359" i="20"/>
  <c r="J359" i="20" s="1"/>
  <c r="B72" i="27"/>
  <c r="B9" i="27"/>
  <c r="H11" i="24"/>
  <c r="H12" i="24"/>
  <c r="H13" i="24"/>
  <c r="H14" i="24"/>
  <c r="H15" i="24"/>
  <c r="H16" i="24"/>
  <c r="H17" i="24"/>
  <c r="H19" i="24"/>
  <c r="H21" i="24"/>
  <c r="H22" i="24"/>
  <c r="H23" i="24"/>
  <c r="H24" i="24"/>
  <c r="H25" i="24"/>
  <c r="H26" i="24"/>
  <c r="H27" i="24"/>
  <c r="H28" i="24"/>
  <c r="H29" i="24"/>
  <c r="H30" i="24"/>
  <c r="F20" i="24"/>
  <c r="F18" i="24" s="1"/>
  <c r="H18" i="24" s="1"/>
  <c r="F10" i="24"/>
  <c r="K9" i="2"/>
  <c r="K10" i="2"/>
  <c r="K11" i="2"/>
  <c r="K14" i="2"/>
  <c r="K15" i="2"/>
  <c r="K16" i="2"/>
  <c r="K17" i="2"/>
  <c r="K20" i="2"/>
  <c r="K21" i="2"/>
  <c r="K22" i="2"/>
  <c r="K23" i="2"/>
  <c r="K24" i="2"/>
  <c r="K25" i="2"/>
  <c r="K26" i="2"/>
  <c r="K29" i="2"/>
  <c r="K30" i="2"/>
  <c r="K31" i="2"/>
  <c r="K32" i="2"/>
  <c r="K34" i="2"/>
  <c r="K36" i="2"/>
  <c r="K37" i="2"/>
  <c r="K38" i="2"/>
  <c r="K39" i="2"/>
  <c r="K41" i="2"/>
  <c r="K42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8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I44" i="2"/>
  <c r="J44" i="2" s="1"/>
  <c r="I43" i="2"/>
  <c r="J43" i="2" s="1"/>
  <c r="J42" i="2"/>
  <c r="J41" i="2"/>
  <c r="I40" i="2"/>
  <c r="J40" i="2" s="1"/>
  <c r="J39" i="2"/>
  <c r="J38" i="2"/>
  <c r="J37" i="2"/>
  <c r="J36" i="2"/>
  <c r="I35" i="2"/>
  <c r="J35" i="2" s="1"/>
  <c r="J34" i="2"/>
  <c r="I33" i="2"/>
  <c r="J33" i="2" s="1"/>
  <c r="J32" i="2"/>
  <c r="J31" i="2"/>
  <c r="J30" i="2"/>
  <c r="J29" i="2"/>
  <c r="I28" i="2"/>
  <c r="J28" i="2" s="1"/>
  <c r="I27" i="2"/>
  <c r="J27" i="2" s="1"/>
  <c r="J26" i="2"/>
  <c r="J25" i="2"/>
  <c r="J24" i="2"/>
  <c r="J23" i="2"/>
  <c r="J22" i="2"/>
  <c r="J21" i="2"/>
  <c r="J20" i="2"/>
  <c r="I19" i="2"/>
  <c r="J19" i="2" s="1"/>
  <c r="I18" i="2"/>
  <c r="K18" i="2" s="1"/>
  <c r="J17" i="2"/>
  <c r="J16" i="2"/>
  <c r="J15" i="2"/>
  <c r="J14" i="2"/>
  <c r="I13" i="2"/>
  <c r="J13" i="2" s="1"/>
  <c r="I12" i="2"/>
  <c r="J12" i="2" s="1"/>
  <c r="J11" i="2"/>
  <c r="J10" i="2"/>
  <c r="J9" i="2"/>
  <c r="J8" i="2"/>
  <c r="H20" i="24" l="1"/>
  <c r="H10" i="24"/>
  <c r="F9" i="24"/>
  <c r="D10" i="24"/>
  <c r="D9" i="24" s="1"/>
  <c r="D8" i="24" s="1"/>
  <c r="J11" i="20"/>
  <c r="J20" i="20"/>
  <c r="H358" i="20"/>
  <c r="J367" i="20"/>
  <c r="J235" i="20"/>
  <c r="K33" i="2"/>
  <c r="K13" i="2"/>
  <c r="K44" i="2"/>
  <c r="K40" i="2"/>
  <c r="K28" i="2"/>
  <c r="K12" i="2"/>
  <c r="K43" i="2"/>
  <c r="K35" i="2"/>
  <c r="K27" i="2"/>
  <c r="K19" i="2"/>
  <c r="J18" i="2"/>
  <c r="B8" i="27"/>
  <c r="C42" i="1" s="1"/>
  <c r="D42" i="1" s="1"/>
  <c r="H10" i="20"/>
  <c r="F8" i="24" l="1"/>
  <c r="H9" i="24"/>
  <c r="H9" i="20"/>
  <c r="I10" i="20" s="1"/>
  <c r="J10" i="20"/>
  <c r="J358" i="20"/>
  <c r="G12" i="24" l="1"/>
  <c r="G14" i="24"/>
  <c r="G16" i="24"/>
  <c r="G22" i="24"/>
  <c r="G24" i="24"/>
  <c r="G26" i="24"/>
  <c r="G28" i="24"/>
  <c r="G30" i="24"/>
  <c r="G15" i="24"/>
  <c r="G19" i="24"/>
  <c r="G23" i="24"/>
  <c r="G27" i="24"/>
  <c r="G11" i="24"/>
  <c r="G13" i="24"/>
  <c r="G17" i="24"/>
  <c r="G21" i="24"/>
  <c r="G25" i="24"/>
  <c r="G29" i="24"/>
  <c r="H8" i="24"/>
  <c r="G8" i="24"/>
  <c r="G10" i="24"/>
  <c r="G20" i="24"/>
  <c r="G18" i="24"/>
  <c r="G9" i="24"/>
  <c r="I358" i="20"/>
  <c r="I15" i="20"/>
  <c r="I19" i="20"/>
  <c r="I23" i="20"/>
  <c r="I27" i="20"/>
  <c r="I31" i="20"/>
  <c r="I35" i="20"/>
  <c r="I39" i="20"/>
  <c r="I43" i="20"/>
  <c r="I47" i="20"/>
  <c r="I51" i="20"/>
  <c r="I55" i="20"/>
  <c r="I59" i="20"/>
  <c r="I63" i="20"/>
  <c r="I67" i="20"/>
  <c r="I71" i="20"/>
  <c r="I75" i="20"/>
  <c r="I79" i="20"/>
  <c r="I83" i="20"/>
  <c r="I87" i="20"/>
  <c r="I91" i="20"/>
  <c r="I95" i="20"/>
  <c r="I99" i="20"/>
  <c r="I103" i="20"/>
  <c r="I107" i="20"/>
  <c r="I111" i="20"/>
  <c r="I115" i="20"/>
  <c r="I119" i="20"/>
  <c r="I123" i="20"/>
  <c r="I127" i="20"/>
  <c r="I131" i="20"/>
  <c r="I135" i="20"/>
  <c r="I139" i="20"/>
  <c r="I143" i="20"/>
  <c r="I147" i="20"/>
  <c r="I151" i="20"/>
  <c r="I155" i="20"/>
  <c r="I159" i="20"/>
  <c r="I163" i="20"/>
  <c r="I167" i="20"/>
  <c r="I171" i="20"/>
  <c r="I175" i="20"/>
  <c r="I179" i="20"/>
  <c r="I183" i="20"/>
  <c r="I187" i="20"/>
  <c r="I191" i="20"/>
  <c r="I195" i="20"/>
  <c r="I199" i="20"/>
  <c r="I203" i="20"/>
  <c r="I207" i="20"/>
  <c r="I211" i="20"/>
  <c r="I215" i="20"/>
  <c r="I219" i="20"/>
  <c r="I223" i="20"/>
  <c r="I227" i="20"/>
  <c r="I231" i="20"/>
  <c r="I239" i="20"/>
  <c r="I243" i="20"/>
  <c r="I247" i="20"/>
  <c r="I251" i="20"/>
  <c r="I255" i="20"/>
  <c r="I259" i="20"/>
  <c r="I263" i="20"/>
  <c r="I267" i="20"/>
  <c r="I271" i="20"/>
  <c r="I275" i="20"/>
  <c r="I279" i="20"/>
  <c r="I283" i="20"/>
  <c r="I287" i="20"/>
  <c r="I291" i="20"/>
  <c r="I295" i="20"/>
  <c r="I299" i="20"/>
  <c r="I303" i="20"/>
  <c r="I307" i="20"/>
  <c r="I311" i="20"/>
  <c r="I315" i="20"/>
  <c r="I319" i="20"/>
  <c r="I323" i="20"/>
  <c r="I327" i="20"/>
  <c r="I331" i="20"/>
  <c r="I12" i="20"/>
  <c r="I16" i="20"/>
  <c r="I24" i="20"/>
  <c r="I28" i="20"/>
  <c r="I32" i="20"/>
  <c r="I36" i="20"/>
  <c r="I40" i="20"/>
  <c r="I44" i="20"/>
  <c r="I48" i="20"/>
  <c r="I52" i="20"/>
  <c r="I56" i="20"/>
  <c r="I60" i="20"/>
  <c r="I64" i="20"/>
  <c r="I68" i="20"/>
  <c r="I72" i="20"/>
  <c r="I76" i="20"/>
  <c r="I80" i="20"/>
  <c r="I84" i="20"/>
  <c r="I88" i="20"/>
  <c r="I92" i="20"/>
  <c r="I96" i="20"/>
  <c r="I100" i="20"/>
  <c r="I104" i="20"/>
  <c r="I108" i="20"/>
  <c r="I112" i="20"/>
  <c r="I116" i="20"/>
  <c r="I120" i="20"/>
  <c r="I124" i="20"/>
  <c r="I128" i="20"/>
  <c r="I132" i="20"/>
  <c r="I136" i="20"/>
  <c r="I140" i="20"/>
  <c r="I144" i="20"/>
  <c r="I148" i="20"/>
  <c r="I152" i="20"/>
  <c r="I156" i="20"/>
  <c r="I160" i="20"/>
  <c r="I164" i="20"/>
  <c r="I168" i="20"/>
  <c r="I172" i="20"/>
  <c r="I176" i="20"/>
  <c r="I180" i="20"/>
  <c r="I184" i="20"/>
  <c r="I188" i="20"/>
  <c r="I192" i="20"/>
  <c r="I196" i="20"/>
  <c r="I200" i="20"/>
  <c r="I204" i="20"/>
  <c r="I208" i="20"/>
  <c r="I212" i="20"/>
  <c r="I216" i="20"/>
  <c r="I220" i="20"/>
  <c r="I224" i="20"/>
  <c r="I228" i="20"/>
  <c r="I232" i="20"/>
  <c r="I236" i="20"/>
  <c r="I240" i="20"/>
  <c r="I244" i="20"/>
  <c r="I248" i="20"/>
  <c r="I252" i="20"/>
  <c r="I256" i="20"/>
  <c r="I260" i="20"/>
  <c r="I264" i="20"/>
  <c r="I268" i="20"/>
  <c r="I272" i="20"/>
  <c r="I276" i="20"/>
  <c r="I280" i="20"/>
  <c r="I284" i="20"/>
  <c r="I288" i="20"/>
  <c r="I292" i="20"/>
  <c r="I296" i="20"/>
  <c r="I300" i="20"/>
  <c r="I304" i="20"/>
  <c r="I308" i="20"/>
  <c r="I312" i="20"/>
  <c r="I316" i="20"/>
  <c r="I320" i="20"/>
  <c r="I324" i="20"/>
  <c r="I328" i="20"/>
  <c r="I332" i="20"/>
  <c r="J9" i="20"/>
  <c r="I13" i="20"/>
  <c r="I17" i="20"/>
  <c r="I21" i="20"/>
  <c r="I25" i="20"/>
  <c r="I29" i="20"/>
  <c r="I33" i="20"/>
  <c r="I37" i="20"/>
  <c r="I41" i="20"/>
  <c r="I45" i="20"/>
  <c r="I49" i="20"/>
  <c r="I53" i="20"/>
  <c r="I57" i="20"/>
  <c r="I61" i="20"/>
  <c r="I65" i="20"/>
  <c r="I69" i="20"/>
  <c r="I73" i="20"/>
  <c r="I77" i="20"/>
  <c r="I81" i="20"/>
  <c r="I85" i="20"/>
  <c r="I89" i="20"/>
  <c r="I93" i="20"/>
  <c r="I97" i="20"/>
  <c r="I101" i="20"/>
  <c r="I105" i="20"/>
  <c r="I109" i="20"/>
  <c r="I113" i="20"/>
  <c r="I117" i="20"/>
  <c r="I121" i="20"/>
  <c r="I125" i="20"/>
  <c r="I129" i="20"/>
  <c r="I133" i="20"/>
  <c r="I137" i="20"/>
  <c r="I141" i="20"/>
  <c r="I145" i="20"/>
  <c r="I149" i="20"/>
  <c r="I153" i="20"/>
  <c r="I157" i="20"/>
  <c r="I161" i="20"/>
  <c r="I165" i="20"/>
  <c r="I169" i="20"/>
  <c r="I173" i="20"/>
  <c r="I177" i="20"/>
  <c r="I181" i="20"/>
  <c r="I185" i="20"/>
  <c r="I189" i="20"/>
  <c r="I193" i="20"/>
  <c r="I197" i="20"/>
  <c r="I201" i="20"/>
  <c r="I205" i="20"/>
  <c r="I209" i="20"/>
  <c r="I213" i="20"/>
  <c r="I217" i="20"/>
  <c r="I221" i="20"/>
  <c r="I225" i="20"/>
  <c r="I229" i="20"/>
  <c r="I233" i="20"/>
  <c r="I237" i="20"/>
  <c r="I241" i="20"/>
  <c r="I245" i="20"/>
  <c r="I249" i="20"/>
  <c r="I253" i="20"/>
  <c r="I22" i="20"/>
  <c r="I38" i="20"/>
  <c r="I54" i="20"/>
  <c r="I70" i="20"/>
  <c r="I86" i="20"/>
  <c r="I102" i="20"/>
  <c r="I118" i="20"/>
  <c r="I134" i="20"/>
  <c r="I150" i="20"/>
  <c r="I166" i="20"/>
  <c r="I182" i="20"/>
  <c r="I198" i="20"/>
  <c r="I214" i="20"/>
  <c r="I230" i="20"/>
  <c r="I246" i="20"/>
  <c r="I258" i="20"/>
  <c r="I266" i="20"/>
  <c r="I274" i="20"/>
  <c r="I282" i="20"/>
  <c r="I290" i="20"/>
  <c r="I298" i="20"/>
  <c r="I306" i="20"/>
  <c r="I314" i="20"/>
  <c r="I322" i="20"/>
  <c r="I330" i="20"/>
  <c r="I336" i="20"/>
  <c r="I340" i="20"/>
  <c r="I344" i="20"/>
  <c r="I348" i="20"/>
  <c r="I352" i="20"/>
  <c r="I356" i="20"/>
  <c r="I360" i="20"/>
  <c r="I364" i="20"/>
  <c r="I368" i="20"/>
  <c r="I372" i="20"/>
  <c r="I9" i="20"/>
  <c r="I34" i="20"/>
  <c r="I66" i="20"/>
  <c r="I98" i="20"/>
  <c r="I146" i="20"/>
  <c r="I194" i="20"/>
  <c r="I242" i="20"/>
  <c r="I289" i="20"/>
  <c r="I313" i="20"/>
  <c r="I339" i="20"/>
  <c r="I351" i="20"/>
  <c r="I363" i="20"/>
  <c r="I375" i="20"/>
  <c r="I26" i="20"/>
  <c r="I42" i="20"/>
  <c r="I58" i="20"/>
  <c r="I74" i="20"/>
  <c r="I90" i="20"/>
  <c r="I106" i="20"/>
  <c r="I122" i="20"/>
  <c r="I138" i="20"/>
  <c r="I154" i="20"/>
  <c r="I170" i="20"/>
  <c r="I186" i="20"/>
  <c r="I202" i="20"/>
  <c r="I218" i="20"/>
  <c r="I250" i="20"/>
  <c r="I261" i="20"/>
  <c r="I269" i="20"/>
  <c r="I277" i="20"/>
  <c r="I285" i="20"/>
  <c r="I293" i="20"/>
  <c r="I301" i="20"/>
  <c r="I309" i="20"/>
  <c r="I317" i="20"/>
  <c r="I325" i="20"/>
  <c r="I333" i="20"/>
  <c r="I337" i="20"/>
  <c r="I341" i="20"/>
  <c r="I345" i="20"/>
  <c r="I349" i="20"/>
  <c r="I353" i="20"/>
  <c r="I357" i="20"/>
  <c r="I361" i="20"/>
  <c r="I365" i="20"/>
  <c r="I369" i="20"/>
  <c r="I373" i="20"/>
  <c r="I18" i="20"/>
  <c r="I82" i="20"/>
  <c r="I114" i="20"/>
  <c r="I162" i="20"/>
  <c r="I226" i="20"/>
  <c r="I265" i="20"/>
  <c r="I281" i="20"/>
  <c r="I305" i="20"/>
  <c r="I329" i="20"/>
  <c r="I347" i="20"/>
  <c r="I371" i="20"/>
  <c r="I14" i="20"/>
  <c r="I30" i="20"/>
  <c r="I46" i="20"/>
  <c r="I62" i="20"/>
  <c r="I78" i="20"/>
  <c r="I94" i="20"/>
  <c r="I110" i="20"/>
  <c r="I126" i="20"/>
  <c r="I142" i="20"/>
  <c r="I158" i="20"/>
  <c r="I174" i="20"/>
  <c r="I190" i="20"/>
  <c r="I206" i="20"/>
  <c r="I222" i="20"/>
  <c r="I238" i="20"/>
  <c r="I254" i="20"/>
  <c r="I262" i="20"/>
  <c r="I270" i="20"/>
  <c r="I278" i="20"/>
  <c r="I286" i="20"/>
  <c r="I294" i="20"/>
  <c r="I302" i="20"/>
  <c r="I310" i="20"/>
  <c r="I318" i="20"/>
  <c r="I326" i="20"/>
  <c r="I334" i="20"/>
  <c r="I338" i="20"/>
  <c r="I342" i="20"/>
  <c r="I346" i="20"/>
  <c r="I350" i="20"/>
  <c r="I362" i="20"/>
  <c r="I366" i="20"/>
  <c r="I370" i="20"/>
  <c r="I374" i="20"/>
  <c r="I50" i="20"/>
  <c r="I130" i="20"/>
  <c r="I178" i="20"/>
  <c r="I210" i="20"/>
  <c r="I257" i="20"/>
  <c r="I273" i="20"/>
  <c r="I297" i="20"/>
  <c r="I321" i="20"/>
  <c r="I335" i="20"/>
  <c r="I343" i="20"/>
  <c r="I355" i="20"/>
  <c r="I367" i="20"/>
  <c r="I20" i="20"/>
  <c r="I234" i="20"/>
  <c r="I11" i="20"/>
  <c r="I354" i="20"/>
  <c r="I359" i="20"/>
  <c r="I235" i="20"/>
</calcChain>
</file>

<file path=xl/sharedStrings.xml><?xml version="1.0" encoding="utf-8"?>
<sst xmlns="http://schemas.openxmlformats.org/spreadsheetml/2006/main" count="18747" uniqueCount="4463">
  <si>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</si>
  <si>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</si>
  <si>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</si>
  <si>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</si>
  <si>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</si>
  <si>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</si>
  <si>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</si>
  <si>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</si>
  <si>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</si>
  <si>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</si>
  <si>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</si>
  <si>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</si>
  <si>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</si>
  <si>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</si>
  <si>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</si>
  <si>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</si>
  <si>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</si>
  <si>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</si>
  <si>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</si>
  <si>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</si>
  <si>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</si>
  <si>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</si>
  <si>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</si>
  <si>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</si>
  <si>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</si>
  <si>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</si>
  <si>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</si>
  <si>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</si>
  <si>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</si>
  <si>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</si>
  <si>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</si>
  <si>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</si>
  <si>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</si>
  <si>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</si>
  <si>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</si>
  <si>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</si>
  <si>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</si>
  <si>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</si>
  <si>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</si>
  <si>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</si>
  <si>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</si>
  <si>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</si>
  <si>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</si>
  <si>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</si>
  <si>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</si>
  <si>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</si>
  <si>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</si>
  <si>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</si>
  <si>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</si>
  <si>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</si>
  <si>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</si>
  <si>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</si>
  <si>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</si>
  <si>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</si>
  <si>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</si>
  <si>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</si>
  <si>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</si>
  <si>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</si>
  <si>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</si>
  <si>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</si>
  <si>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</si>
  <si>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</si>
  <si>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</si>
  <si>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</si>
  <si>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</si>
  <si>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</si>
  <si>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</si>
  <si>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</si>
  <si>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</si>
  <si>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</si>
  <si>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</si>
  <si>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</si>
  <si>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</si>
  <si>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</si>
  <si>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</si>
  <si>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</si>
  <si>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</si>
  <si>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</si>
  <si>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</si>
  <si>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</si>
  <si>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</si>
  <si>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</si>
  <si>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</si>
  <si>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</si>
  <si>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</si>
  <si>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</si>
  <si>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</si>
  <si>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</si>
  <si>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</si>
  <si>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</si>
  <si>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</si>
  <si>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</si>
  <si>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</si>
  <si>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</si>
  <si>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</si>
  <si>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</si>
  <si>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</si>
  <si>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</si>
  <si>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</si>
  <si>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</si>
  <si>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</si>
  <si>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</si>
  <si>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</si>
  <si>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</si>
  <si>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</si>
  <si>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</si>
  <si>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</si>
  <si>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</si>
  <si>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</si>
  <si>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</si>
  <si>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</si>
  <si>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</si>
  <si>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</si>
  <si>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</si>
  <si>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</si>
  <si>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</si>
  <si>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</si>
  <si>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</si>
  <si>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</si>
  <si>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</si>
  <si>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</si>
  <si>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</si>
  <si>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</si>
  <si>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</si>
  <si>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</si>
  <si>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</si>
  <si>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</si>
  <si>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</si>
  <si>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</si>
  <si>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</si>
  <si>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</si>
  <si>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</si>
  <si>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</si>
  <si>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</si>
  <si>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</si>
  <si>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</si>
  <si>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</si>
  <si>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</si>
  <si>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</si>
  <si>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</si>
  <si>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</si>
  <si>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</si>
  <si>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</si>
  <si>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</si>
  <si>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</si>
  <si>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</si>
  <si>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</si>
  <si>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</si>
  <si>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</si>
  <si>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</si>
  <si>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</si>
  <si>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</si>
  <si>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</si>
  <si>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</si>
  <si>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</si>
  <si>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</si>
  <si>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</si>
  <si>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</si>
  <si>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</si>
  <si>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</si>
  <si>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</si>
  <si>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</si>
  <si>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</si>
  <si>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</si>
  <si>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</si>
  <si>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9780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</si>
  <si>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</si>
  <si>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</si>
  <si>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</si>
  <si>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</si>
  <si>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</si>
  <si>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</si>
  <si>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</si>
  <si>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</si>
  <si>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</si>
  <si>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</si>
  <si>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</si>
  <si>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</si>
  <si>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1111111111- 26- יובנק בע"מ</t>
  </si>
  <si>
    <t>סה"כ יתרת מזומנים ועו"ש נקובים במט"ח</t>
  </si>
  <si>
    <t>0</t>
  </si>
  <si>
    <t>130018- 12- בנק הפועלים</t>
  </si>
  <si>
    <t>20001- 12- בנק הפועלים</t>
  </si>
  <si>
    <t>20001- 26- יובנק בע"מ</t>
  </si>
  <si>
    <t>20003- 12- בנק הפועלים</t>
  </si>
  <si>
    <t>20003- 26- יובנק בע"מ</t>
  </si>
  <si>
    <t>80031- 12- בנק הפועלים</t>
  </si>
  <si>
    <t>200010- 12- בנק הפועלים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</si>
  <si>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</si>
  <si>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</si>
  <si>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</si>
  <si>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</si>
  <si>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</si>
  <si>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</si>
  <si>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</si>
  <si>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</si>
  <si>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</si>
  <si>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</si>
  <si>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</si>
  <si>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</si>
  <si>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</si>
  <si>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</si>
  <si>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31/12/12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</si>
  <si>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</si>
  <si>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</si>
  <si>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</si>
  <si>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</si>
  <si>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</si>
  <si>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</si>
  <si>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</si>
  <si>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</si>
  <si>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</si>
  <si>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</si>
  <si>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</si>
  <si>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</si>
  <si>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</si>
  <si>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</si>
  <si>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</si>
  <si>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</si>
  <si>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</si>
  <si>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</si>
  <si>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</si>
  <si>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</si>
  <si>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</si>
  <si>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</si>
  <si>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</si>
  <si>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</si>
  <si>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</si>
  <si>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</si>
  <si>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</si>
  <si>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</si>
  <si>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</si>
  <si>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</si>
  <si>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</si>
  <si>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</si>
  <si>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</si>
  <si>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</si>
  <si>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</si>
  <si>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</si>
  <si>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</si>
  <si>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</si>
  <si>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</si>
  <si>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</si>
  <si>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</si>
  <si>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</si>
  <si>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</si>
  <si>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</si>
  <si>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</si>
  <si>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</si>
  <si>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</si>
  <si>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</si>
  <si>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</si>
  <si>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</si>
  <si>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</si>
  <si>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</si>
  <si>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</si>
  <si>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</si>
  <si>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</si>
  <si>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</si>
  <si>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</si>
  <si>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</si>
  <si>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</si>
  <si>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</si>
  <si>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</si>
  <si>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</si>
  <si>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</si>
  <si>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</si>
  <si>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</si>
  <si>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</si>
  <si>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</si>
  <si>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</si>
  <si>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</si>
  <si>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</si>
  <si>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</si>
  <si>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</si>
  <si>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</si>
  <si>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</si>
  <si>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</si>
  <si>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</si>
  <si>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</si>
  <si>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</si>
  <si>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</si>
  <si>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</si>
  <si>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</si>
  <si>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</si>
  <si>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</si>
  <si>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</si>
  <si>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</si>
  <si>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</si>
  <si>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</si>
  <si>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</si>
  <si>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</si>
  <si>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</si>
  <si>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</si>
  <si>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</si>
  <si>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</si>
  <si>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</si>
  <si>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</si>
  <si>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</si>
  <si>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</si>
  <si>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</si>
  <si>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</si>
  <si>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</si>
  <si>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</si>
  <si>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</si>
  <si>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</si>
  <si>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</si>
  <si>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</si>
  <si>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</si>
  <si>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</si>
  <si>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</si>
  <si>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</si>
  <si>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</si>
  <si>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</si>
  <si>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</si>
  <si>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</si>
  <si>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</si>
  <si>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</si>
  <si>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</si>
  <si>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</si>
  <si>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</si>
  <si>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מזרחי טפחות הנפ 9/24- מזרחי טפחות חברה להנפקות בע"מ</t>
  </si>
  <si>
    <t>2310217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</si>
  <si>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</si>
  <si>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</si>
  <si>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</si>
  <si>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</si>
  <si>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</si>
  <si>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</si>
  <si>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</si>
  <si>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</si>
  <si>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</si>
  <si>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</si>
  <si>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</si>
  <si>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</si>
  <si>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</si>
  <si>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</si>
  <si>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</si>
  <si>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</si>
  <si>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</si>
  <si>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</si>
  <si>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</si>
  <si>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</si>
  <si>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</si>
  <si>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</si>
  <si>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</si>
  <si>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</si>
  <si>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</si>
  <si>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</si>
  <si>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</si>
  <si>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</si>
  <si>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</si>
  <si>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</si>
  <si>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</si>
  <si>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</si>
  <si>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</si>
  <si>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</si>
  <si>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</si>
  <si>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</si>
  <si>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</si>
  <si>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</si>
  <si>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</si>
  <si>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</si>
  <si>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</si>
  <si>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</si>
  <si>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</si>
  <si>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</si>
  <si>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</si>
  <si>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</si>
  <si>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</si>
  <si>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</si>
  <si>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</si>
  <si>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</si>
  <si>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</si>
  <si>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</si>
  <si>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</si>
  <si>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</si>
  <si>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</si>
  <si>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</si>
  <si>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</si>
  <si>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</si>
  <si>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</si>
  <si>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</si>
  <si>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</si>
  <si>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</si>
  <si>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</si>
  <si>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</si>
  <si>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</si>
  <si>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</si>
  <si>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</si>
  <si>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</si>
  <si>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</si>
  <si>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</si>
  <si>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</si>
  <si>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</si>
  <si>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</si>
  <si>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</si>
  <si>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</si>
  <si>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</si>
  <si>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</si>
  <si>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</si>
  <si>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</si>
  <si>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</si>
  <si>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</si>
  <si>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</si>
  <si>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</si>
  <si>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</si>
  <si>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</si>
  <si>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</si>
  <si>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</si>
  <si>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</si>
  <si>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</si>
  <si>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</si>
  <si>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</si>
  <si>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</si>
  <si>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</si>
  <si>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</si>
  <si>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</si>
  <si>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</si>
  <si>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</si>
  <si>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14/12/16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</si>
  <si>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</si>
  <si>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</si>
  <si>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</si>
  <si>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</si>
  <si>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</si>
  <si>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</si>
  <si>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</si>
  <si>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</si>
  <si>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</si>
  <si>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</si>
  <si>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</si>
  <si>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</si>
  <si>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</si>
  <si>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</si>
  <si>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</si>
  <si>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</si>
  <si>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</si>
  <si>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</si>
  <si>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</si>
  <si>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</si>
  <si>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</si>
  <si>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30/09/20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</si>
  <si>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</si>
  <si>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</si>
  <si>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</si>
  <si>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</si>
  <si>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</si>
  <si>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</si>
  <si>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</si>
  <si>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</si>
  <si>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</si>
  <si>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</si>
  <si>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</si>
  <si>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</si>
  <si>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</si>
  <si>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</si>
  <si>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</si>
  <si>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</si>
  <si>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</si>
  <si>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</si>
  <si>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</si>
  <si>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</si>
  <si>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</si>
  <si>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</si>
  <si>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</si>
  <si>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</si>
  <si>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</si>
  <si>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</si>
  <si>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</si>
  <si>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</si>
  <si>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</si>
  <si>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</si>
  <si>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</si>
  <si>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</si>
  <si>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</si>
  <si>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</si>
  <si>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</si>
  <si>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</si>
  <si>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</si>
  <si>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</si>
  <si>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</si>
  <si>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</si>
  <si>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</si>
  <si>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</si>
  <si>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</si>
  <si>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</si>
  <si>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</si>
  <si>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</si>
  <si>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</si>
  <si>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</si>
  <si>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</si>
  <si>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</si>
  <si>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</si>
  <si>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</si>
  <si>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</si>
  <si>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</si>
  <si>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</si>
  <si>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</si>
  <si>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</si>
  <si>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</si>
  <si>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</si>
  <si>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</si>
  <si>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</si>
  <si>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</si>
  <si>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</si>
  <si>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</si>
  <si>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</si>
  <si>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</si>
  <si>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</si>
  <si>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</si>
  <si>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</si>
  <si>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</si>
  <si>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</si>
  <si>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</si>
  <si>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</si>
  <si>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</si>
  <si>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</si>
  <si>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</si>
  <si>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</si>
  <si>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</si>
  <si>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</si>
  <si>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</si>
  <si>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</si>
  <si>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</si>
  <si>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</si>
  <si>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</si>
  <si>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</si>
  <si>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</si>
  <si>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</si>
  <si>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</si>
  <si>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</si>
  <si>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</si>
  <si>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</si>
  <si>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</si>
  <si>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</si>
  <si>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</si>
  <si>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</si>
  <si>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</si>
  <si>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</si>
  <si>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</si>
  <si>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</si>
  <si>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</si>
  <si>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</si>
  <si>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</si>
  <si>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</si>
  <si>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</si>
  <si>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</si>
  <si>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</si>
  <si>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</si>
  <si>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</si>
  <si>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</si>
  <si>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</si>
  <si>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</si>
  <si>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</si>
  <si>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</si>
  <si>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</si>
  <si>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</si>
  <si>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</si>
  <si>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</si>
  <si>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</si>
  <si>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</si>
  <si>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</si>
  <si>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</si>
  <si>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25/07/18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</si>
  <si>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</si>
  <si>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</si>
  <si>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</si>
  <si>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</si>
  <si>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</si>
  <si>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</si>
  <si>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</si>
  <si>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</si>
  <si>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</si>
  <si>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</si>
  <si>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</si>
  <si>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</si>
  <si>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</si>
  <si>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</si>
  <si>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</si>
  <si>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</si>
  <si>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</si>
  <si>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</si>
  <si>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</si>
  <si>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</si>
  <si>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</si>
  <si>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</si>
  <si>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</si>
  <si>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</si>
  <si>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</si>
  <si>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</si>
  <si>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</si>
  <si>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</si>
  <si>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</si>
  <si>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</si>
  <si>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</si>
  <si>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</si>
  <si>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</si>
  <si>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</si>
  <si>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</si>
  <si>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</si>
  <si>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</si>
  <si>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</si>
  <si>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</si>
  <si>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</si>
  <si>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</si>
  <si>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</si>
  <si>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</si>
  <si>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</si>
  <si>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</si>
  <si>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</si>
  <si>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</si>
  <si>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</si>
  <si>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</si>
  <si>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</si>
  <si>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</si>
  <si>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</si>
  <si>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</si>
  <si>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</si>
  <si>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</si>
  <si>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</si>
  <si>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</si>
  <si>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</si>
  <si>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</si>
  <si>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</si>
  <si>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</si>
  <si>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</si>
  <si>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</si>
  <si>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</si>
  <si>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</si>
  <si>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</si>
  <si>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</si>
  <si>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</si>
  <si>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</si>
  <si>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</si>
  <si>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</si>
  <si>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</si>
  <si>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</si>
  <si>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</si>
  <si>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</si>
  <si>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</si>
  <si>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</si>
  <si>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</si>
  <si>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</si>
  <si>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</si>
  <si>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</si>
  <si>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</si>
  <si>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</si>
  <si>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</si>
  <si>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</si>
  <si>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</si>
  <si>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</si>
  <si>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</si>
  <si>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</si>
  <si>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</si>
  <si>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</si>
  <si>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</si>
  <si>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</si>
  <si>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</si>
  <si>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</si>
  <si>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</si>
  <si>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</si>
  <si>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</si>
  <si>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</si>
  <si>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</si>
  <si>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</si>
  <si>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</si>
  <si>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</si>
  <si>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</si>
  <si>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</si>
  <si>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</si>
  <si>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</si>
  <si>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</si>
  <si>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</si>
  <si>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</si>
  <si>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</si>
  <si>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</si>
  <si>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</si>
  <si>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</si>
  <si>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</si>
  <si>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</si>
  <si>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</si>
  <si>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</si>
  <si>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</si>
  <si>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</si>
  <si>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</si>
  <si>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</si>
  <si>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</si>
  <si>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</si>
  <si>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</si>
  <si>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</si>
  <si>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</si>
  <si>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</si>
  <si>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</si>
  <si>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</si>
  <si>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</si>
  <si>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</si>
  <si>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</si>
  <si>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</si>
  <si>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</si>
  <si>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</si>
  <si>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</si>
  <si>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</si>
  <si>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</si>
  <si>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</si>
  <si>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</si>
  <si>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</si>
  <si>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</si>
  <si>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</si>
  <si>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</si>
  <si>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</si>
  <si>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</si>
  <si>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</si>
  <si>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</si>
  <si>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</si>
  <si>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</si>
  <si>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</si>
  <si>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</si>
  <si>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</si>
  <si>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</si>
  <si>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</si>
  <si>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</si>
  <si>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</si>
  <si>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</si>
  <si>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</si>
  <si>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</si>
  <si>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</si>
  <si>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</si>
  <si>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</si>
  <si>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</si>
  <si>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</si>
  <si>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</si>
  <si>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</si>
  <si>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</si>
  <si>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</si>
  <si>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</si>
  <si>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</si>
  <si>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</si>
  <si>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</si>
  <si>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</si>
  <si>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</si>
  <si>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</si>
  <si>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</si>
  <si>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</si>
  <si>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</si>
  <si>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</si>
  <si>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</si>
  <si>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</si>
  <si>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</si>
  <si>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</si>
  <si>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</si>
  <si>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</si>
  <si>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</si>
  <si>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</si>
  <si>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</si>
  <si>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</si>
  <si>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</si>
  <si>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</si>
  <si>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</si>
  <si>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</si>
  <si>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</si>
  <si>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</si>
  <si>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</si>
  <si>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</si>
  <si>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</si>
  <si>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</si>
  <si>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</si>
  <si>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</si>
  <si>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</si>
  <si>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</si>
  <si>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</si>
  <si>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</si>
  <si>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</si>
  <si>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</si>
  <si>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</si>
  <si>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</si>
  <si>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</si>
  <si>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</si>
  <si>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</si>
  <si>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</si>
  <si>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</si>
  <si>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</si>
  <si>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</si>
  <si>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</si>
  <si>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</si>
  <si>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</si>
  <si>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</si>
  <si>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</si>
  <si>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</si>
  <si>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</si>
  <si>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</si>
  <si>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</si>
  <si>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</si>
  <si>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</si>
  <si>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</si>
  <si>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</si>
  <si>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</si>
  <si>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</si>
  <si>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</si>
  <si>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</si>
  <si>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</si>
  <si>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</si>
  <si>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</si>
  <si>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</si>
  <si>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</si>
  <si>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</si>
  <si>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</si>
  <si>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</si>
  <si>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</si>
  <si>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</si>
  <si>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</si>
  <si>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</si>
  <si>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</si>
  <si>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</si>
  <si>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</si>
  <si>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</si>
  <si>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</si>
  <si>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</si>
  <si>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</si>
  <si>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</si>
  <si>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</si>
  <si>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</si>
  <si>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</si>
  <si>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</si>
  <si>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</si>
  <si>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</si>
  <si>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</si>
  <si>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</si>
  <si>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</si>
  <si>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</si>
  <si>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</si>
  <si>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</si>
  <si>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</si>
  <si>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</si>
  <si>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</si>
  <si>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</si>
  <si>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</si>
  <si>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</si>
  <si>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</si>
  <si>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</si>
  <si>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</si>
  <si>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</si>
  <si>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</si>
  <si>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</si>
  <si>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</si>
  <si>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</si>
  <si>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</si>
  <si>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</si>
  <si>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</si>
  <si>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</si>
  <si>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</si>
  <si>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</si>
  <si>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</si>
  <si>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</si>
  <si>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</si>
  <si>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</si>
  <si>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</si>
  <si>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</si>
  <si>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</si>
  <si>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</si>
  <si>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</si>
  <si>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</si>
  <si>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</si>
  <si>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</si>
  <si>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</si>
  <si>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</si>
  <si>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</si>
  <si>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</si>
  <si>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</si>
  <si>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</si>
  <si>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</si>
  <si>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</si>
  <si>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</si>
  <si>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</si>
  <si>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</si>
  <si>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</si>
  <si>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</si>
  <si>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</si>
  <si>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</si>
  <si>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</si>
  <si>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</si>
  <si>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</si>
  <si>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</si>
  <si>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</si>
  <si>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</si>
  <si>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</si>
  <si>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</si>
  <si>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30/09/21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</si>
  <si>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</si>
  <si>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</si>
  <si>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</si>
  <si>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</si>
  <si>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</si>
  <si>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</si>
  <si>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</si>
  <si>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</si>
  <si>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</si>
  <si>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</si>
  <si>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</si>
  <si>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</si>
  <si>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</si>
  <si>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</si>
  <si>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</si>
  <si>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</si>
  <si>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</si>
  <si>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</si>
  <si>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</si>
  <si>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</si>
  <si>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</si>
  <si>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</si>
  <si>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</si>
  <si>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</si>
  <si>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</si>
  <si>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</si>
  <si>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</si>
  <si>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</si>
  <si>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</si>
  <si>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</si>
  <si>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</si>
  <si>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</si>
  <si>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</si>
  <si>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</si>
  <si>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</si>
  <si>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</si>
  <si>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</si>
  <si>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</si>
  <si>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</si>
  <si>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</si>
  <si>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</si>
  <si>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</si>
  <si>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</si>
  <si>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</si>
  <si>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</si>
  <si>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</si>
  <si>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</si>
  <si>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</si>
  <si>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</si>
  <si>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</si>
  <si>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</si>
  <si>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</si>
  <si>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</si>
  <si>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</si>
  <si>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</si>
  <si>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</si>
  <si>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</si>
  <si>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</si>
  <si>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</si>
  <si>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</si>
  <si>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</si>
  <si>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</si>
  <si>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</si>
  <si>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</si>
  <si>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</si>
  <si>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</si>
  <si>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</si>
  <si>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</si>
  <si>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</si>
  <si>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</si>
  <si>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</si>
  <si>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</si>
  <si>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</si>
  <si>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</si>
  <si>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</si>
  <si>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</si>
  <si>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</si>
  <si>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</si>
  <si>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</si>
  <si>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</si>
  <si>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</si>
  <si>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</si>
  <si>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</si>
  <si>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</si>
  <si>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</si>
  <si>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</si>
  <si>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</si>
  <si>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</si>
  <si>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</si>
  <si>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</si>
  <si>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</si>
  <si>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</si>
  <si>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</si>
  <si>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</si>
  <si>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</si>
  <si>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</si>
  <si>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</si>
  <si>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</si>
  <si>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</si>
  <si>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</si>
  <si>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</si>
  <si>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</si>
  <si>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</si>
  <si>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</si>
  <si>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</si>
  <si>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</si>
  <si>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</si>
  <si>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</si>
  <si>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</si>
  <si>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</si>
  <si>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</si>
  <si>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</si>
  <si>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</si>
  <si>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</si>
  <si>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</si>
  <si>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</si>
  <si>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</si>
  <si>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</si>
  <si>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</si>
  <si>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</si>
  <si>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</si>
  <si>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</si>
  <si>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</si>
  <si>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</si>
  <si>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</si>
  <si>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</si>
  <si>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</si>
  <si>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</si>
  <si>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</si>
  <si>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</si>
  <si>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</si>
  <si>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</si>
  <si>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</si>
  <si>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</si>
  <si>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</si>
  <si>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</si>
  <si>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</si>
  <si>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</si>
  <si>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</si>
  <si>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</si>
  <si>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</si>
  <si>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</si>
  <si>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</si>
  <si>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</si>
  <si>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</si>
  <si>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</si>
  <si>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</si>
  <si>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</si>
  <si>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</si>
  <si>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</si>
  <si>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</si>
  <si>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</si>
  <si>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</si>
  <si>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</si>
  <si>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</si>
  <si>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</si>
  <si>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</si>
  <si>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</si>
  <si>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</si>
  <si>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</si>
  <si>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</si>
  <si>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</si>
  <si>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</si>
  <si>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</si>
  <si>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</si>
  <si>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</si>
  <si>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</si>
  <si>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</si>
  <si>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</si>
  <si>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</si>
  <si>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</si>
  <si>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</si>
  <si>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</si>
  <si>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</si>
  <si>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</si>
  <si>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</si>
  <si>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</si>
  <si>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</si>
  <si>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</si>
  <si>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</si>
  <si>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</si>
  <si>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</si>
  <si>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</si>
  <si>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</si>
  <si>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</si>
  <si>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</si>
  <si>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</si>
  <si>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</si>
  <si>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</si>
  <si>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</si>
  <si>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</si>
  <si>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</si>
  <si>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</si>
  <si>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</si>
  <si>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</si>
  <si>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</si>
  <si>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</si>
  <si>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</si>
  <si>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</si>
  <si>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</si>
  <si>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</si>
  <si>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</si>
  <si>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</si>
  <si>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</si>
  <si>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</si>
  <si>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</si>
  <si>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</si>
  <si>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</si>
  <si>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</si>
  <si>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</si>
  <si>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</si>
  <si>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</si>
  <si>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</si>
  <si>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</si>
  <si>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</si>
  <si>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</si>
  <si>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</si>
  <si>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</si>
  <si>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</si>
  <si>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</si>
  <si>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</si>
  <si>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</si>
  <si>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</si>
  <si>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</si>
  <si>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</si>
  <si>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</si>
  <si>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</si>
  <si>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</si>
  <si>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</si>
  <si>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</si>
  <si>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</si>
  <si>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</si>
  <si>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</si>
  <si>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</si>
  <si>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</si>
  <si>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</si>
  <si>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</si>
  <si>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</si>
  <si>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</si>
  <si>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</si>
  <si>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</si>
  <si>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</si>
  <si>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</si>
  <si>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</si>
  <si>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</si>
  <si>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</si>
  <si>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</si>
  <si>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</si>
  <si>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</si>
  <si>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</si>
  <si>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</si>
  <si>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</si>
  <si>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</si>
  <si>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</si>
  <si>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</si>
  <si>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</si>
  <si>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</si>
  <si>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</si>
  <si>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טבע(ריבית לקבל)- טבע תעשיות פרמצבטיות בע"מ</t>
  </si>
  <si>
    <t>6290140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</si>
  <si>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</si>
  <si>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</si>
  <si>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</si>
  <si>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</si>
  <si>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</si>
  <si>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</si>
  <si>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</si>
  <si>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</si>
  <si>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</si>
  <si>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</si>
  <si>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</si>
  <si>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</si>
  <si>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</si>
  <si>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</si>
  <si>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</si>
  <si>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</si>
  <si>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</si>
  <si>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</si>
  <si>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</si>
  <si>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</si>
  <si>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</si>
  <si>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</si>
  <si>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</si>
  <si>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</si>
  <si>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</si>
  <si>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</si>
  <si>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</si>
  <si>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</si>
  <si>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</si>
  <si>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</si>
  <si>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</si>
  <si>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</si>
  <si>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</si>
  <si>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</si>
  <si>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</si>
  <si>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</si>
  <si>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</si>
  <si>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</si>
  <si>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</si>
  <si>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</si>
  <si>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</si>
  <si>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</si>
  <si>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</si>
  <si>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</si>
  <si>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</si>
  <si>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</si>
  <si>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</si>
  <si>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</si>
  <si>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</si>
  <si>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</si>
  <si>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</si>
  <si>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</si>
  <si>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</si>
  <si>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</si>
  <si>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</si>
  <si>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</si>
  <si>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</si>
  <si>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</si>
  <si>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</si>
  <si>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</si>
  <si>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</si>
  <si>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</si>
  <si>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</si>
  <si>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</si>
  <si>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</si>
  <si>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</si>
  <si>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</si>
  <si>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</si>
  <si>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</si>
  <si>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</si>
  <si>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</si>
  <si>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</si>
  <si>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</si>
  <si>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</si>
  <si>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</si>
  <si>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</si>
  <si>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</si>
  <si>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</si>
  <si>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</si>
  <si>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</si>
  <si>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</si>
  <si>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</si>
  <si>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</si>
  <si>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</si>
  <si>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</si>
  <si>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</si>
  <si>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</si>
  <si>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</si>
  <si>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</si>
  <si>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</si>
  <si>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</si>
  <si>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</si>
  <si>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</si>
  <si>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</si>
  <si>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</si>
  <si>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</si>
  <si>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</si>
  <si>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</si>
  <si>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</si>
  <si>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</si>
  <si>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</si>
  <si>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</si>
  <si>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</si>
  <si>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</si>
  <si>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</si>
  <si>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</si>
  <si>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</si>
  <si>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</si>
  <si>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</si>
  <si>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</si>
  <si>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</si>
  <si>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</si>
  <si>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</si>
  <si>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</si>
  <si>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</si>
  <si>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</si>
  <si>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</si>
  <si>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</si>
  <si>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</si>
  <si>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</si>
  <si>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</si>
  <si>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</si>
  <si>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</si>
  <si>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</si>
  <si>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</si>
  <si>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</si>
  <si>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</si>
  <si>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</si>
  <si>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</si>
  <si>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</si>
  <si>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</si>
  <si>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</si>
  <si>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</si>
  <si>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</si>
  <si>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</si>
  <si>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</si>
  <si>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</si>
  <si>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</si>
  <si>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</si>
  <si>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</si>
  <si>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</si>
  <si>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</si>
  <si>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</si>
  <si>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</si>
  <si>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</si>
  <si>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</si>
  <si>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</si>
  <si>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</si>
  <si>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</si>
  <si>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</si>
  <si>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</si>
  <si>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</si>
  <si>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</si>
  <si>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</si>
  <si>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</si>
  <si>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</si>
  <si>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</si>
  <si>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</si>
  <si>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</si>
  <si>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</si>
  <si>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</si>
  <si>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</si>
  <si>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</si>
  <si>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</si>
  <si>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</si>
  <si>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</si>
  <si>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</si>
  <si>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</si>
  <si>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</si>
  <si>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</si>
  <si>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</si>
  <si>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</si>
  <si>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</si>
  <si>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</si>
  <si>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</si>
  <si>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</si>
  <si>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</si>
  <si>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</si>
  <si>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</si>
  <si>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</si>
  <si>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</si>
  <si>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</si>
  <si>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</si>
  <si>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</si>
  <si>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</si>
  <si>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</si>
  <si>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</si>
  <si>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</si>
  <si>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</si>
  <si>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</si>
  <si>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</si>
  <si>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</si>
  <si>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</si>
  <si>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</si>
  <si>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</si>
  <si>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</si>
  <si>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</si>
  <si>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</si>
  <si>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</si>
  <si>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</si>
  <si>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</si>
  <si>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</si>
  <si>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</si>
  <si>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</si>
  <si>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</si>
  <si>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</si>
  <si>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</si>
  <si>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</si>
  <si>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</si>
  <si>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</si>
  <si>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</si>
  <si>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</si>
  <si>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</si>
  <si>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</si>
  <si>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</si>
  <si>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</si>
  <si>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</si>
  <si>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</si>
  <si>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</si>
  <si>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</si>
  <si>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</si>
  <si>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</si>
  <si>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</si>
  <si>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</si>
  <si>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</si>
  <si>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</si>
  <si>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</si>
  <si>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</si>
  <si>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</si>
  <si>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</si>
  <si>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</si>
  <si>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</si>
  <si>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</si>
  <si>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</si>
  <si>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</si>
  <si>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</si>
  <si>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</si>
  <si>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</si>
  <si>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</si>
  <si>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</si>
  <si>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</si>
  <si>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</si>
  <si>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</si>
  <si>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</si>
  <si>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</si>
  <si>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</si>
  <si>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</si>
  <si>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</si>
  <si>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</si>
  <si>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</si>
  <si>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</si>
  <si>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</si>
  <si>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</si>
  <si>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</si>
  <si>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</si>
  <si>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</si>
  <si>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</si>
  <si>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</si>
  <si>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</si>
  <si>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</si>
  <si>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</si>
  <si>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</si>
  <si>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</si>
  <si>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</si>
  <si>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</si>
  <si>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</si>
  <si>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</si>
  <si>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</si>
  <si>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</si>
  <si>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</si>
  <si>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</si>
  <si>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</si>
  <si>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</si>
  <si>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</si>
  <si>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</si>
  <si>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</si>
  <si>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</si>
  <si>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</si>
  <si>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</si>
  <si>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</si>
  <si>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</si>
  <si>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</si>
  <si>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</si>
  <si>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</si>
  <si>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</si>
  <si>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</si>
  <si>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</si>
  <si>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</si>
  <si>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</si>
  <si>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</si>
  <si>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</si>
  <si>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</si>
  <si>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</si>
  <si>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</si>
  <si>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</si>
  <si>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</si>
  <si>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</si>
  <si>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</si>
  <si>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</si>
  <si>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</si>
  <si>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</si>
  <si>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</si>
  <si>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</si>
  <si>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</si>
  <si>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</si>
  <si>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</si>
  <si>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</si>
  <si>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</si>
  <si>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</si>
  <si>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</si>
  <si>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</si>
  <si>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</si>
  <si>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</si>
  <si>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</si>
  <si>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</si>
  <si>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</si>
  <si>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</si>
  <si>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</si>
  <si>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</si>
  <si>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</si>
  <si>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</si>
  <si>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</si>
  <si>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</si>
  <si>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</si>
  <si>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</si>
  <si>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</si>
  <si>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</si>
  <si>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</si>
  <si>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</si>
  <si>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</si>
  <si>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</si>
  <si>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</si>
  <si>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</si>
  <si>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</si>
  <si>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</si>
  <si>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</si>
  <si>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</si>
  <si>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</si>
  <si>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</si>
  <si>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</si>
  <si>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</si>
  <si>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</si>
  <si>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</si>
  <si>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</si>
  <si>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</si>
  <si>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</si>
  <si>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</si>
  <si>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</si>
  <si>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</si>
  <si>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</si>
  <si>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</si>
  <si>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</si>
  <si>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</si>
  <si>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</si>
  <si>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</si>
  <si>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</si>
  <si>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</si>
  <si>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</si>
  <si>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</si>
  <si>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</si>
  <si>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</si>
  <si>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</si>
  <si>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</si>
  <si>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</si>
  <si>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</si>
  <si>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</si>
  <si>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</si>
  <si>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</si>
  <si>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</si>
  <si>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</si>
  <si>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</si>
  <si>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</si>
  <si>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</si>
  <si>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</si>
  <si>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</si>
  <si>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</si>
  <si>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</si>
  <si>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</si>
  <si>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</si>
  <si>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</si>
  <si>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</si>
  <si>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</si>
  <si>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</si>
  <si>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</si>
  <si>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</si>
  <si>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</si>
  <si>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</si>
  <si>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</si>
  <si>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</si>
  <si>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</si>
  <si>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</si>
  <si>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</si>
  <si>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</si>
  <si>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</si>
  <si>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</si>
  <si>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</si>
  <si>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</si>
  <si>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</si>
  <si>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</si>
  <si>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</si>
  <si>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</si>
  <si>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</si>
  <si>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</si>
  <si>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</si>
  <si>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</si>
  <si>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</si>
  <si>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</si>
  <si>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</si>
  <si>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</si>
  <si>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</si>
  <si>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</si>
  <si>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</si>
  <si>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</si>
  <si>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</si>
  <si>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</si>
  <si>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</si>
  <si>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</si>
  <si>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</si>
  <si>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</si>
  <si>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</si>
  <si>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</si>
  <si>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</si>
  <si>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</si>
  <si>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</si>
  <si>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</si>
  <si>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</si>
  <si>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</si>
  <si>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</si>
  <si>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</si>
  <si>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</si>
  <si>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</si>
  <si>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</si>
  <si>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</si>
  <si>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</si>
  <si>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</si>
  <si>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</si>
  <si>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</si>
  <si>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</si>
  <si>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</si>
  <si>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</si>
  <si>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</si>
  <si>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</si>
  <si>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</si>
  <si>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</si>
  <si>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</si>
  <si>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</si>
  <si>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</si>
  <si>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</si>
  <si>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</si>
  <si>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</si>
  <si>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</si>
  <si>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</si>
  <si>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</si>
  <si>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</si>
  <si>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</si>
  <si>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</si>
  <si>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</si>
  <si>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</si>
  <si>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</si>
  <si>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</si>
  <si>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</si>
  <si>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</si>
  <si>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</si>
  <si>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</si>
  <si>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</si>
  <si>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</si>
  <si>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</si>
  <si>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</si>
  <si>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</si>
  <si>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</si>
  <si>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</si>
  <si>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</si>
  <si>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</si>
  <si>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</si>
  <si>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</si>
  <si>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</si>
  <si>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</si>
  <si>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</si>
  <si>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</si>
  <si>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</si>
  <si>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</si>
  <si>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</si>
  <si>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</si>
  <si>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</si>
  <si>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</si>
  <si>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</si>
  <si>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</si>
  <si>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</si>
  <si>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</si>
  <si>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UDEMY.INC- UDEMY INC</t>
  </si>
  <si>
    <t>US9026851066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</si>
  <si>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</si>
  <si>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</si>
  <si>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</si>
  <si>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</si>
  <si>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</si>
  <si>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</si>
  <si>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</si>
  <si>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</si>
  <si>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</si>
  <si>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</si>
  <si>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</si>
  <si>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</si>
  <si>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</si>
  <si>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</si>
  <si>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</si>
  <si>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</si>
  <si>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</si>
  <si>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</si>
  <si>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</si>
  <si>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</si>
  <si>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</si>
  <si>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</si>
  <si>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</si>
  <si>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</si>
  <si>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</si>
  <si>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</si>
  <si>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</si>
  <si>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</si>
  <si>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</si>
  <si>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</si>
  <si>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</si>
  <si>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</si>
  <si>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</si>
  <si>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</si>
  <si>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</si>
  <si>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</si>
  <si>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</si>
  <si>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</si>
  <si>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</si>
  <si>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</si>
  <si>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</si>
  <si>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</si>
  <si>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</si>
  <si>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</si>
  <si>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</si>
  <si>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</si>
  <si>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</si>
  <si>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</si>
  <si>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</si>
  <si>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</si>
  <si>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</si>
  <si>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</si>
  <si>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</si>
  <si>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</si>
  <si>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</si>
  <si>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</si>
  <si>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</si>
  <si>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</si>
  <si>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</si>
  <si>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</si>
  <si>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</si>
  <si>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</si>
  <si>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</si>
  <si>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</si>
  <si>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</si>
  <si>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</si>
  <si>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</si>
  <si>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</si>
  <si>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</si>
  <si>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</si>
  <si>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</si>
  <si>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</si>
  <si>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</si>
  <si>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</si>
  <si>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</si>
  <si>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</si>
  <si>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</si>
  <si>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</si>
  <si>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</si>
  <si>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</si>
  <si>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</si>
  <si>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</si>
  <si>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</si>
  <si>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</si>
  <si>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</si>
  <si>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</si>
  <si>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</si>
  <si>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</si>
  <si>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</si>
  <si>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</si>
  <si>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</si>
  <si>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</si>
  <si>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</si>
  <si>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</si>
  <si>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</si>
  <si>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</si>
  <si>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</si>
  <si>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</si>
  <si>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</si>
  <si>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</si>
  <si>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</si>
  <si>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</si>
  <si>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</si>
  <si>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</si>
  <si>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</si>
  <si>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</si>
  <si>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</si>
  <si>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</si>
  <si>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</si>
  <si>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</si>
  <si>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</si>
  <si>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</si>
  <si>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</si>
  <si>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</si>
  <si>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</si>
  <si>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</si>
  <si>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</si>
  <si>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</si>
  <si>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</si>
  <si>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</si>
  <si>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</si>
  <si>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</si>
  <si>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</si>
  <si>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</si>
  <si>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</si>
  <si>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</si>
  <si>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</si>
  <si>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</si>
  <si>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</si>
  <si>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</si>
  <si>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</si>
  <si>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</si>
  <si>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</si>
  <si>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</si>
  <si>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</si>
  <si>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</si>
  <si>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</si>
  <si>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</si>
  <si>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</si>
  <si>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</si>
  <si>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</si>
  <si>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</si>
  <si>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</si>
  <si>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</si>
  <si>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</si>
  <si>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</si>
  <si>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</si>
  <si>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</si>
  <si>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</si>
  <si>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</si>
  <si>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</si>
  <si>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</si>
  <si>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</si>
  <si>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</si>
  <si>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</si>
  <si>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</si>
  <si>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</si>
  <si>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</si>
  <si>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</si>
  <si>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</si>
  <si>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</si>
  <si>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</si>
  <si>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</si>
  <si>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</si>
  <si>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</si>
  <si>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</si>
  <si>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</si>
  <si>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</si>
  <si>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</si>
  <si>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</si>
  <si>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</si>
  <si>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</si>
  <si>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</si>
  <si>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</si>
  <si>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</si>
  <si>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</si>
  <si>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</si>
  <si>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</si>
  <si>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</si>
  <si>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</si>
  <si>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</si>
  <si>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</si>
  <si>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</si>
  <si>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</si>
  <si>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</si>
  <si>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</si>
  <si>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</si>
  <si>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</si>
  <si>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</si>
  <si>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</si>
  <si>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</si>
  <si>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</si>
  <si>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</si>
  <si>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</si>
  <si>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</si>
  <si>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</si>
  <si>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</si>
  <si>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</si>
  <si>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</si>
  <si>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</si>
  <si>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</si>
  <si>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</si>
  <si>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</si>
  <si>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</si>
  <si>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</si>
  <si>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</si>
  <si>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</si>
  <si>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</si>
  <si>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</si>
  <si>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</si>
  <si>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</si>
  <si>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</si>
  <si>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</si>
  <si>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</si>
  <si>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</si>
  <si>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</si>
  <si>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</si>
  <si>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</si>
  <si>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</si>
  <si>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</si>
  <si>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</si>
  <si>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</si>
  <si>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</si>
  <si>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</si>
  <si>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</si>
  <si>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</si>
  <si>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</si>
  <si>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</si>
  <si>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</si>
  <si>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</si>
  <si>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</si>
  <si>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</si>
  <si>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</si>
  <si>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</si>
  <si>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</si>
  <si>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</si>
  <si>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</si>
  <si>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</si>
  <si>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</si>
  <si>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</si>
  <si>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</si>
  <si>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</si>
  <si>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</si>
  <si>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</si>
  <si>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</si>
  <si>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</si>
  <si>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</si>
  <si>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</si>
  <si>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</si>
  <si>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</si>
  <si>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</si>
  <si>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</si>
  <si>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</si>
  <si>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</si>
  <si>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</si>
  <si>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</si>
  <si>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</si>
  <si>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</si>
  <si>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</si>
  <si>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</si>
  <si>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</si>
  <si>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</si>
  <si>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</si>
  <si>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</si>
  <si>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</si>
  <si>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</si>
  <si>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</si>
  <si>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</si>
  <si>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</si>
  <si>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</si>
  <si>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</si>
  <si>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</si>
  <si>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</si>
  <si>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</si>
  <si>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</si>
  <si>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</si>
  <si>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</si>
  <si>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</si>
  <si>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</si>
  <si>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</si>
  <si>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</si>
  <si>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</si>
  <si>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</si>
  <si>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</si>
  <si>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</si>
  <si>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</si>
  <si>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</si>
  <si>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</si>
  <si>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</si>
  <si>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</si>
  <si>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</si>
  <si>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</si>
  <si>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</si>
  <si>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</si>
  <si>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</si>
  <si>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</si>
  <si>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02/03/17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</si>
  <si>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</si>
  <si>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</si>
  <si>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</si>
  <si>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</si>
  <si>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</si>
  <si>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</si>
  <si>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</si>
  <si>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</si>
  <si>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</si>
  <si>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</si>
  <si>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</si>
  <si>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</si>
  <si>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</si>
  <si>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</si>
  <si>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</si>
  <si>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</si>
  <si>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</si>
  <si>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</si>
  <si>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</si>
  <si>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</si>
  <si>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</si>
  <si>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</si>
  <si>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</si>
  <si>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</si>
  <si>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</si>
  <si>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</si>
  <si>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</si>
  <si>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</si>
  <si>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</si>
  <si>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</si>
  <si>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</si>
  <si>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</si>
  <si>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</si>
  <si>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</si>
  <si>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</si>
  <si>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</si>
  <si>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</si>
  <si>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</si>
  <si>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</si>
  <si>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</si>
  <si>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</si>
  <si>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</si>
  <si>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</si>
  <si>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</si>
  <si>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</si>
  <si>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</si>
  <si>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</si>
  <si>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</si>
  <si>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</si>
  <si>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</si>
  <si>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</si>
  <si>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</si>
  <si>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</si>
  <si>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</si>
  <si>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</si>
  <si>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</si>
  <si>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</si>
  <si>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</si>
  <si>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</si>
  <si>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</si>
  <si>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</si>
  <si>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</si>
  <si>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</si>
  <si>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</si>
  <si>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</si>
  <si>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</si>
  <si>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</si>
  <si>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</si>
  <si>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</si>
  <si>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GES- GES</t>
  </si>
  <si>
    <t>9113</t>
  </si>
  <si>
    <t>511325326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</si>
  <si>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</si>
  <si>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</si>
  <si>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</si>
  <si>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</si>
  <si>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</si>
  <si>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</si>
  <si>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</si>
  <si>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</si>
  <si>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</si>
  <si>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</si>
  <si>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</si>
  <si>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</si>
  <si>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</si>
  <si>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</si>
  <si>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</si>
  <si>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</si>
  <si>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</si>
  <si>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</si>
  <si>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</si>
  <si>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</si>
  <si>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</si>
  <si>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</si>
  <si>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</si>
  <si>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</si>
  <si>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</si>
  <si>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</si>
  <si>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</si>
  <si>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</si>
  <si>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</si>
  <si>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</si>
  <si>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</si>
  <si>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</si>
  <si>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</si>
  <si>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</si>
  <si>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</si>
  <si>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</si>
  <si>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</si>
  <si>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</si>
  <si>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</si>
  <si>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</si>
  <si>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</si>
  <si>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</si>
  <si>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</si>
  <si>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</si>
  <si>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</si>
  <si>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</si>
  <si>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</si>
  <si>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</si>
  <si>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</si>
  <si>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</si>
  <si>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</si>
  <si>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</si>
  <si>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</si>
  <si>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</si>
  <si>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</si>
  <si>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</si>
  <si>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</si>
  <si>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*BIG USA מניה לא סחירה- ביג יו.אס.אי. בע"מ</t>
  </si>
  <si>
    <t>29991765</t>
  </si>
  <si>
    <t>514435395</t>
  </si>
  <si>
    <t>Lendbuzz Inc- Lendbuzz, Inc</t>
  </si>
  <si>
    <t>8564</t>
  </si>
  <si>
    <t>medlnvest capital s.a.r.l- Medinvest</t>
  </si>
  <si>
    <t>2751</t>
  </si>
  <si>
    <t>ORDH- ORDH</t>
  </si>
  <si>
    <t>8255</t>
  </si>
  <si>
    <t>*Fu Gen AG- Fu Gen AG</t>
  </si>
  <si>
    <t>9035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</si>
  <si>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</si>
  <si>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</si>
  <si>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</si>
  <si>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</si>
  <si>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</si>
  <si>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</si>
  <si>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NORDIC POWER 2- Nordic Power,1 Lp</t>
  </si>
  <si>
    <t>9116</t>
  </si>
  <si>
    <t>NORDIC POWER 3- Nordic Power,1 Lp</t>
  </si>
  <si>
    <t>9291</t>
  </si>
  <si>
    <t>NORDIC POWER 4- Nordic Power,1 Lp</t>
  </si>
  <si>
    <t>9300</t>
  </si>
  <si>
    <t>OPC Power Ventures LP- Power Ventures</t>
  </si>
  <si>
    <t>8215</t>
  </si>
  <si>
    <t>Keystone Dental Holdings Ltd- Keystone Dental Holdings, Inc</t>
  </si>
  <si>
    <t>8613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</si>
  <si>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</si>
  <si>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</si>
  <si>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</si>
  <si>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</si>
  <si>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</si>
  <si>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</si>
  <si>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</si>
  <si>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</si>
  <si>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</si>
  <si>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</si>
  <si>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</si>
  <si>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</si>
  <si>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</si>
  <si>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</si>
  <si>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</si>
  <si>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</si>
  <si>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</si>
  <si>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</si>
  <si>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</si>
  <si>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</si>
  <si>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</si>
  <si>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</si>
  <si>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</si>
  <si>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</si>
  <si>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</si>
  <si>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</si>
  <si>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</si>
  <si>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</si>
  <si>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</si>
  <si>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</si>
  <si>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</si>
  <si>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</si>
  <si>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</si>
  <si>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</si>
  <si>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</si>
  <si>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</si>
  <si>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</si>
  <si>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</si>
  <si>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</si>
  <si>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</si>
  <si>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</si>
  <si>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</si>
  <si>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</si>
  <si>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</si>
  <si>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</si>
  <si>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anatomy  2- קרן אנטומיה</t>
  </si>
  <si>
    <t>5260</t>
  </si>
  <si>
    <t>16/11/14</t>
  </si>
  <si>
    <t>anatomy- קרן אנטומיה</t>
  </si>
  <si>
    <t>52266</t>
  </si>
  <si>
    <t>01/01/12</t>
  </si>
  <si>
    <t>Stage One Venture Capital Fund IV</t>
  </si>
  <si>
    <t>8981</t>
  </si>
  <si>
    <t>30/12/21</t>
  </si>
  <si>
    <t>F2 Capital Partners 3 LP- Capital Link Global Fintech Le</t>
  </si>
  <si>
    <t>8401</t>
  </si>
  <si>
    <t>01/03/22</t>
  </si>
  <si>
    <t>StageOne S.P.V R.S- stage one1</t>
  </si>
  <si>
    <t>8291</t>
  </si>
  <si>
    <t>24/03/21</t>
  </si>
  <si>
    <t>S.H. SKY 4 L.P- ס.ה. סקיי 4 ניהול שותפות מוגבלת</t>
  </si>
  <si>
    <t>8987</t>
  </si>
  <si>
    <t>20/01/22</t>
  </si>
  <si>
    <t>אורבימד 2- אורבימד ישראל</t>
  </si>
  <si>
    <t>5277</t>
  </si>
  <si>
    <t>21/04/16</t>
  </si>
  <si>
    <t>Greenfield Partners II L.P- Greenfield Partners</t>
  </si>
  <si>
    <t>7992</t>
  </si>
  <si>
    <t>31/12/20</t>
  </si>
  <si>
    <t>Greenfield Cobra Investments L.P- Greenlight Capital</t>
  </si>
  <si>
    <t>8269</t>
  </si>
  <si>
    <t>02/03/21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</si>
  <si>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</si>
  <si>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</si>
  <si>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</si>
  <si>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</si>
  <si>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</si>
  <si>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</si>
  <si>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</si>
  <si>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</si>
  <si>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</si>
  <si>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</si>
  <si>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</si>
  <si>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</si>
  <si>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</si>
  <si>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ריאליטי קרן השקעות בנדל"ן IV</t>
  </si>
  <si>
    <t>70040</t>
  </si>
  <si>
    <t>29/05/19</t>
  </si>
  <si>
    <t>Reality Real Estate Investment Fund 3 L.P- Reality Real Estate Investment Fund 3 L.P</t>
  </si>
  <si>
    <t>5265</t>
  </si>
  <si>
    <t>15/06/15</t>
  </si>
  <si>
    <t>JTLV III LIMITED PARTNERSHIP- נוקד קפיטל בע"מ</t>
  </si>
  <si>
    <t>8510</t>
  </si>
  <si>
    <t>04/04/22</t>
  </si>
  <si>
    <t>סה"כ קרנות השקעה אחרות</t>
  </si>
  <si>
    <t>GESM Via Maris Limited Partnership- PARTNERS GROUP</t>
  </si>
  <si>
    <t>7079</t>
  </si>
  <si>
    <t>10/12/20</t>
  </si>
  <si>
    <t>RAM COASTAL ENERGY LIMITED PARTNERSHIP- RAM Lux Systematic Funds</t>
  </si>
  <si>
    <t>7067</t>
  </si>
  <si>
    <t>05/08/20</t>
  </si>
  <si>
    <t>Accelmed Growth Partners L.P 2- Accelmed Growth Partners L.P</t>
  </si>
  <si>
    <t>5271</t>
  </si>
  <si>
    <t>Ares Capital Europe VI</t>
  </si>
  <si>
    <t>9817</t>
  </si>
  <si>
    <t>03/08/22</t>
  </si>
  <si>
    <t>Fortissimo Partners VI</t>
  </si>
  <si>
    <t>9290</t>
  </si>
  <si>
    <t>19/10/22</t>
  </si>
  <si>
    <t>STAGEONE S.P.V D.R</t>
  </si>
  <si>
    <t>8420</t>
  </si>
  <si>
    <t>17/07/22</t>
  </si>
  <si>
    <t>FIMI 6- BRIDGES ISRAEL GP GROWTH FUND 1 LIMITED PARTNERSHI</t>
  </si>
  <si>
    <t>5272</t>
  </si>
  <si>
    <t>03/02/16</t>
  </si>
  <si>
    <t>fimi israel opportunity- BRIDGES ISRAEL GP GROWTH FUND 1 LIMITED PARTNERSHI</t>
  </si>
  <si>
    <t>50724</t>
  </si>
  <si>
    <t>MIE III Co-Investment Fund II- CO-INVESTMENT</t>
  </si>
  <si>
    <t>9172</t>
  </si>
  <si>
    <t>01/07/22</t>
  </si>
  <si>
    <t>Fortissimo capital fund v- FORTISSIMO CAPITA FUND</t>
  </si>
  <si>
    <t>70381</t>
  </si>
  <si>
    <t>01/04/19</t>
  </si>
  <si>
    <t>Vintage Class A- Helios General 3 ltd</t>
  </si>
  <si>
    <t>70261</t>
  </si>
  <si>
    <t>17/10/19</t>
  </si>
  <si>
    <t>Vintage fund of funds ISRAEL V- Helios General 3 ltd</t>
  </si>
  <si>
    <t>6645</t>
  </si>
  <si>
    <t>01/01/19</t>
  </si>
  <si>
    <t>Noy 4 Infrastructure and energy- Noy 4 Infrastructure and Energy Investments</t>
  </si>
  <si>
    <t>8283</t>
  </si>
  <si>
    <t>01/05/21</t>
  </si>
  <si>
    <t>SKY 3- sky 3</t>
  </si>
  <si>
    <t>5289</t>
  </si>
  <si>
    <t>01/01/17</t>
  </si>
  <si>
    <t>ויולה פרייבט אקווטי 2- ג'נריישן ניהול בע"מ</t>
  </si>
  <si>
    <t>5257</t>
  </si>
  <si>
    <t>01/09/14</t>
  </si>
  <si>
    <t>TENE GROWTH CAPITAL 4- טנא השקעות</t>
  </si>
  <si>
    <t>5310</t>
  </si>
  <si>
    <t>01/09/17</t>
  </si>
  <si>
    <t>s.h. sky l.p- ס. ה. סקיי 11 ש.מ.</t>
  </si>
  <si>
    <t>50492</t>
  </si>
  <si>
    <t>01/08/05</t>
  </si>
  <si>
    <t>FIMI Israel Opportunity VII- פימי אופורטיוניטי 7 שותפות מוגבלת</t>
  </si>
  <si>
    <t>8292</t>
  </si>
  <si>
    <t>Kedma Capital III- קדמה קפיטל 3</t>
  </si>
  <si>
    <t>6662</t>
  </si>
  <si>
    <t>Evolution Venture Capital Fun I- קרן Evolution</t>
  </si>
  <si>
    <t>50286</t>
  </si>
  <si>
    <t>NOY ASHALIM קרן נוי- קרן נוי 1 להשקעה בתשתיות אנרגיה ש.מ</t>
  </si>
  <si>
    <t>5279</t>
  </si>
  <si>
    <t>08/08/16</t>
  </si>
  <si>
    <t>קרן נוי 2- קרן נוי 1 להשקעה בתשתיות אנרגיה ש.מ</t>
  </si>
  <si>
    <t>5259</t>
  </si>
  <si>
    <t>30/08/14</t>
  </si>
  <si>
    <t>Yesodot Gimmel- Yesodot Gimmel</t>
  </si>
  <si>
    <t>70291</t>
  </si>
  <si>
    <t>01/10/19</t>
  </si>
  <si>
    <t>Yesodot Senior Co Invest- Yesodot Gimmel</t>
  </si>
  <si>
    <t>7076</t>
  </si>
  <si>
    <t>Greenfield Partners Panorays LP- Greenfield Partners</t>
  </si>
  <si>
    <t>8320</t>
  </si>
  <si>
    <t>05/08/21</t>
  </si>
  <si>
    <t>DB Sunshine Holdings</t>
  </si>
  <si>
    <t>9703</t>
  </si>
  <si>
    <t>18/07/22</t>
  </si>
  <si>
    <t>Greenfield Partners Fund III LP</t>
  </si>
  <si>
    <t>9616</t>
  </si>
  <si>
    <t>16/06/23</t>
  </si>
  <si>
    <t>Green Lantern GL II LP- Green Lantern V</t>
  </si>
  <si>
    <t>8279</t>
  </si>
  <si>
    <t>25/04/21</t>
  </si>
  <si>
    <t>Green Lantern GLM LP- Green Lantern V</t>
  </si>
  <si>
    <t>8277</t>
  </si>
  <si>
    <t>*MA Movilim Renewable Energies L.P- אנלייט אנרגיה מתחדשת בע"מ</t>
  </si>
  <si>
    <t>5322</t>
  </si>
  <si>
    <t>06/06/16</t>
  </si>
  <si>
    <t>סה"כ קרנות הון סיכון בחו"ל</t>
  </si>
  <si>
    <t>IInsight Partners XI- Insight Associates XI, L.P.</t>
  </si>
  <si>
    <t>70461</t>
  </si>
  <si>
    <t>26/11/19</t>
  </si>
  <si>
    <t>Insight Partners XII LP- Insight Associates XI, L.P.</t>
  </si>
  <si>
    <t>8315</t>
  </si>
  <si>
    <t>21/05/21</t>
  </si>
  <si>
    <t>QUMRA OPPORTUNITY FUND I- Qumra Capital GP II, L.P.</t>
  </si>
  <si>
    <t>8282</t>
  </si>
  <si>
    <t>13/05/21</t>
  </si>
  <si>
    <t>Group 11 Fund IV- Group 11 Fund  L.P</t>
  </si>
  <si>
    <t>8287</t>
  </si>
  <si>
    <t>01/12/19</t>
  </si>
  <si>
    <t>Group 11 Fund V- Group 11 Fund  L.P</t>
  </si>
  <si>
    <t>8276</t>
  </si>
  <si>
    <t>01/04/21</t>
  </si>
  <si>
    <t>Arkin Bio Capital L.P- vanture capital</t>
  </si>
  <si>
    <t>8888</t>
  </si>
  <si>
    <t>07/10/21</t>
  </si>
  <si>
    <t>Zeev Opportunity Fund I- Zeev</t>
  </si>
  <si>
    <t>8316</t>
  </si>
  <si>
    <t>01/07/21</t>
  </si>
  <si>
    <t>סה"כ קרנות גידור בחו"ל</t>
  </si>
  <si>
    <t>CHEYNE REL.ES.C.HO.III (A)- Cheyn Capital</t>
  </si>
  <si>
    <t>XD0286426446</t>
  </si>
  <si>
    <t>20/05/20</t>
  </si>
  <si>
    <t>ION TECH FEEDER FUND- ION TECH FEEDER FUND</t>
  </si>
  <si>
    <t>KYG4939W1188</t>
  </si>
  <si>
    <t>24/02/22</t>
  </si>
  <si>
    <t>סה"כ קרנות נדל"ן בחו"ל</t>
  </si>
  <si>
    <t>Co Invest Antlia BSREP III BLOKER- BLOKER</t>
  </si>
  <si>
    <t>8298</t>
  </si>
  <si>
    <t>27/11/18</t>
  </si>
  <si>
    <t>Brookfield real estate partners II- Brookfield global</t>
  </si>
  <si>
    <t>5274</t>
  </si>
  <si>
    <t>31/03/16</t>
  </si>
  <si>
    <t>Brookfield SREP III- Brookfield global</t>
  </si>
  <si>
    <t>5328</t>
  </si>
  <si>
    <t>21/12/17</t>
  </si>
  <si>
    <t>Co-Invest Antlia BSREP III- CO-INVESTMENT</t>
  </si>
  <si>
    <t>5344</t>
  </si>
  <si>
    <t>05/12/18</t>
  </si>
  <si>
    <t>Blackstone R.E. partners VIII.F- Blackstone Management Associates VII L.L.C</t>
  </si>
  <si>
    <t>5264</t>
  </si>
  <si>
    <t>01/04/15</t>
  </si>
  <si>
    <t>Blackstone Real Estate Partners IX- Blackstone Management Associates VII L.L.C</t>
  </si>
  <si>
    <t>7064</t>
  </si>
  <si>
    <t>27/07/20</t>
  </si>
  <si>
    <t>WATERTON RESIDENTIAL P V XIII- PGCO 4 CO-MINGLED FUND</t>
  </si>
  <si>
    <t>5334</t>
  </si>
  <si>
    <t>06/04/17</t>
  </si>
  <si>
    <t>Portfolio EDGE- Portfolio EDGE</t>
  </si>
  <si>
    <t>5343</t>
  </si>
  <si>
    <t>09/10/18</t>
  </si>
  <si>
    <t>WATERTON EDGE- Portfolio EDGE</t>
  </si>
  <si>
    <t>7341</t>
  </si>
  <si>
    <t>EQT Exeter Industrial Value Fund VI L.P</t>
  </si>
  <si>
    <t>9525</t>
  </si>
  <si>
    <t>25/03/22</t>
  </si>
  <si>
    <t>Faropoint Industrial Value Fund III LP</t>
  </si>
  <si>
    <t>9488</t>
  </si>
  <si>
    <t>14/04/22</t>
  </si>
  <si>
    <t>LCN European Fund IV SLP- LCN European Fund 3 GP S.A R.L</t>
  </si>
  <si>
    <t>97830</t>
  </si>
  <si>
    <t>23/03/22</t>
  </si>
  <si>
    <t>ELECTRA AMERICA PRINCIPAL HOSPITALITY- Electra Capital PM</t>
  </si>
  <si>
    <t>8404</t>
  </si>
  <si>
    <t>Electra America Multifamily III- Electra America</t>
  </si>
  <si>
    <t>7989</t>
  </si>
  <si>
    <t>31/12/19</t>
  </si>
  <si>
    <t>סה"כ קרנות השקעה אחרות בחו"ל</t>
  </si>
  <si>
    <t>MICL SONNEDIX SOLAR CIV L.P- MICL SONNEDIX SOLAR CIV L.P</t>
  </si>
  <si>
    <t>8324</t>
  </si>
  <si>
    <t>17/08/21</t>
  </si>
  <si>
    <t>JP MORGAN IIF- Moneda Latin American Corporate</t>
  </si>
  <si>
    <t>6653</t>
  </si>
  <si>
    <t>01/07/07</t>
  </si>
  <si>
    <t>BVP Forge Institutional L.P</t>
  </si>
  <si>
    <t>9239</t>
  </si>
  <si>
    <t>GIP OAK CO-INVEST L.P</t>
  </si>
  <si>
    <t>9534</t>
  </si>
  <si>
    <t>22/03/23</t>
  </si>
  <si>
    <t>Klirmark Opportunity Fund IV</t>
  </si>
  <si>
    <t>9536</t>
  </si>
  <si>
    <t>WHLP Kennedy (A) LP- Accelmed Growth Partners L.P</t>
  </si>
  <si>
    <t>9409</t>
  </si>
  <si>
    <t>10/01/23</t>
  </si>
  <si>
    <t>BCP V Brand Co-Invest LP- BCP V Brand Co-Invest LP</t>
  </si>
  <si>
    <t>70321</t>
  </si>
  <si>
    <t>Brookfield Capital Partners V- Blackstone Management Associates VII L.L.C</t>
  </si>
  <si>
    <t>66481</t>
  </si>
  <si>
    <t>Brookfield HSO Co-Invest L.P - 7016- Blackstone Management Associates VII L.L.C</t>
  </si>
  <si>
    <t>70160</t>
  </si>
  <si>
    <t>11/06/19</t>
  </si>
  <si>
    <t>BCP V DEXKO CO-INVEST LP- Brookfield global</t>
  </si>
  <si>
    <t>8337</t>
  </si>
  <si>
    <t>01/10/21</t>
  </si>
  <si>
    <t>Brookfield Capital Partners Fund VI- Brookfield global</t>
  </si>
  <si>
    <t>9236</t>
  </si>
  <si>
    <t>Brookfield coinv JCI- Brookfield global</t>
  </si>
  <si>
    <t>6665</t>
  </si>
  <si>
    <t>23/04/19</t>
  </si>
  <si>
    <t>BROOKFIELD IV- Brookfield global</t>
  </si>
  <si>
    <t>5266</t>
  </si>
  <si>
    <t>GRAPH TECH BROOKFIELD- Brookfield global</t>
  </si>
  <si>
    <t>5270</t>
  </si>
  <si>
    <t>20/09/15</t>
  </si>
  <si>
    <t>ORCC III- ORACLE CORP</t>
  </si>
  <si>
    <t>70851</t>
  </si>
  <si>
    <t>01/06/20</t>
  </si>
  <si>
    <t>Oak Hill Advisors - OCREDIT- Surgix ltd</t>
  </si>
  <si>
    <t>9695</t>
  </si>
  <si>
    <t>01/07/23</t>
  </si>
  <si>
    <t>Copenhagen Energy Transition</t>
  </si>
  <si>
    <t>8413</t>
  </si>
  <si>
    <t>10/04/22</t>
  </si>
  <si>
    <t>COPENHAGEN INFRASTRUCTURE</t>
  </si>
  <si>
    <t>5315</t>
  </si>
  <si>
    <t>27/12/17</t>
  </si>
  <si>
    <t>Copenhagen Infrastructure Partners IV F1- Copenhagen Infrastructure Partners</t>
  </si>
  <si>
    <t>8280</t>
  </si>
  <si>
    <t>16/04/21</t>
  </si>
  <si>
    <t>Proxima Co-Invest L.P- Galaxy Protfolio</t>
  </si>
  <si>
    <t>9377</t>
  </si>
  <si>
    <t>02/11/21</t>
  </si>
  <si>
    <t>LS POWER FUND IV- Gatewood Capital Opportunity Fund</t>
  </si>
  <si>
    <t>5317</t>
  </si>
  <si>
    <t>01/04/18</t>
  </si>
  <si>
    <t>InfraRed Infrastructure Fund V- INFRARED INFRASTRUCTURE V GENERAL PARTNER LLP</t>
  </si>
  <si>
    <t>5309</t>
  </si>
  <si>
    <t>01/03/17</t>
  </si>
  <si>
    <t>EIP Renewables invest SCS- Renewables invest</t>
  </si>
  <si>
    <t>7999</t>
  </si>
  <si>
    <t>01/02/21</t>
  </si>
  <si>
    <t>ARCLIGHT AEP FEEDER FUND VII LLC- ארקלייט</t>
  </si>
  <si>
    <t>70250</t>
  </si>
  <si>
    <t>ArcLight Fund VII AIV L.P- ארקלייט</t>
  </si>
  <si>
    <t>93860</t>
  </si>
  <si>
    <t>01/12/22</t>
  </si>
  <si>
    <t>Accelmed Partners II- Accelmed Growth Partners L.P</t>
  </si>
  <si>
    <t>7055</t>
  </si>
  <si>
    <t>24/03/20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</si>
  <si>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</si>
  <si>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</si>
  <si>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</si>
  <si>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</si>
  <si>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</si>
  <si>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</si>
  <si>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01/06/22</t>
  </si>
  <si>
    <t>AP IX Connect Holdings L.P</t>
  </si>
  <si>
    <t>8842</t>
  </si>
  <si>
    <t>01/01/22</t>
  </si>
  <si>
    <t>Astorg MidCap</t>
  </si>
  <si>
    <t>8318</t>
  </si>
  <si>
    <t>01/03/21</t>
  </si>
  <si>
    <t>Audax Direct Lending Solutions</t>
  </si>
  <si>
    <t>8314</t>
  </si>
  <si>
    <t>09/03/21</t>
  </si>
  <si>
    <t>GIP CAPS II REX Co-Investment Fund L.P</t>
  </si>
  <si>
    <t>93851</t>
  </si>
  <si>
    <t>GIP IV Gutenberg Co-Invest SCsp</t>
  </si>
  <si>
    <t>9246</t>
  </si>
  <si>
    <t>19/09/22</t>
  </si>
  <si>
    <t>GIP IV Seaway Energy</t>
  </si>
  <si>
    <t>9245</t>
  </si>
  <si>
    <t>ICG SDP V</t>
  </si>
  <si>
    <t>9157</t>
  </si>
  <si>
    <t>21/07/22</t>
  </si>
  <si>
    <t>Pantheon Global Co-Inv Opportu</t>
  </si>
  <si>
    <t>8330</t>
  </si>
  <si>
    <t>20/06/20</t>
  </si>
  <si>
    <t>Proofpoint Co-Invest Fund L.P</t>
  </si>
  <si>
    <t>8317</t>
  </si>
  <si>
    <t>Vintage Fund of Funds VII (Access) LP</t>
  </si>
  <si>
    <t>9273</t>
  </si>
  <si>
    <t>18/10/22</t>
  </si>
  <si>
    <t>EC - 3 AUDAX CO INV- ECV IL OPP I</t>
  </si>
  <si>
    <t>7987</t>
  </si>
  <si>
    <t>30/06/17</t>
  </si>
  <si>
    <t>EC 6 ADLS co-inv- ECV IL OPP I</t>
  </si>
  <si>
    <t>8313</t>
  </si>
  <si>
    <t>10/06/21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</si>
  <si>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</si>
  <si>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</si>
  <si>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</si>
  <si>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</si>
  <si>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</si>
  <si>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</si>
  <si>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09/11/22</t>
  </si>
  <si>
    <t>ADVENT INTERNATIONAL 8- Advent International</t>
  </si>
  <si>
    <t>5273</t>
  </si>
  <si>
    <t>01/02/16</t>
  </si>
  <si>
    <t>Advent International GPE IX L.P- Advent International</t>
  </si>
  <si>
    <t>70061</t>
  </si>
  <si>
    <t>01/06/19</t>
  </si>
  <si>
    <t>APOLLO- Apollo &amp; Lunar Croydon</t>
  </si>
  <si>
    <t>5281</t>
  </si>
  <si>
    <t>21/08/16</t>
  </si>
  <si>
    <t>Apollo Fund IX -- Apollo &amp; Lunar Croydon</t>
  </si>
  <si>
    <t>5302</t>
  </si>
  <si>
    <t>01/08/17</t>
  </si>
  <si>
    <t>Arcmont SLF II- Arcmont</t>
  </si>
  <si>
    <t>70451</t>
  </si>
  <si>
    <t>19/03/20</t>
  </si>
  <si>
    <t>*AUDAX DIRECT LENDING SOLUTIONS- Ares special situation fund IB</t>
  </si>
  <si>
    <t>5339</t>
  </si>
  <si>
    <t>Girasol Investments S.A- BUYOUT</t>
  </si>
  <si>
    <t>8412</t>
  </si>
  <si>
    <t>01/09/21</t>
  </si>
  <si>
    <t>cdl 2- cdl</t>
  </si>
  <si>
    <t>5237</t>
  </si>
  <si>
    <t>29/09/17</t>
  </si>
  <si>
    <t>CRECH V- Cheyn Capital</t>
  </si>
  <si>
    <t>5294</t>
  </si>
  <si>
    <t>03/10/16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</si>
  <si>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</si>
  <si>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</si>
  <si>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</si>
  <si>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</si>
  <si>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</si>
  <si>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</si>
  <si>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Concorde Co Invest L.P- CO-INVESTMENT</t>
  </si>
  <si>
    <t>8278</t>
  </si>
  <si>
    <t>Court Square Capital Lancet Holdings L.P- Court Square</t>
  </si>
  <si>
    <t>8327</t>
  </si>
  <si>
    <t>19/08/21</t>
  </si>
  <si>
    <t>Court Square IV- Court Square</t>
  </si>
  <si>
    <t>53321</t>
  </si>
  <si>
    <t>06/08/18</t>
  </si>
  <si>
    <t>CRESCENT- COVA Acquisition Corp</t>
  </si>
  <si>
    <t>5290</t>
  </si>
  <si>
    <t>21/12/15</t>
  </si>
  <si>
    <t>Crescent Direct Lending III- COVA Acquisition Corp</t>
  </si>
  <si>
    <t>8323</t>
  </si>
  <si>
    <t>CVC Capital partners VIII- CVC Capital Partners Strategic Opportunities II</t>
  </si>
  <si>
    <t>7060</t>
  </si>
  <si>
    <t>01/01/21</t>
  </si>
  <si>
    <t>ISQ Global infrastructure Fund- CVC Capital Partners Strategic Opportunities II</t>
  </si>
  <si>
    <t>8296</t>
  </si>
  <si>
    <t>11/09/20</t>
  </si>
  <si>
    <t>BLUEBAY - SLF1- Direct Lending Fund III General Partner</t>
  </si>
  <si>
    <t>5284</t>
  </si>
  <si>
    <t>10/06/16</t>
  </si>
  <si>
    <t>EC - 1 AUDAX CO INV- EC - AUDAX CO INV</t>
  </si>
  <si>
    <t>6657</t>
  </si>
  <si>
    <t>EC - 2 AUDAX CO INV- EC - AUDAX CO INV</t>
  </si>
  <si>
    <t>70091</t>
  </si>
  <si>
    <t>harbourvest A מאוחד- ECP V, LLC</t>
  </si>
  <si>
    <t>70000</t>
  </si>
  <si>
    <t>07/02/18</t>
  </si>
  <si>
    <t>Francisco Partners VI- Francisco</t>
  </si>
  <si>
    <t>7991</t>
  </si>
  <si>
    <t>01/10/20</t>
  </si>
  <si>
    <t>GIP CAPS II Panther Co-Investment L.P- GIP</t>
  </si>
  <si>
    <t>9229</t>
  </si>
  <si>
    <t>23/06/22</t>
  </si>
  <si>
    <t>GIP GEMINI FUND CAYMAN FEEDER II LP- GIP Gemini Fund LP</t>
  </si>
  <si>
    <t>70271</t>
  </si>
  <si>
    <t>30/09/19</t>
  </si>
  <si>
    <t>CAPSII co-inv- GLOBAL INDUSTRIES</t>
  </si>
  <si>
    <t>7057</t>
  </si>
  <si>
    <t>27/03/20</t>
  </si>
  <si>
    <t>CAPSII- GLOBAL INDUSTRIES</t>
  </si>
  <si>
    <t>70421</t>
  </si>
  <si>
    <t>03/04/19</t>
  </si>
  <si>
    <t>Global Infrastructure Partners IV L.P- Global Infrastructure Partners</t>
  </si>
  <si>
    <t>70181</t>
  </si>
  <si>
    <t>01/03/19</t>
  </si>
  <si>
    <t>Migdal HarbourVest Tranche B מאוחד- HarbourVest Adelaide</t>
  </si>
  <si>
    <t>5298</t>
  </si>
  <si>
    <t>29/03/18</t>
  </si>
  <si>
    <t>Strategic Investors Fund X- Helios General 3 ltd</t>
  </si>
  <si>
    <t>7068</t>
  </si>
  <si>
    <t>24/02/20</t>
  </si>
  <si>
    <t>Vintage Class B- Helios General 3 ltd</t>
  </si>
  <si>
    <t>70470</t>
  </si>
  <si>
    <t>23/04/20</t>
  </si>
  <si>
    <t>Vintage Class C- Helios General 3 ltd</t>
  </si>
  <si>
    <t>70751</t>
  </si>
  <si>
    <t>29/12/20</t>
  </si>
  <si>
    <t>Vintage Fund of Funds IV- Helios General 3 ltd</t>
  </si>
  <si>
    <t>5275</t>
  </si>
  <si>
    <t>01/03/16</t>
  </si>
  <si>
    <t>Vintage Fund of Funds V ACCESS- Helios General 3 ltd</t>
  </si>
  <si>
    <t>5333</t>
  </si>
  <si>
    <t>09/08/18</t>
  </si>
  <si>
    <t>Vintage Fund of Funds VI Access- Helios General 3 ltd</t>
  </si>
  <si>
    <t>8322</t>
  </si>
  <si>
    <t>Vintage Migdal Co-inv- Helios General 3 ltd</t>
  </si>
  <si>
    <t>5300</t>
  </si>
  <si>
    <t>16/05/17</t>
  </si>
  <si>
    <t>Horsley Bridge XII Ventures- Horsley Bridge</t>
  </si>
  <si>
    <t>5295</t>
  </si>
  <si>
    <t>24/05/17</t>
  </si>
  <si>
    <t>ICGL V- ICG Fund</t>
  </si>
  <si>
    <t>5326</t>
  </si>
  <si>
    <t>30/04/18</t>
  </si>
  <si>
    <t>ICG SDP 4- ICG Senior Debt Partners Fund-ICG</t>
  </si>
  <si>
    <t>70430</t>
  </si>
  <si>
    <t>Astorg VII Co-Invest ERT- JOY GLOBAL INC</t>
  </si>
  <si>
    <t>70351</t>
  </si>
  <si>
    <t>17/01/20</t>
  </si>
  <si>
    <t>Astorg VII Co-Invest LGC- JOY GLOBAL INC</t>
  </si>
  <si>
    <t>70401</t>
  </si>
  <si>
    <t>01/03/20</t>
  </si>
  <si>
    <t>Astorg VII- JOY GLOBAL INC</t>
  </si>
  <si>
    <t>6650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</si>
  <si>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</si>
  <si>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</si>
  <si>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</si>
  <si>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</si>
  <si>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</si>
  <si>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</si>
  <si>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</si>
  <si>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</si>
  <si>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KARTESIA KASS- KARTESIA</t>
  </si>
  <si>
    <t>6923</t>
  </si>
  <si>
    <t>17/05/19</t>
  </si>
  <si>
    <t>KARTESIA KSO- KARTESIA</t>
  </si>
  <si>
    <t>6885</t>
  </si>
  <si>
    <t>23/05/19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</si>
  <si>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</si>
  <si>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</si>
  <si>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</si>
  <si>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</si>
  <si>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</si>
  <si>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</si>
  <si>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</si>
  <si>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</si>
  <si>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</si>
  <si>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ISQ Kio Co-Invest Fund L.P- KION Group AG</t>
  </si>
  <si>
    <t>8333</t>
  </si>
  <si>
    <t>01/11/21</t>
  </si>
  <si>
    <t>KLIRMARK III- Klirmark Opportunity Fund</t>
  </si>
  <si>
    <t>70191</t>
  </si>
  <si>
    <t>01/09/19</t>
  </si>
  <si>
    <t>Klirmark Opportunity fund II MG- Klirmark Opportunity L.P</t>
  </si>
  <si>
    <t>29992298</t>
  </si>
  <si>
    <t>02/10/14</t>
  </si>
  <si>
    <t>Tikehau Direct Lending V- LendingClub Corp</t>
  </si>
  <si>
    <t>8312</t>
  </si>
  <si>
    <t>MTDL- MASTEC INC</t>
  </si>
  <si>
    <t>6651</t>
  </si>
  <si>
    <t>31/12/18</t>
  </si>
  <si>
    <t>Mayberry LP- Mayberry</t>
  </si>
  <si>
    <t>70541</t>
  </si>
  <si>
    <t>22/05/20</t>
  </si>
  <si>
    <t>MCP V- MCP V</t>
  </si>
  <si>
    <t>7077</t>
  </si>
  <si>
    <t>MERIDIAM 3- MERIDIAM</t>
  </si>
  <si>
    <t>5278</t>
  </si>
  <si>
    <t>24/04/16</t>
  </si>
  <si>
    <t>Mirasol Co Invest Fund L.P- Mirasol Co Invest Fund L.P</t>
  </si>
  <si>
    <t>8275</t>
  </si>
  <si>
    <t>MORE C-1- MORE GROUP</t>
  </si>
  <si>
    <t>8334</t>
  </si>
  <si>
    <t>04/08/21</t>
  </si>
  <si>
    <t>Boom Co-invest B LP- Nirvana Holdings I LP</t>
  </si>
  <si>
    <t>8111</t>
  </si>
  <si>
    <t>Pantheon Global Secondary Fund VI- Pantheon PGIF IV GP (Lux)</t>
  </si>
  <si>
    <t>5331</t>
  </si>
  <si>
    <t>31/05/18</t>
  </si>
  <si>
    <t>Patria Private Equity Fund VI- Patria Private</t>
  </si>
  <si>
    <t>5320</t>
  </si>
  <si>
    <t>PCS IV- PCS</t>
  </si>
  <si>
    <t>70131</t>
  </si>
  <si>
    <t>11/02/19</t>
  </si>
  <si>
    <t>PERMIRA- Permira VI</t>
  </si>
  <si>
    <t>5287</t>
  </si>
  <si>
    <t>31/12/16</t>
  </si>
  <si>
    <t>PERMIRA VII L.P.2 SCSP- Permira VI</t>
  </si>
  <si>
    <t>70281</t>
  </si>
  <si>
    <t>16/10/19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</si>
  <si>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</si>
  <si>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</si>
  <si>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</si>
  <si>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</si>
  <si>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</si>
  <si>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</si>
  <si>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</si>
  <si>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</si>
  <si>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RHONE V- RHONE</t>
  </si>
  <si>
    <t>5268</t>
  </si>
  <si>
    <t>30/06/15</t>
  </si>
  <si>
    <t>SPECTRUM co-inv - Saavi LP- SPECTRUM DYNAMICS</t>
  </si>
  <si>
    <t>7071</t>
  </si>
  <si>
    <t>12/08/20</t>
  </si>
  <si>
    <t>SPECTRUM- SPECTRUM DYNAMICS</t>
  </si>
  <si>
    <t>70411</t>
  </si>
  <si>
    <t>20/02/19</t>
  </si>
  <si>
    <t>Strategic Investors Fund IX L.P- SVB</t>
  </si>
  <si>
    <t>5327</t>
  </si>
  <si>
    <t>24/05/18</t>
  </si>
  <si>
    <t>Strategic Investors Fund VIII LP- SVB</t>
  </si>
  <si>
    <t>5288</t>
  </si>
  <si>
    <t>06/10/16</t>
  </si>
  <si>
    <t>TDL IV- TDL IV</t>
  </si>
  <si>
    <t>6646</t>
  </si>
  <si>
    <t>31/07/17</t>
  </si>
  <si>
    <t>Thoma Bravo Fund XIV-A- THOMA BRAVO</t>
  </si>
  <si>
    <t>80000</t>
  </si>
  <si>
    <t>TOMA BRAVO FUND 8- TOMA BRAVO FUND 8</t>
  </si>
  <si>
    <t>6647</t>
  </si>
  <si>
    <t>20/12/18</t>
  </si>
  <si>
    <t>TOMA BRAVO- TOMA BRAVO FUND 8</t>
  </si>
  <si>
    <t>5276</t>
  </si>
  <si>
    <t>23/02/16</t>
  </si>
  <si>
    <t>TPG Asia VII- TPG Partners</t>
  </si>
  <si>
    <t>5337</t>
  </si>
  <si>
    <t>07/09/17</t>
  </si>
  <si>
    <t>Trilantic capital partners V- trilantic</t>
  </si>
  <si>
    <t>5269</t>
  </si>
  <si>
    <t>01/04/14</t>
  </si>
  <si>
    <t>Trilantic Europe VI SCSp- trilantic</t>
  </si>
  <si>
    <t>70491</t>
  </si>
  <si>
    <t>01/04/20</t>
  </si>
  <si>
    <t>Vintage Co-Invest III- venture capital</t>
  </si>
  <si>
    <t>8331</t>
  </si>
  <si>
    <t>18/11/21</t>
  </si>
  <si>
    <t>Warburg Pincus China II L.P- WARBURG PINCUS</t>
  </si>
  <si>
    <t>6945</t>
  </si>
  <si>
    <t>05/06/19</t>
  </si>
  <si>
    <t>WARBURG PINCUS- WARBURG PINCUS</t>
  </si>
  <si>
    <t>5286</t>
  </si>
  <si>
    <t>קרן סילברפליט- קרן סילברפליט</t>
  </si>
  <si>
    <t>5267</t>
  </si>
  <si>
    <t>29/05/15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</si>
  <si>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</si>
  <si>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</si>
  <si>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</si>
  <si>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</si>
  <si>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</si>
  <si>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</si>
  <si>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</si>
  <si>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</si>
  <si>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</si>
  <si>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ArcLight Fund VII AIV Blocker- ARCLIGHT</t>
  </si>
  <si>
    <t>9619</t>
  </si>
  <si>
    <t>ARES EUROPEAN CREDIT INVESTMENTS VIII- Ares Capital Europe V (e) Holdings S.A.R.L</t>
  </si>
  <si>
    <t>8340</t>
  </si>
  <si>
    <t>31/07/22</t>
  </si>
  <si>
    <t>*APCS- Ares special situation fund IB</t>
  </si>
  <si>
    <t>5291</t>
  </si>
  <si>
    <t>21/02/17</t>
  </si>
  <si>
    <t>*ARES- Ares special situation fund IB</t>
  </si>
  <si>
    <t>7062</t>
  </si>
  <si>
    <t>WSREDII- WSREDII</t>
  </si>
  <si>
    <t>6658</t>
  </si>
  <si>
    <t>13/09/18</t>
  </si>
  <si>
    <t>Greenfield Partners Silverfort Co-Invest</t>
  </si>
  <si>
    <t>98671</t>
  </si>
  <si>
    <t>23/10/23</t>
  </si>
  <si>
    <t>Qumra MS LP Minute Media- Qumra Capital GP II, L.P.</t>
  </si>
  <si>
    <t>8270</t>
  </si>
  <si>
    <t>IFM GIF- IFM GIF</t>
  </si>
  <si>
    <t>53411</t>
  </si>
  <si>
    <t>01/01/04</t>
  </si>
  <si>
    <t>Whitehorse IV- Whitehorse Ltd</t>
  </si>
  <si>
    <t>8273</t>
  </si>
  <si>
    <t>AIOF II Woolly Co-Invest Fund L.P</t>
  </si>
  <si>
    <t>9282</t>
  </si>
  <si>
    <t>14/10/22</t>
  </si>
  <si>
    <t>Ambition HOLDINGS OFFSHORE LP</t>
  </si>
  <si>
    <t>8400</t>
  </si>
  <si>
    <t>14/12/21</t>
  </si>
  <si>
    <t>CSC TS HOLDINGS L.P</t>
  </si>
  <si>
    <t>9697</t>
  </si>
  <si>
    <t>29/03/23</t>
  </si>
  <si>
    <t>F2 Select I LP</t>
  </si>
  <si>
    <t>8507</t>
  </si>
  <si>
    <t>Global Infrastructure Partners Core C</t>
  </si>
  <si>
    <t>9495</t>
  </si>
  <si>
    <t>23/02/23</t>
  </si>
  <si>
    <t>ISF III Overflow Fund L.P</t>
  </si>
  <si>
    <t>9457</t>
  </si>
  <si>
    <t>28/11/22</t>
  </si>
  <si>
    <t>Monarch MCP VI</t>
  </si>
  <si>
    <t>9667</t>
  </si>
  <si>
    <t>02/02/23</t>
  </si>
  <si>
    <t>NCA Co-Invest L.P</t>
  </si>
  <si>
    <t>8415</t>
  </si>
  <si>
    <t>Pantheon Global Secondary VII</t>
  </si>
  <si>
    <t>982811</t>
  </si>
  <si>
    <t>Cheyne Co-Invest 2023-1 SP- Cheyn Capital</t>
  </si>
  <si>
    <t>9730</t>
  </si>
  <si>
    <t>08/08/23</t>
  </si>
  <si>
    <t>Fitzgerald Fund US LP- Fitzgerald Fund US LP (OMERS|20-49</t>
  </si>
  <si>
    <t>9600</t>
  </si>
  <si>
    <t>10/02/23</t>
  </si>
  <si>
    <t>Clayton Dubilier &amp; Rice XI L.P- Group 11 Fund  L.P</t>
  </si>
  <si>
    <t>8329</t>
  </si>
  <si>
    <t>11/12/19</t>
  </si>
  <si>
    <t>Nirvana Holdings I LP- Nirvana Holdings I LP</t>
  </si>
  <si>
    <t>8310</t>
  </si>
  <si>
    <t>PORCUPINE HOLDINGS (OFFSHORE) LP- porcupine holdings</t>
  </si>
  <si>
    <t>8339</t>
  </si>
  <si>
    <t>09/12/21</t>
  </si>
  <si>
    <t>Thor Investment Trust 1- Threadneedle Investment funds</t>
  </si>
  <si>
    <t>9618</t>
  </si>
  <si>
    <t>WHITEHORSE LIQUIDITY PARTNERS GPSOF- Whitehorse Ltd</t>
  </si>
  <si>
    <t>8321</t>
  </si>
  <si>
    <t>21/01/21</t>
  </si>
  <si>
    <t>Whitehorse Liquidity Partners V- Whitehorse Ltd</t>
  </si>
  <si>
    <t>8509</t>
  </si>
  <si>
    <t>01/12/21</t>
  </si>
  <si>
    <t>Israel Secondary fund III L.P- Israel secondary fund</t>
  </si>
  <si>
    <t>8338</t>
  </si>
  <si>
    <t>31/12/21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</si>
  <si>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</si>
  <si>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</si>
  <si>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</si>
  <si>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</si>
  <si>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</si>
  <si>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</si>
  <si>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</si>
  <si>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</si>
  <si>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</si>
  <si>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</si>
  <si>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</si>
  <si>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</si>
  <si>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</si>
  <si>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</si>
  <si>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</si>
  <si>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</si>
  <si>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אופצייה הגנה ממשלתית מסלול 43- Agritask Ltd</t>
  </si>
  <si>
    <t>9919</t>
  </si>
  <si>
    <t>אופציה על מניה לא סחירה Agritask- Agritask Ltd</t>
  </si>
  <si>
    <t>9122</t>
  </si>
  <si>
    <t>C +USD/-ILS 3.675 03-14 (11)</t>
  </si>
  <si>
    <t>702004365</t>
  </si>
  <si>
    <t>P -USD/+ILS 3.6 03-14 (11)</t>
  </si>
  <si>
    <t>702004364</t>
  </si>
  <si>
    <t>סה"כ מט"ח/מט"ח</t>
  </si>
  <si>
    <t>12/10/23</t>
  </si>
  <si>
    <t>15/08/23</t>
  </si>
  <si>
    <t>סה"כ כנגד חסכון עמיתים/מבוטחים</t>
  </si>
  <si>
    <t>לא</t>
  </si>
  <si>
    <t>29991170</t>
  </si>
  <si>
    <t>AA+</t>
  </si>
  <si>
    <t>07/02/08</t>
  </si>
  <si>
    <t>סה"כ מבוטחות במשכנתא או תיקי משכנתאות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</si>
  <si>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</si>
  <si>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</si>
  <si>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</si>
  <si>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</si>
  <si>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</si>
  <si>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</si>
  <si>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</si>
  <si>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</si>
  <si>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</si>
  <si>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</si>
  <si>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</si>
  <si>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</si>
  <si>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</si>
  <si>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</si>
  <si>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</si>
  <si>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</si>
  <si>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</si>
  <si>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</si>
  <si>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</si>
  <si>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</si>
  <si>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</si>
  <si>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</si>
  <si>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</si>
  <si>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</si>
  <si>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</si>
  <si>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</si>
  <si>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</si>
  <si>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</si>
  <si>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</si>
  <si>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</si>
  <si>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</si>
  <si>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</si>
  <si>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</si>
  <si>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</si>
  <si>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</si>
  <si>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</si>
  <si>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</si>
  <si>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</si>
  <si>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</si>
  <si>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</si>
  <si>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</si>
  <si>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</si>
  <si>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</si>
  <si>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31/12/15</t>
  </si>
  <si>
    <t>4693</t>
  </si>
  <si>
    <t>19/01/16</t>
  </si>
  <si>
    <t>425769</t>
  </si>
  <si>
    <t>19/05/16</t>
  </si>
  <si>
    <t>455714</t>
  </si>
  <si>
    <t>20/12/16</t>
  </si>
  <si>
    <t>474664</t>
  </si>
  <si>
    <t>04/07/17</t>
  </si>
  <si>
    <t>7520</t>
  </si>
  <si>
    <t>29/03/20</t>
  </si>
  <si>
    <t>8115</t>
  </si>
  <si>
    <t>03/12/20</t>
  </si>
  <si>
    <t>8349</t>
  </si>
  <si>
    <t>90150400</t>
  </si>
  <si>
    <t>01/07/15</t>
  </si>
  <si>
    <t>55061</t>
  </si>
  <si>
    <t>30/06/05</t>
  </si>
  <si>
    <t>371197</t>
  </si>
  <si>
    <t>17/02/15</t>
  </si>
  <si>
    <t>379497</t>
  </si>
  <si>
    <t>30/04/15</t>
  </si>
  <si>
    <t>50013</t>
  </si>
  <si>
    <t>28/06/07</t>
  </si>
  <si>
    <t>372051</t>
  </si>
  <si>
    <t>19/02/15</t>
  </si>
  <si>
    <t>371707</t>
  </si>
  <si>
    <t>29991703</t>
  </si>
  <si>
    <t>AA</t>
  </si>
  <si>
    <t>18/07/11</t>
  </si>
  <si>
    <t>66241</t>
  </si>
  <si>
    <t>8370</t>
  </si>
  <si>
    <t>11/04/21</t>
  </si>
  <si>
    <t>513783</t>
  </si>
  <si>
    <t>02/05/18</t>
  </si>
  <si>
    <t>519337</t>
  </si>
  <si>
    <t>27/06/18</t>
  </si>
  <si>
    <t>530503</t>
  </si>
  <si>
    <t>70231</t>
  </si>
  <si>
    <t>01/07/19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</si>
  <si>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</si>
  <si>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</si>
  <si>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</si>
  <si>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</si>
  <si>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</si>
  <si>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</si>
  <si>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</si>
  <si>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</si>
  <si>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</si>
  <si>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8935</t>
  </si>
  <si>
    <t>13/02/22</t>
  </si>
  <si>
    <t>535850</t>
  </si>
  <si>
    <t>05/02/19</t>
  </si>
  <si>
    <t>6835</t>
  </si>
  <si>
    <t>10/04/19</t>
  </si>
  <si>
    <t>7124</t>
  </si>
  <si>
    <t>29/08/19</t>
  </si>
  <si>
    <t>7206</t>
  </si>
  <si>
    <t>07/10/19</t>
  </si>
  <si>
    <t>7340</t>
  </si>
  <si>
    <t>05/01/20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</si>
  <si>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</si>
  <si>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</si>
  <si>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</si>
  <si>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</si>
  <si>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</si>
  <si>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</si>
  <si>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</si>
  <si>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</si>
  <si>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</si>
  <si>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</si>
  <si>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</si>
  <si>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</si>
  <si>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</si>
  <si>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</si>
  <si>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</si>
  <si>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</si>
  <si>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</si>
  <si>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</si>
  <si>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</si>
  <si>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</si>
  <si>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</si>
  <si>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</si>
  <si>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</si>
  <si>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</si>
  <si>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</si>
  <si>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</si>
  <si>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</si>
  <si>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</si>
  <si>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</si>
  <si>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</si>
  <si>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</si>
  <si>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</si>
  <si>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</si>
  <si>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</si>
  <si>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</si>
  <si>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</si>
  <si>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</si>
  <si>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</si>
  <si>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</si>
  <si>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</si>
  <si>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</si>
  <si>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29/05/13</t>
  </si>
  <si>
    <t>2968</t>
  </si>
  <si>
    <t>4605</t>
  </si>
  <si>
    <t>14/12/15</t>
  </si>
  <si>
    <t>4606</t>
  </si>
  <si>
    <t>20/12/15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</si>
  <si>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</si>
  <si>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</si>
  <si>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</si>
  <si>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</si>
  <si>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</si>
  <si>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</si>
  <si>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</si>
  <si>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</si>
  <si>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</si>
  <si>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</si>
  <si>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</si>
  <si>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22/06/17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</si>
  <si>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</si>
  <si>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</si>
  <si>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</si>
  <si>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</si>
  <si>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</si>
  <si>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</si>
  <si>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</si>
  <si>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</si>
  <si>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</si>
  <si>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</si>
  <si>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</si>
  <si>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</si>
  <si>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07/01/13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</si>
  <si>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</si>
  <si>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</si>
  <si>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</si>
  <si>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</si>
  <si>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</si>
  <si>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</si>
  <si>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</si>
  <si>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</si>
  <si>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</si>
  <si>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</si>
  <si>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</si>
  <si>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</si>
  <si>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</si>
  <si>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</si>
  <si>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</si>
  <si>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</si>
  <si>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</si>
  <si>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</si>
  <si>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</si>
  <si>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</si>
  <si>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</si>
  <si>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</si>
  <si>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</si>
  <si>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</si>
  <si>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</si>
  <si>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</si>
  <si>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</si>
  <si>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</si>
  <si>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</si>
  <si>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</si>
  <si>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</si>
  <si>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</si>
  <si>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</si>
  <si>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</si>
  <si>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</si>
  <si>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</si>
  <si>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</si>
  <si>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</si>
  <si>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</si>
  <si>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</si>
  <si>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</si>
  <si>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</si>
  <si>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</si>
  <si>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</si>
  <si>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24/12/20</t>
  </si>
  <si>
    <t>9796</t>
  </si>
  <si>
    <t>3364</t>
  </si>
  <si>
    <t>31/12/13</t>
  </si>
  <si>
    <t>458869</t>
  </si>
  <si>
    <t>24/01/17</t>
  </si>
  <si>
    <t>458870</t>
  </si>
  <si>
    <t>364477</t>
  </si>
  <si>
    <t>31/12/14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</si>
  <si>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</si>
  <si>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</si>
  <si>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</si>
  <si>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</si>
  <si>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</si>
  <si>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</si>
  <si>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</si>
  <si>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</si>
  <si>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07/12/16</t>
  </si>
  <si>
    <t>454874</t>
  </si>
  <si>
    <t>13/12/16</t>
  </si>
  <si>
    <t>462345</t>
  </si>
  <si>
    <t>28/02/17</t>
  </si>
  <si>
    <t>8171</t>
  </si>
  <si>
    <t>04/01/21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</si>
  <si>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</si>
  <si>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</si>
  <si>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</si>
  <si>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</si>
  <si>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</si>
  <si>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</si>
  <si>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</si>
  <si>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</si>
  <si>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9713</t>
  </si>
  <si>
    <t>6853</t>
  </si>
  <si>
    <t>07/04/19</t>
  </si>
  <si>
    <t>7573</t>
  </si>
  <si>
    <t>05/04/20</t>
  </si>
  <si>
    <t>7801</t>
  </si>
  <si>
    <t>05/07/20</t>
  </si>
  <si>
    <t>7980</t>
  </si>
  <si>
    <t>06/10/20</t>
  </si>
  <si>
    <t>510443</t>
  </si>
  <si>
    <t>08/04/18</t>
  </si>
  <si>
    <t>520411</t>
  </si>
  <si>
    <t>05/07/18</t>
  </si>
  <si>
    <t>7192</t>
  </si>
  <si>
    <t>06/10/19</t>
  </si>
  <si>
    <t>525737</t>
  </si>
  <si>
    <t>07/10/18</t>
  </si>
  <si>
    <t>475998</t>
  </si>
  <si>
    <t>23/07/17</t>
  </si>
  <si>
    <t>485027</t>
  </si>
  <si>
    <t>10/10/17</t>
  </si>
  <si>
    <t>494921</t>
  </si>
  <si>
    <t>04/01/18</t>
  </si>
  <si>
    <t>6685</t>
  </si>
  <si>
    <t>06/01/19</t>
  </si>
  <si>
    <t>4410</t>
  </si>
  <si>
    <t>20/07/15</t>
  </si>
  <si>
    <t>29991704</t>
  </si>
  <si>
    <t>8924</t>
  </si>
  <si>
    <t>9267</t>
  </si>
  <si>
    <t>03/10/22</t>
  </si>
  <si>
    <t>9592</t>
  </si>
  <si>
    <t>9912</t>
  </si>
  <si>
    <t>392454</t>
  </si>
  <si>
    <t>26/08/15</t>
  </si>
  <si>
    <t>71340</t>
  </si>
  <si>
    <t>487742</t>
  </si>
  <si>
    <t>06/12/17</t>
  </si>
  <si>
    <t>4565</t>
  </si>
  <si>
    <t>18/11/15</t>
  </si>
  <si>
    <t>8380</t>
  </si>
  <si>
    <t>08/04/21</t>
  </si>
  <si>
    <t>439968</t>
  </si>
  <si>
    <t>24/08/16</t>
  </si>
  <si>
    <t>445945</t>
  </si>
  <si>
    <t>05/10/16</t>
  </si>
  <si>
    <t>455056</t>
  </si>
  <si>
    <t>472012</t>
  </si>
  <si>
    <t>15/06/17</t>
  </si>
  <si>
    <t>490961</t>
  </si>
  <si>
    <t>520889</t>
  </si>
  <si>
    <t>17/07/18</t>
  </si>
  <si>
    <t>414968</t>
  </si>
  <si>
    <t>03/03/16</t>
  </si>
  <si>
    <t>8503</t>
  </si>
  <si>
    <t>8610</t>
  </si>
  <si>
    <t>9284</t>
  </si>
  <si>
    <t>429027</t>
  </si>
  <si>
    <t>27/05/16</t>
  </si>
  <si>
    <t>482153</t>
  </si>
  <si>
    <t>31/08/17</t>
  </si>
  <si>
    <t>9120</t>
  </si>
  <si>
    <t>16/06/22</t>
  </si>
  <si>
    <t>93941</t>
  </si>
  <si>
    <t>7355</t>
  </si>
  <si>
    <t>13/01/20</t>
  </si>
  <si>
    <t>539177</t>
  </si>
  <si>
    <t>8047</t>
  </si>
  <si>
    <t>08/11/20</t>
  </si>
  <si>
    <t>7265</t>
  </si>
  <si>
    <t>11/11/19</t>
  </si>
  <si>
    <t>7342</t>
  </si>
  <si>
    <t>07/01/20</t>
  </si>
  <si>
    <t>501113</t>
  </si>
  <si>
    <t>514296</t>
  </si>
  <si>
    <t>08/05/18</t>
  </si>
  <si>
    <t>520294</t>
  </si>
  <si>
    <t>28/06/18</t>
  </si>
  <si>
    <t>6471</t>
  </si>
  <si>
    <t>529736</t>
  </si>
  <si>
    <t>15/11/18</t>
  </si>
  <si>
    <t>6720</t>
  </si>
  <si>
    <t>21/01/19</t>
  </si>
  <si>
    <t>6818</t>
  </si>
  <si>
    <t>19/03/19</t>
  </si>
  <si>
    <t>6925</t>
  </si>
  <si>
    <t>28/05/19</t>
  </si>
  <si>
    <t>70481</t>
  </si>
  <si>
    <t>16/07/19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</si>
  <si>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</si>
  <si>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</si>
  <si>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</si>
  <si>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</si>
  <si>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</si>
  <si>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</si>
  <si>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</si>
  <si>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</si>
  <si>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</si>
  <si>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</si>
  <si>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</si>
  <si>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</si>
  <si>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</si>
  <si>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26/08/20</t>
  </si>
  <si>
    <t>80760</t>
  </si>
  <si>
    <t>29/11/20</t>
  </si>
  <si>
    <t>9311</t>
  </si>
  <si>
    <t>15/11/22</t>
  </si>
  <si>
    <t>8811</t>
  </si>
  <si>
    <t>20/12/21</t>
  </si>
  <si>
    <t>455954</t>
  </si>
  <si>
    <t>28/12/16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</si>
  <si>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</si>
  <si>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</si>
  <si>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</si>
  <si>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</si>
  <si>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</si>
  <si>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</si>
  <si>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</si>
  <si>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</si>
  <si>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</si>
  <si>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08/12/21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</si>
  <si>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</si>
  <si>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</si>
  <si>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</si>
  <si>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</si>
  <si>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</si>
  <si>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</si>
  <si>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</si>
  <si>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</si>
  <si>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</si>
  <si>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</si>
  <si>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</si>
  <si>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</si>
  <si>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03/01/16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</si>
  <si>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</si>
  <si>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</si>
  <si>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</si>
  <si>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</si>
  <si>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</si>
  <si>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</si>
  <si>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</si>
  <si>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</si>
  <si>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</si>
  <si>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</si>
  <si>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</si>
  <si>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</si>
  <si>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</si>
  <si>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</si>
  <si>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</si>
  <si>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</si>
  <si>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</si>
  <si>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</si>
  <si>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</si>
  <si>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</si>
  <si>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</si>
  <si>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</si>
  <si>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</si>
  <si>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</si>
  <si>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</si>
  <si>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</si>
  <si>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</si>
  <si>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</si>
  <si>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</si>
  <si>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</si>
  <si>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11/09/14</t>
  </si>
  <si>
    <t>4314</t>
  </si>
  <si>
    <t>27/05/15</t>
  </si>
  <si>
    <t>443656</t>
  </si>
  <si>
    <t>908395160</t>
  </si>
  <si>
    <t>16/09/15</t>
  </si>
  <si>
    <t>384577</t>
  </si>
  <si>
    <t>11/06/15</t>
  </si>
  <si>
    <t>403836</t>
  </si>
  <si>
    <t>10/12/15</t>
  </si>
  <si>
    <t>415814</t>
  </si>
  <si>
    <t>14/03/16</t>
  </si>
  <si>
    <t>433981</t>
  </si>
  <si>
    <t>28/06/16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</si>
  <si>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</si>
  <si>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</si>
  <si>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</si>
  <si>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</si>
  <si>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</si>
  <si>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</si>
  <si>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</si>
  <si>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</si>
  <si>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</si>
  <si>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</si>
  <si>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463236</t>
  </si>
  <si>
    <t>10/03/17</t>
  </si>
  <si>
    <t>455012</t>
  </si>
  <si>
    <t>12/12/16</t>
  </si>
  <si>
    <t>472334</t>
  </si>
  <si>
    <t>13/06/17</t>
  </si>
  <si>
    <t>440022</t>
  </si>
  <si>
    <t>22/08/16</t>
  </si>
  <si>
    <t>345369</t>
  </si>
  <si>
    <t>26/06/14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</si>
  <si>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</si>
  <si>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</si>
  <si>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</si>
  <si>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</si>
  <si>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</si>
  <si>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</si>
  <si>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</si>
  <si>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</si>
  <si>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</si>
  <si>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</si>
  <si>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27/03/18</t>
  </si>
  <si>
    <t>75980</t>
  </si>
  <si>
    <t>22/04/20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</si>
  <si>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</si>
  <si>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</si>
  <si>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</si>
  <si>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</si>
  <si>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</si>
  <si>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</si>
  <si>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</si>
  <si>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</si>
  <si>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</si>
  <si>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</si>
  <si>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</si>
  <si>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</si>
  <si>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</si>
  <si>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</si>
  <si>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</si>
  <si>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</si>
  <si>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</si>
  <si>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</si>
  <si>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</si>
  <si>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</si>
  <si>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</si>
  <si>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</si>
  <si>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</si>
  <si>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</si>
  <si>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</si>
  <si>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</si>
  <si>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</si>
  <si>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</si>
  <si>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</si>
  <si>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</si>
  <si>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</si>
  <si>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</si>
  <si>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</si>
  <si>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</si>
  <si>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</si>
  <si>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</si>
  <si>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</si>
  <si>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</si>
  <si>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</si>
  <si>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</si>
  <si>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</si>
  <si>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</si>
  <si>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</si>
  <si>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</si>
  <si>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</si>
  <si>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</si>
  <si>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</si>
  <si>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</si>
  <si>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</si>
  <si>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</si>
  <si>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</si>
  <si>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</si>
  <si>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</si>
  <si>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</si>
  <si>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7088</t>
  </si>
  <si>
    <t>08/08/19</t>
  </si>
  <si>
    <t>7310</t>
  </si>
  <si>
    <t>15/12/19</t>
  </si>
  <si>
    <t>404555</t>
  </si>
  <si>
    <t>16/12/15</t>
  </si>
  <si>
    <t>6872</t>
  </si>
  <si>
    <t>6812</t>
  </si>
  <si>
    <t>7258</t>
  </si>
  <si>
    <t>06/11/19</t>
  </si>
  <si>
    <t>6861</t>
  </si>
  <si>
    <t>6932</t>
  </si>
  <si>
    <t>29/12/17</t>
  </si>
  <si>
    <t>9335</t>
  </si>
  <si>
    <t>21/08/20</t>
  </si>
  <si>
    <t>464740</t>
  </si>
  <si>
    <t>30/03/17</t>
  </si>
  <si>
    <t>7291</t>
  </si>
  <si>
    <t>29/11/19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</si>
  <si>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</si>
  <si>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</si>
  <si>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</si>
  <si>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</si>
  <si>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</si>
  <si>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</si>
  <si>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</si>
  <si>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</si>
  <si>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</si>
  <si>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</si>
  <si>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</si>
  <si>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</si>
  <si>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</si>
  <si>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</si>
  <si>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</si>
  <si>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</si>
  <si>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</si>
  <si>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</si>
  <si>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</si>
  <si>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</si>
  <si>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</si>
  <si>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</si>
  <si>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</si>
  <si>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</si>
  <si>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</si>
  <si>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</si>
  <si>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</si>
  <si>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</si>
  <si>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</si>
  <si>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</si>
  <si>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</si>
  <si>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</si>
  <si>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</si>
  <si>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</si>
  <si>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</si>
  <si>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</si>
  <si>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</si>
  <si>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</si>
  <si>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</si>
  <si>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</si>
  <si>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</si>
  <si>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</si>
  <si>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</si>
  <si>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</si>
  <si>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</si>
  <si>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</si>
  <si>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</si>
  <si>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471677</t>
  </si>
  <si>
    <t>07/06/17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</si>
  <si>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</si>
  <si>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</si>
  <si>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</si>
  <si>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</si>
  <si>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</si>
  <si>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</si>
  <si>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</si>
  <si>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</si>
  <si>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</si>
  <si>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</si>
  <si>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</si>
  <si>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</si>
  <si>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</si>
  <si>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</si>
  <si>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</si>
  <si>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</si>
  <si>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</si>
  <si>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</si>
  <si>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</si>
  <si>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</si>
  <si>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</si>
  <si>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</si>
  <si>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</si>
  <si>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</si>
  <si>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</si>
  <si>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</si>
  <si>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</si>
  <si>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</si>
  <si>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</si>
  <si>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</si>
  <si>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</si>
  <si>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</si>
  <si>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</si>
  <si>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</si>
  <si>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</si>
  <si>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</si>
  <si>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</si>
  <si>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</si>
  <si>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</si>
  <si>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</si>
  <si>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</si>
  <si>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</si>
  <si>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</si>
  <si>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</si>
  <si>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</si>
  <si>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</si>
  <si>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</si>
  <si>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</si>
  <si>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</si>
  <si>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</si>
  <si>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</si>
  <si>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</si>
  <si>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</si>
  <si>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</si>
  <si>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</si>
  <si>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</si>
  <si>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</si>
  <si>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</si>
  <si>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</si>
  <si>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</si>
  <si>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זכאים עסקת תענך</t>
  </si>
  <si>
    <t>9724</t>
  </si>
  <si>
    <t>ביטחונות CSA במטבע 20001 (OTC)- מגדל-חייבים</t>
  </si>
  <si>
    <t>77721001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</si>
  <si>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</si>
  <si>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</si>
  <si>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</si>
  <si>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</si>
  <si>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</si>
  <si>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</si>
  <si>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</si>
  <si>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</si>
  <si>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</si>
  <si>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</si>
  <si>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לתגמולים ולפיצויים מסלול לבני 50 עד 60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</si>
  <si>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</si>
  <si>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</si>
  <si>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</si>
  <si>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</si>
  <si>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</si>
  <si>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</si>
  <si>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</si>
  <si>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יובנק בע"מ</t>
  </si>
  <si>
    <t>20003- 11- בנק דיסקונט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</si>
  <si>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</si>
  <si>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</si>
  <si>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</si>
  <si>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</si>
  <si>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</si>
  <si>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</si>
  <si>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</si>
  <si>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</si>
  <si>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</si>
  <si>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</si>
  <si>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</si>
  <si>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</si>
  <si>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80031- 10- בנק לאומי</t>
  </si>
  <si>
    <t>80031- 20- בנק מזרחי</t>
  </si>
  <si>
    <t>280028- 10- בנק לאומי</t>
  </si>
  <si>
    <t>200005- 10- בנק לאומי</t>
  </si>
  <si>
    <t>200005- 20- בנק מזרחי</t>
  </si>
  <si>
    <t>70002- 11- בנק דיסקונט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</si>
  <si>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</si>
  <si>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</si>
  <si>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</si>
  <si>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</si>
  <si>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</si>
  <si>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</si>
  <si>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</si>
  <si>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NR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</si>
  <si>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</si>
  <si>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</si>
  <si>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</si>
  <si>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</si>
  <si>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</si>
  <si>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</si>
  <si>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</si>
  <si>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</si>
  <si>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</si>
  <si>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</si>
  <si>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</si>
  <si>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</si>
  <si>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</si>
  <si>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</si>
  <si>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</si>
  <si>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</si>
  <si>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</si>
  <si>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</si>
  <si>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</si>
  <si>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</si>
  <si>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</si>
  <si>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</si>
  <si>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</si>
  <si>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</si>
  <si>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</si>
  <si>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</si>
  <si>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</si>
  <si>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Viola Growth II, L.P</t>
  </si>
  <si>
    <t>Noy 2 Infrastructure And Energy Investments L.P</t>
  </si>
  <si>
    <t>Reality Real Estate Investment Fund III</t>
  </si>
  <si>
    <t>Accelmed Growth Partners</t>
  </si>
  <si>
    <t>Fimi Israel Opportunity 6</t>
  </si>
  <si>
    <t>Orbimed Israel Partners II</t>
  </si>
  <si>
    <t>Noy Negev Energy L.P</t>
  </si>
  <si>
    <t>Fimi Israel Opportunity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</si>
  <si>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</si>
  <si>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</si>
  <si>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</si>
  <si>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</si>
  <si>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</si>
  <si>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</si>
  <si>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</si>
  <si>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</si>
  <si>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</si>
  <si>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</si>
  <si>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</si>
  <si>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</si>
  <si>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</si>
  <si>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</si>
  <si>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</si>
  <si>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</si>
  <si>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</si>
  <si>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</si>
  <si>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</si>
  <si>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</si>
  <si>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</si>
  <si>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</si>
  <si>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</si>
  <si>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 One S.P.V D.R</t>
  </si>
  <si>
    <t>Kedma Capital Partners IV LP</t>
  </si>
  <si>
    <t>Silverfort Co-Investment</t>
  </si>
  <si>
    <t>Manor Evergreen Investments Fund L.P</t>
  </si>
  <si>
    <t>ANATOMY I</t>
  </si>
  <si>
    <t>REALITY REAL ESTATE INVESTMENT FUND 5</t>
  </si>
  <si>
    <t>ANATOMY 2</t>
  </si>
  <si>
    <t>JTLV III</t>
  </si>
  <si>
    <t>Klirmark Opportunity II</t>
  </si>
  <si>
    <t>Ares Special Situations Fund IV</t>
  </si>
  <si>
    <t>Blackstone Real Estate Partners VIII</t>
  </si>
  <si>
    <t>Brookfield Capital Partners IV</t>
  </si>
  <si>
    <t>Silverfleet Capital Partners II L.P</t>
  </si>
  <si>
    <t>Rhone Partners V</t>
  </si>
  <si>
    <t>Trilantic Capital Partners V (Europe) L.P</t>
  </si>
  <si>
    <t>GrafTech Co-Investment</t>
  </si>
  <si>
    <t>Brookfield Strategic Real Estate Partners II</t>
  </si>
  <si>
    <t>Vintage Funds of Funds IV Migdal</t>
  </si>
  <si>
    <t>Thoma Bravo Fund XII</t>
  </si>
  <si>
    <t>Meridiam Infrastructure Europe III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</si>
  <si>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</si>
  <si>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</si>
  <si>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</si>
  <si>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</si>
  <si>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</si>
  <si>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</si>
  <si>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</si>
  <si>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</si>
  <si>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Vintage Migdal Co-investment I, L.P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</si>
  <si>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</si>
  <si>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</si>
  <si>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</si>
  <si>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</si>
  <si>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</si>
  <si>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</si>
  <si>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</si>
  <si>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</si>
  <si>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</si>
  <si>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</si>
  <si>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</si>
  <si>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</si>
  <si>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</si>
  <si>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</si>
  <si>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</si>
  <si>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</si>
  <si>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</si>
  <si>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</si>
  <si>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</si>
  <si>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</si>
  <si>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</si>
  <si>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</si>
  <si>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</si>
  <si>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</si>
  <si>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</si>
  <si>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</si>
  <si>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</si>
  <si>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</si>
  <si>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</si>
  <si>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</si>
  <si>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</si>
  <si>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</si>
  <si>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</si>
  <si>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</si>
  <si>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</si>
  <si>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</si>
  <si>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</si>
  <si>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</si>
  <si>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</si>
  <si>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</si>
  <si>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</si>
  <si>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GIP Gemini Fund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</si>
  <si>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</si>
  <si>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</si>
  <si>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</si>
  <si>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</si>
  <si>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</si>
  <si>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</si>
  <si>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</si>
  <si>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</si>
  <si>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</si>
  <si>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</si>
  <si>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</si>
  <si>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</si>
  <si>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</si>
  <si>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</si>
  <si>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</si>
  <si>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</si>
  <si>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</si>
  <si>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</si>
  <si>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</si>
  <si>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</si>
  <si>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</si>
  <si>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</si>
  <si>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</si>
  <si>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</si>
  <si>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</si>
  <si>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</si>
  <si>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</si>
  <si>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</si>
  <si>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</si>
  <si>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</si>
  <si>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</si>
  <si>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</si>
  <si>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</si>
  <si>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</si>
  <si>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</si>
  <si>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</si>
  <si>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</si>
  <si>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</si>
  <si>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</si>
  <si>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Project Stream Co-Invest Fund,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</si>
  <si>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</si>
  <si>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</si>
  <si>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</si>
  <si>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</si>
  <si>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</si>
  <si>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</si>
  <si>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</si>
  <si>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</si>
  <si>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</si>
  <si>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</si>
  <si>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</si>
  <si>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</si>
  <si>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</si>
  <si>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</si>
  <si>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</si>
  <si>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</si>
  <si>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</si>
  <si>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</si>
  <si>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</si>
  <si>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</si>
  <si>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</si>
  <si>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</si>
  <si>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</si>
  <si>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</si>
  <si>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</si>
  <si>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</si>
  <si>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</si>
  <si>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</si>
  <si>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</si>
  <si>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</si>
  <si>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</si>
  <si>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</si>
  <si>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</si>
  <si>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</si>
  <si>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</si>
  <si>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</si>
  <si>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</si>
  <si>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</si>
  <si>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</si>
  <si>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</si>
  <si>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Whitehorse Liquidity Partners VI</t>
  </si>
  <si>
    <t>Pantheon Global Secondary Fund VII</t>
  </si>
  <si>
    <t>Court Sqaure Capital Partners V</t>
  </si>
  <si>
    <t>Global Infrastrcture Partners V</t>
  </si>
  <si>
    <t>DLF IV Co-invest Vehicle</t>
  </si>
  <si>
    <t>Blackstone Real Estate Partners Europe VII SCSp</t>
  </si>
  <si>
    <t>Vintage Growth Fund IV L.P</t>
  </si>
  <si>
    <t>ELECTRA AMERICA MULTIFAMILY III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</si>
  <si>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</si>
  <si>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</si>
  <si>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</si>
  <si>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</si>
  <si>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</si>
  <si>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</si>
  <si>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</si>
  <si>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</si>
  <si>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</si>
  <si>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</si>
  <si>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</si>
  <si>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</si>
  <si>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</si>
  <si>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</si>
  <si>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</si>
  <si>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סה"כ מט"ח / ₪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</si>
  <si>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</si>
  <si>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</si>
  <si>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</si>
  <si>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</si>
  <si>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</si>
  <si>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</si>
  <si>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</si>
  <si>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</si>
  <si>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</si>
  <si>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</si>
  <si>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</si>
  <si>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</si>
  <si>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</si>
  <si>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</si>
  <si>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</si>
  <si>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</si>
  <si>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</si>
  <si>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</si>
  <si>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</si>
  <si>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3.6655 22-05-24 (10) -370</t>
  </si>
  <si>
    <t>10004343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</si>
  <si>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</si>
  <si>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</si>
  <si>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</si>
  <si>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</si>
  <si>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</si>
  <si>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</si>
  <si>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</si>
  <si>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</si>
  <si>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</si>
  <si>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10004291</t>
  </si>
  <si>
    <t>+ILS/-USD 3.6747 16-05-24 (11) -373</t>
  </si>
  <si>
    <t>10004293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</si>
  <si>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</si>
  <si>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</si>
  <si>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</si>
  <si>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</si>
  <si>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</si>
  <si>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</si>
  <si>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</si>
  <si>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</si>
  <si>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</si>
  <si>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</si>
  <si>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</si>
  <si>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</si>
  <si>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</si>
  <si>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</si>
  <si>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</si>
  <si>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</si>
  <si>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</si>
  <si>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</si>
  <si>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</si>
  <si>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</si>
  <si>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</si>
  <si>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</si>
  <si>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</si>
  <si>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</si>
  <si>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</si>
  <si>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</si>
  <si>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</si>
  <si>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</si>
  <si>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</si>
  <si>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</si>
  <si>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</si>
  <si>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</si>
  <si>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</si>
  <si>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</si>
  <si>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</si>
  <si>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</si>
  <si>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</si>
  <si>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</si>
  <si>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</si>
  <si>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</si>
  <si>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</si>
  <si>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</si>
  <si>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</si>
  <si>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</si>
  <si>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</si>
  <si>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</si>
  <si>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</si>
  <si>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</si>
  <si>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</si>
  <si>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</si>
  <si>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</si>
  <si>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</si>
  <si>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</si>
  <si>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</si>
  <si>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</si>
  <si>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</si>
  <si>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</si>
  <si>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</si>
  <si>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</si>
  <si>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</si>
  <si>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</si>
  <si>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</si>
  <si>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</si>
  <si>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</si>
  <si>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</si>
  <si>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</si>
  <si>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</si>
  <si>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</si>
  <si>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</si>
  <si>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</si>
  <si>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</si>
  <si>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</si>
  <si>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</si>
  <si>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</si>
  <si>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</si>
  <si>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</si>
  <si>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</si>
  <si>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</si>
  <si>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</si>
  <si>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</si>
  <si>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</si>
  <si>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</si>
  <si>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</si>
  <si>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</si>
  <si>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</si>
  <si>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</si>
  <si>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</si>
  <si>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</si>
  <si>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</si>
  <si>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</si>
  <si>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</si>
  <si>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</si>
  <si>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</si>
  <si>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</si>
  <si>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</si>
  <si>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</si>
  <si>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</si>
  <si>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</si>
  <si>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</si>
  <si>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</si>
  <si>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</si>
  <si>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</si>
  <si>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</si>
  <si>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</si>
  <si>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</si>
  <si>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</si>
  <si>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</si>
  <si>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</si>
  <si>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</si>
  <si>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</si>
  <si>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</si>
  <si>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</si>
  <si>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</si>
  <si>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</si>
  <si>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</si>
  <si>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</si>
  <si>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</si>
  <si>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</si>
  <si>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</si>
  <si>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</si>
  <si>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</si>
  <si>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</si>
  <si>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</si>
  <si>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</si>
  <si>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</si>
  <si>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</si>
  <si>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</si>
  <si>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</si>
  <si>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</si>
  <si>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</si>
  <si>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</si>
  <si>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</si>
  <si>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</si>
  <si>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</si>
  <si>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</si>
  <si>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</si>
  <si>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</si>
  <si>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</si>
  <si>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</si>
  <si>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</si>
  <si>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</si>
  <si>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</si>
  <si>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</si>
  <si>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</si>
  <si>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</si>
  <si>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</si>
  <si>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</si>
  <si>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</si>
  <si>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</si>
  <si>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</si>
  <si>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</si>
  <si>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</si>
  <si>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</si>
  <si>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</si>
  <si>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</si>
  <si>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</si>
  <si>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</si>
  <si>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</si>
  <si>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</si>
  <si>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</si>
  <si>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</si>
  <si>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</si>
  <si>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</si>
  <si>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</si>
  <si>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</si>
  <si>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</si>
  <si>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</si>
  <si>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</si>
  <si>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</si>
  <si>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</si>
  <si>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</si>
  <si>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</si>
  <si>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</si>
  <si>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</si>
  <si>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</si>
  <si>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</si>
  <si>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</si>
  <si>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</si>
  <si>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</si>
  <si>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</si>
  <si>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</si>
  <si>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</si>
  <si>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</si>
  <si>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</si>
  <si>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</si>
  <si>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</si>
  <si>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</si>
  <si>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</si>
  <si>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10004233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</si>
  <si>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</si>
  <si>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</si>
  <si>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</si>
  <si>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</si>
  <si>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</si>
  <si>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</si>
  <si>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</si>
  <si>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</si>
  <si>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</si>
  <si>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</si>
  <si>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</si>
  <si>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</si>
  <si>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</si>
  <si>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</si>
  <si>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</si>
  <si>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</si>
  <si>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</si>
  <si>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</si>
  <si>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</si>
  <si>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</si>
  <si>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+ILS/-USD 3.9575 17-01-24 (10) -315</t>
  </si>
  <si>
    <t>10004171</t>
  </si>
  <si>
    <t>+ILS/-USD 3.9762 24-01-24 (20) -238</t>
  </si>
  <si>
    <t>10004183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</si>
  <si>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</si>
  <si>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</si>
  <si>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</si>
  <si>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</si>
  <si>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</si>
  <si>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10001121</t>
  </si>
  <si>
    <t>+ILS/-USD 3.9875 14-02-24 (11) -325</t>
  </si>
  <si>
    <t>10004185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</si>
  <si>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</si>
  <si>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</si>
  <si>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</si>
  <si>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</si>
  <si>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</si>
  <si>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</si>
  <si>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</si>
  <si>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</si>
  <si>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</si>
  <si>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</si>
  <si>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</si>
  <si>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</si>
  <si>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</si>
  <si>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</si>
  <si>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</si>
  <si>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</si>
  <si>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</si>
  <si>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</si>
  <si>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</si>
  <si>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</si>
  <si>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14-03-24 (12) -374</t>
  </si>
  <si>
    <t>10004216</t>
  </si>
  <si>
    <t>+ILS/-USD 4.028 07-02-24 (11) -310</t>
  </si>
  <si>
    <t>10004196</t>
  </si>
  <si>
    <t>+ILS/-USD 4.0322 06-02-24 (11) -298</t>
  </si>
  <si>
    <t>10001112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</si>
  <si>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</si>
  <si>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</si>
  <si>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</si>
  <si>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</si>
  <si>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</si>
  <si>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</si>
  <si>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</si>
  <si>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</si>
  <si>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3.78 21-02-24 (20) -288</t>
  </si>
  <si>
    <t>10001061</t>
  </si>
  <si>
    <t>+USD/-ILS 3.8055 22-01-24 (10) -235</t>
  </si>
  <si>
    <t>10001057</t>
  </si>
  <si>
    <t>+ILS/-USD 3.6654 23-01-24 (12) -346</t>
  </si>
  <si>
    <t>10000788</t>
  </si>
  <si>
    <t>+ILS/-USD 3.67 23-05-24 (10) -370</t>
  </si>
  <si>
    <t>10000869</t>
  </si>
  <si>
    <t>10000858</t>
  </si>
  <si>
    <t>10000860</t>
  </si>
  <si>
    <t>+ILS/-USD 3.675 23-01-24 (11) -340</t>
  </si>
  <si>
    <t>10000786</t>
  </si>
  <si>
    <t>10000856</t>
  </si>
  <si>
    <t>10000864</t>
  </si>
  <si>
    <t>+ILS/-USD 3.6902 21-05-24 (10) -368</t>
  </si>
  <si>
    <t>10000131</t>
  </si>
  <si>
    <t>10000862</t>
  </si>
  <si>
    <t>10000867</t>
  </si>
  <si>
    <t>10000851</t>
  </si>
  <si>
    <t>+ILS/-USD 3.74 09-05-24 (11) -368</t>
  </si>
  <si>
    <t>10000853</t>
  </si>
  <si>
    <t>10000799</t>
  </si>
  <si>
    <t>10000797</t>
  </si>
  <si>
    <t>10000274</t>
  </si>
  <si>
    <t>+ILS/-USD 3.7697 25-01-24 (10) -308</t>
  </si>
  <si>
    <t>10000265</t>
  </si>
  <si>
    <t>10000801</t>
  </si>
  <si>
    <t>10000286</t>
  </si>
  <si>
    <t>+ILS/-USD 3.776 29-01-24 (12) -318</t>
  </si>
  <si>
    <t>10000792</t>
  </si>
  <si>
    <t>+ILS/-USD 3.7766 07-03-24 (11) -334</t>
  </si>
  <si>
    <t>10000803</t>
  </si>
  <si>
    <t>10000795</t>
  </si>
  <si>
    <t>10000805</t>
  </si>
  <si>
    <t>+ILS/-USD 3.79 17-04-24 (11) -383</t>
  </si>
  <si>
    <t>10000845</t>
  </si>
  <si>
    <t>+ILS/-USD 3.7943 22-02-24 (10) -337</t>
  </si>
  <si>
    <t>10000279</t>
  </si>
  <si>
    <t>+ILS/-USD 3.81 07-05-24 (11) -397</t>
  </si>
  <si>
    <t>10000849</t>
  </si>
  <si>
    <t>+ILS/-USD 3.8135 26-02-24 (10) -330</t>
  </si>
  <si>
    <t>10000282</t>
  </si>
  <si>
    <t>10000847</t>
  </si>
  <si>
    <t>+ILS/-USD 3.843 19-03-24 (10) -340</t>
  </si>
  <si>
    <t>10000843</t>
  </si>
  <si>
    <t>10000839</t>
  </si>
  <si>
    <t>+ILS/-USD 3.8683 08-02-24 (93) -247</t>
  </si>
  <si>
    <t>10000841</t>
  </si>
  <si>
    <t>10000813</t>
  </si>
  <si>
    <t>10000815</t>
  </si>
  <si>
    <t>+ILS/-USD 3.959 17-01-24 (11) -290</t>
  </si>
  <si>
    <t>10000819</t>
  </si>
  <si>
    <t>+ILS/-USD 3.9805 19-03-24 (11) -375</t>
  </si>
  <si>
    <t>10000835</t>
  </si>
  <si>
    <t>10000837</t>
  </si>
  <si>
    <t>10000823</t>
  </si>
  <si>
    <t>10000821</t>
  </si>
  <si>
    <t>10000828</t>
  </si>
  <si>
    <t>+ILS/-USD 4.021 07-02-24 (10) -306</t>
  </si>
  <si>
    <t>10000826</t>
  </si>
  <si>
    <t>10000301</t>
  </si>
  <si>
    <t>+ILS/-USD 4.0235 07-02-24 (20) -305</t>
  </si>
  <si>
    <t>10000129</t>
  </si>
  <si>
    <t>+ILS/-USD 4.03 07-02-24 (10) -310</t>
  </si>
  <si>
    <t>10000299</t>
  </si>
  <si>
    <t>+ILS/-USD 4.0321 06-02-24 (10) -299</t>
  </si>
  <si>
    <t>10000830</t>
  </si>
  <si>
    <t>10000832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</si>
  <si>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</si>
  <si>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</si>
  <si>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</si>
  <si>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</si>
  <si>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</si>
  <si>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</si>
  <si>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</si>
  <si>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</si>
  <si>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</si>
  <si>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</si>
  <si>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</si>
  <si>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</si>
  <si>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</si>
  <si>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</si>
  <si>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</si>
  <si>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</si>
  <si>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</si>
  <si>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</si>
  <si>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</si>
  <si>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</si>
  <si>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+ILS/-USD 3.6606 22-01-24 (10) -359</t>
  </si>
  <si>
    <t>10001959</t>
  </si>
  <si>
    <t>+ILS/-USD 3.6793 06-08-24 (10) -522</t>
  </si>
  <si>
    <t>10002001</t>
  </si>
  <si>
    <t>10001986</t>
  </si>
  <si>
    <t>+ILS/-USD 3.994 08-02-24 (10) -332</t>
  </si>
  <si>
    <t>10001988</t>
  </si>
  <si>
    <t>+ILS/-USD 4.018 07-02-24 (12) -305</t>
  </si>
  <si>
    <t>10001994</t>
  </si>
  <si>
    <t>10001991</t>
  </si>
  <si>
    <t>+ILS/-USD 4.05 05-02-24 (10) -277</t>
  </si>
  <si>
    <t>10001997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</si>
  <si>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</si>
  <si>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</si>
  <si>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</si>
  <si>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</si>
  <si>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</si>
  <si>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</si>
  <si>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</si>
  <si>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</si>
  <si>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</si>
  <si>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</si>
  <si>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</si>
  <si>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</si>
  <si>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</si>
  <si>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</si>
  <si>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</si>
  <si>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</si>
  <si>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</si>
  <si>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</si>
  <si>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</si>
  <si>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</si>
  <si>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</si>
  <si>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</si>
  <si>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</si>
  <si>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</si>
  <si>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</si>
  <si>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</si>
  <si>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</si>
  <si>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</si>
  <si>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</si>
  <si>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</si>
  <si>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</si>
  <si>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</si>
  <si>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</si>
  <si>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</si>
  <si>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</si>
  <si>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</si>
  <si>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</si>
  <si>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</si>
  <si>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</si>
  <si>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</si>
  <si>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</si>
  <si>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</si>
  <si>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</si>
  <si>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</si>
  <si>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</si>
  <si>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</si>
  <si>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</si>
  <si>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</si>
  <si>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</si>
  <si>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</si>
  <si>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</si>
  <si>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</si>
  <si>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</si>
  <si>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</si>
  <si>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</si>
  <si>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</si>
  <si>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</si>
  <si>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</si>
  <si>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</si>
  <si>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</si>
  <si>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</si>
  <si>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</si>
  <si>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</si>
  <si>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</si>
  <si>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</si>
  <si>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</si>
  <si>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</si>
  <si>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</si>
  <si>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</si>
  <si>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</si>
  <si>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</si>
  <si>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</si>
  <si>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</si>
  <si>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</si>
  <si>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</si>
  <si>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</si>
  <si>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</si>
  <si>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</si>
  <si>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</si>
  <si>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</si>
  <si>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</si>
  <si>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</si>
  <si>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</si>
  <si>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</si>
  <si>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</si>
  <si>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</si>
  <si>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</si>
  <si>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</si>
  <si>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</si>
  <si>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</si>
  <si>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</si>
  <si>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</si>
  <si>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</si>
  <si>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</si>
  <si>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</si>
  <si>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</si>
  <si>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</si>
  <si>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</si>
  <si>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</si>
  <si>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</si>
  <si>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</si>
  <si>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</si>
  <si>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</si>
  <si>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</si>
  <si>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</si>
  <si>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</si>
  <si>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</si>
  <si>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</si>
  <si>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</si>
  <si>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</si>
  <si>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</si>
  <si>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</si>
  <si>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</si>
  <si>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</si>
  <si>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</si>
  <si>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</si>
  <si>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</si>
  <si>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</si>
  <si>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</si>
  <si>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</si>
  <si>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</si>
  <si>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</si>
  <si>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</si>
  <si>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</si>
  <si>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</si>
  <si>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</si>
  <si>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</si>
  <si>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</si>
  <si>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</si>
  <si>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</si>
  <si>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</si>
  <si>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</si>
  <si>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</si>
  <si>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</si>
  <si>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</si>
  <si>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</si>
  <si>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</si>
  <si>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</si>
  <si>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</si>
  <si>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</si>
  <si>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</si>
  <si>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</si>
  <si>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</si>
  <si>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</si>
  <si>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</si>
  <si>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</si>
  <si>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</si>
  <si>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</si>
  <si>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</si>
  <si>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</si>
  <si>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</si>
  <si>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</si>
  <si>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</si>
  <si>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</si>
  <si>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</si>
  <si>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</si>
  <si>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</si>
  <si>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</si>
  <si>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</si>
  <si>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</si>
  <si>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</si>
  <si>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</si>
  <si>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</si>
  <si>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</si>
  <si>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</si>
  <si>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</si>
  <si>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</si>
  <si>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</si>
  <si>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</si>
  <si>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</si>
  <si>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</si>
  <si>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</si>
  <si>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</si>
  <si>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</si>
  <si>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</si>
  <si>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+AUD/-USD 0.64975 16-01-24 (10) +34.5</t>
  </si>
  <si>
    <t>10000019</t>
  </si>
  <si>
    <t>10000320</t>
  </si>
  <si>
    <t>10000322</t>
  </si>
  <si>
    <t>+EUR/-USD 1.1063 10-01-24 (10) +107</t>
  </si>
  <si>
    <t>10000258</t>
  </si>
  <si>
    <t>+USD/-AUD 0.68695 16-01-24 (10) +34.5</t>
  </si>
  <si>
    <t>10000015</t>
  </si>
  <si>
    <t>10000284</t>
  </si>
  <si>
    <t>10000253</t>
  </si>
  <si>
    <t>+AUD/-USD 0.65415 16-01-24 (12) +33.5</t>
  </si>
  <si>
    <t>10001974</t>
  </si>
  <si>
    <t>+USD/-AUD 0.6789 16-01-24 (10) +37</t>
  </si>
  <si>
    <t>10001958</t>
  </si>
  <si>
    <t>+USD/-AUD 0.68645 16-01-24 (12) +34.5</t>
  </si>
  <si>
    <t>10001951</t>
  </si>
  <si>
    <t>10001949</t>
  </si>
  <si>
    <t>+USD/-EUR 1.0755 25-03-24 (10) +92</t>
  </si>
  <si>
    <t>10001982</t>
  </si>
  <si>
    <t>+USD/-EUR 1.08159 18-03-24 (12) +105.9</t>
  </si>
  <si>
    <t>10001979</t>
  </si>
  <si>
    <t>10001977</t>
  </si>
  <si>
    <t>10001981</t>
  </si>
  <si>
    <t>+USD/-EUR 1.0885 18-01-24 (10) +82</t>
  </si>
  <si>
    <t>10001971</t>
  </si>
  <si>
    <t>+USD/-EUR 1.09965 18-03-24 (10) +39.5</t>
  </si>
  <si>
    <t>10002004</t>
  </si>
  <si>
    <t>+USD/-EUR 1.1108 10-01-24 (12) +113</t>
  </si>
  <si>
    <t>10001939</t>
  </si>
  <si>
    <t>10001961</t>
  </si>
  <si>
    <t>+USD/-EUR 1.1158 18-01-24 (10) +98</t>
  </si>
  <si>
    <t>10001956</t>
  </si>
  <si>
    <t>+USD/-EUR 1.11605 27-02-24 (12) +110.5</t>
  </si>
  <si>
    <t>10001963</t>
  </si>
  <si>
    <t>+USD/-EUR 1.1167 18-01-24 (10) +100</t>
  </si>
  <si>
    <t>10001957</t>
  </si>
  <si>
    <t>10001947</t>
  </si>
  <si>
    <t>+USD/-GBP 1.21654 11-03-24 (10) +12.4</t>
  </si>
  <si>
    <t>10001983</t>
  </si>
  <si>
    <t>10001969</t>
  </si>
  <si>
    <t>10001965</t>
  </si>
  <si>
    <t>10001967</t>
  </si>
  <si>
    <t>+USD/-JPY 135.582 16-01-24 (12) -391.8</t>
  </si>
  <si>
    <t>10001953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</si>
  <si>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</si>
  <si>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</si>
  <si>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</si>
  <si>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</si>
  <si>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</si>
  <si>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</si>
  <si>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</si>
  <si>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</si>
  <si>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</si>
  <si>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</si>
  <si>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</si>
  <si>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</si>
  <si>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</si>
  <si>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</si>
  <si>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</si>
  <si>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</si>
  <si>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</si>
  <si>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</si>
  <si>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</si>
  <si>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</si>
  <si>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גורם 171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</si>
  <si>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</si>
  <si>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</si>
  <si>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</si>
  <si>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</si>
  <si>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</si>
  <si>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</si>
  <si>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</si>
  <si>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</si>
  <si>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</si>
  <si>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</si>
  <si>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</si>
  <si>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</si>
  <si>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</si>
  <si>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</si>
  <si>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</si>
  <si>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</si>
  <si>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</si>
  <si>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</si>
  <si>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</si>
  <si>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176</t>
  </si>
  <si>
    <t>גורם 148</t>
  </si>
  <si>
    <t>גורם 181</t>
  </si>
  <si>
    <t>גורם 112</t>
  </si>
  <si>
    <t>גורם 153</t>
  </si>
  <si>
    <t>גורם 01</t>
  </si>
  <si>
    <t>גורם 02</t>
  </si>
  <si>
    <t>גורם 7</t>
  </si>
  <si>
    <t>גורם 80</t>
  </si>
  <si>
    <t>גורם 17</t>
  </si>
  <si>
    <t>גורם 29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</si>
  <si>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</si>
  <si>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</si>
  <si>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</si>
  <si>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</si>
  <si>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</si>
  <si>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</si>
  <si>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</si>
  <si>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</si>
  <si>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</si>
  <si>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</si>
  <si>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</si>
  <si>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</si>
  <si>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</si>
  <si>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</si>
  <si>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</si>
  <si>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129</t>
  </si>
  <si>
    <t>10/03/19</t>
  </si>
  <si>
    <t>גורם 130</t>
  </si>
  <si>
    <t>גורם 152</t>
  </si>
  <si>
    <t>גורם 158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</si>
  <si>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</si>
  <si>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</si>
  <si>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</si>
  <si>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</si>
  <si>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</si>
  <si>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</si>
  <si>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</si>
  <si>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</si>
  <si>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</si>
  <si>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</si>
  <si>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</si>
  <si>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</si>
  <si>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188</t>
  </si>
  <si>
    <t>גורם 89</t>
  </si>
  <si>
    <t>*גורם 70</t>
  </si>
  <si>
    <t>גורם 173</t>
  </si>
  <si>
    <t>גורם 178</t>
  </si>
  <si>
    <t>גורם 191</t>
  </si>
  <si>
    <t>גורם 131</t>
  </si>
  <si>
    <t>גורם 102</t>
  </si>
  <si>
    <t>גורם 117</t>
  </si>
  <si>
    <t>גורם 84</t>
  </si>
  <si>
    <t>גורם 100</t>
  </si>
  <si>
    <t>גורם 101</t>
  </si>
  <si>
    <t>גורם 110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</si>
  <si>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</si>
  <si>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</si>
  <si>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</si>
  <si>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</si>
  <si>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</si>
  <si>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</si>
  <si>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</si>
  <si>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</si>
  <si>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</si>
  <si>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</si>
  <si>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</si>
  <si>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160</t>
  </si>
  <si>
    <t>גורם 177</t>
  </si>
  <si>
    <t>גורם 186</t>
  </si>
  <si>
    <t>גורם 97</t>
  </si>
  <si>
    <t>הלוואות לעמיתים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</si>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</sst>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4" fontId="0" fillId="0" borderId="0" xfId="0" applyNumberFormat="1"/>
    <xf numFmtId="164" fontId="0" fillId="0" borderId="0" xfId="11" applyFont="1" applyFill="1" applyBorder="1"/>
    <xf numFmtId="17" fontId="0" fillId="0" borderId="0" xfId="0" applyNumberFormat="1"/>
    <xf numFmtId="14" fontId="2" fillId="0" borderId="0" xfId="0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5" fillId="0" borderId="0" xfId="0" applyNumberFormat="1" applyFont="1" applyAlignment="1">
      <alignment horizontal="center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7C2DC1-13CE-410F-AF2F-7659B8367904}" name="RowTitleRegion1.b1.c4.1" displayName="RowTitleRegion1.b1.c4.1" ref="B1:C4" totalsRowShown="0" tableBorderDxfId="512">
  <autoFilter ref="B1:C4" xr:uid="{427C2DC1-13CE-410F-AF2F-7659B8367904}">
    <filterColumn colId="0" hiddenButton="1"/>
    <filterColumn colId="1" hiddenButton="1"/>
  </autoFilter>
  <tableColumns count="2">
    <tableColumn id="1" xr3:uid="{B14202C6-F773-41E0-B5BE-921E42230B35}" name="תאריך הדיווח" dataDxfId="511" dataCellStyle="Normal_2007-16618"/>
    <tableColumn id="2" xr3:uid="{16D2652A-FD1B-4C24-8529-0ECC56178F7F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34B04F-D535-4102-AD3F-7CF6892BCCEC}" name="TitleRegion1.a5.d56.2" displayName="TitleRegion1.a5.d56.2" ref="A5:D56" totalsRowShown="0">
  <autoFilter ref="A5:D56" xr:uid="{5B34B04F-D535-4102-AD3F-7CF6892BCCEC}">
    <filterColumn colId="0" hiddenButton="1"/>
    <filterColumn colId="1" hiddenButton="1"/>
    <filterColumn colId="2" hiddenButton="1"/>
    <filterColumn colId="3" hiddenButton="1"/>
  </autoFilter>
  <tableColumns count="4">
    <tableColumn id="1" xr3:uid="{80D00504-0306-42D9-9A26-5FEAD39CCA6D}" name="ריק במקור" dataDxfId="510" dataCellStyle="Normal_2007-16618"/>
    <tableColumn id="2" xr3:uid="{5D743CB2-D1D9-4AD9-846C-6E8E53DBDBE9}" name="סכום נכסי ההשקעה:" dataDxfId="509" dataCellStyle="Normal_2007-16618"/>
    <tableColumn id="3" xr3:uid="{1376F760-9B17-48FF-8527-5F344C03CA6B}" name="ריק במקור2"/>
    <tableColumn id="4" xr3:uid="{19272657-C88C-4AA2-9365-3F6AD46890BB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903CE1-231E-4EB2-960B-0504B348F49B}" name="RowTitleRegion1.a1.b4.1" displayName="RowTitleRegion1.a1.b4.1" ref="A1:B4" totalsRowShown="0">
  <autoFilter ref="A1:B4" xr:uid="{86903CE1-231E-4EB2-960B-0504B348F49B}">
    <filterColumn colId="0" hiddenButton="1"/>
    <filterColumn colId="1" hiddenButton="1"/>
  </autoFilter>
  <tableColumns count="2">
    <tableColumn id="1" xr3:uid="{FBC6BEE8-AF29-4DCC-AD43-9D8C546F197D}" name="תאריך הדיווח" dataDxfId="507" dataCellStyle="Normal_2007-16618"/>
    <tableColumn id="2" xr3:uid="{47AF49D6-19AB-4144-BE39-E9BD7EEF9E6F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A2914BE-F787-474B-98C5-51A608DCA056}" name="TitleRegion1.a5.k64.1" displayName="TitleRegion1.a5.k64.1" ref="A5:K64" totalsRowShown="0" headerRowDxfId="497" headerRowBorderDxfId="505" tableBorderDxfId="506">
  <autoFilter ref="A5:K64" xr:uid="{8A2914BE-F787-474B-98C5-51A608DCA0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DD16185-1193-40FB-A625-12B4DC1CDF10}" name="שם המנפיק/שם נייר ערך "/>
    <tableColumn id="2" xr3:uid="{82C3AFFF-C68F-48D7-973E-BC42CB0B89CB}" name="מספר ני&quot;ע"/>
    <tableColumn id="3" xr3:uid="{9991B13F-932C-43B1-9908-9C0761010510}" name="מספר מנפיק" dataDxfId="504"/>
    <tableColumn id="4" xr3:uid="{EA9DF3C3-B1B6-43C5-8D7E-589A806BD1C4}" name="דירוג"/>
    <tableColumn id="5" xr3:uid="{3531C253-1A47-461B-955B-4A74E14EA145}" name="שם מדרג" dataDxfId="503"/>
    <tableColumn id="6" xr3:uid="{3ECC26FA-E3D6-46C4-AA5B-7C85BD73D41C}" name="סוג מטבע"/>
    <tableColumn id="7" xr3:uid="{1D154128-241F-42DB-AD44-365A3E89B1D9}" name="שיעור ריבית" dataDxfId="502"/>
    <tableColumn id="8" xr3:uid="{8114E3CD-689C-44D0-A749-D9DD43DB741D}" name="תשואה לפידיון" dataDxfId="501"/>
    <tableColumn id="9" xr3:uid="{EAC73348-306D-42E8-90BA-A4CE0AF454B2}" name="שווי שוק" dataDxfId="500"/>
    <tableColumn id="10" xr3:uid="{CE2EB1FE-E571-43C4-86DD-D9CA41DAC674}" name="שעור מנכסי אפיק ההשקעה" dataDxfId="499"/>
    <tableColumn id="11" xr3:uid="{6207684A-AE53-40BE-8FBF-D7374F77DD2C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5F4DCB3-E946-4021-A4AD-C15A3DB7A101}" name="RowTitleRegion1.a1.b4.1" displayName="RowTitleRegion1.a1.b4.1_" ref="A1:B4" totalsRowShown="0" tableBorderDxfId="496">
  <autoFilter ref="A1:B4" xr:uid="{95F4DCB3-E946-4021-A4AD-C15A3DB7A101}">
    <filterColumn colId="0" hiddenButton="1"/>
    <filterColumn colId="1" hiddenButton="1"/>
  </autoFilter>
  <tableColumns count="2">
    <tableColumn id="1" xr3:uid="{97DCD9DA-B762-408C-A7AC-78F6204DF4A3}" name="תאריך הדיווח" dataDxfId="495" dataCellStyle="Normal_2007-16618"/>
    <tableColumn id="2" xr3:uid="{6CC46553-223A-47D4-922D-EEFAB11D1D67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7242EF-6F45-4C42-B06A-67D9CCD8B467}" name="TitleRegion1.a6.q65.1" displayName="TitleRegion1.a6.q65.1" ref="A6:Q65" totalsRowShown="0" headerRowDxfId="475" dataDxfId="476" headerRowBorderDxfId="493" tableBorderDxfId="494">
  <autoFilter ref="A6:Q65" xr:uid="{C67242EF-6F45-4C42-B06A-67D9CCD8B4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0F8ADBA-2526-4C3C-89CE-755F9D319906}" name="שם המנפיק/שם נייר ערך "/>
    <tableColumn id="2" xr3:uid="{79447D97-A264-40C1-A087-AA147294BE49}" name="מספר ני&quot;ע" dataDxfId="492"/>
    <tableColumn id="3" xr3:uid="{77B48B5D-5BED-44C0-B521-9B9B22488EEA}" name="זירת מסחר" dataDxfId="491"/>
    <tableColumn id="4" xr3:uid="{82266EC8-E5A8-4868-9718-782448E6E75E}" name="דירוג" dataDxfId="490"/>
    <tableColumn id="5" xr3:uid="{75A75283-3A5D-4A81-B328-E733C590B7F4}" name="שם מדרג" dataDxfId="489"/>
    <tableColumn id="6" xr3:uid="{0844368C-0A35-486F-9D4A-0F3E5A1664E1}" name="תאריך רכישה" dataDxfId="488"/>
    <tableColumn id="7" xr3:uid="{B30AF8EF-9134-468C-8882-561DB306B604}" name="מח&quot;מ" dataDxfId="487"/>
    <tableColumn id="8" xr3:uid="{8F37A1F3-EB82-49AC-820C-A3D7AE2AB037}" name="סוג מטבע" dataDxfId="486"/>
    <tableColumn id="9" xr3:uid="{F77A6838-D86F-40B1-AF1A-854472F7A230}" name="שיעור ריבית" dataDxfId="485"/>
    <tableColumn id="10" xr3:uid="{B1E26268-6DD6-44F5-BF6A-772A302AAA11}" name="תשואה לפידיון" dataDxfId="484"/>
    <tableColumn id="11" xr3:uid="{2616277F-BDED-42E7-A00F-2A86E452FAB3}" name="ערך נקוב****" dataDxfId="483"/>
    <tableColumn id="12" xr3:uid="{65541A74-E338-4F7D-9A4F-5DB14964B00F}" name="שער***" dataDxfId="482"/>
    <tableColumn id="13" xr3:uid="{44210FB4-A3FF-43AA-B314-99D37FCE1B3D}" name="פדיון/ריבית/דיבידנד לקבל*****  " dataDxfId="481"/>
    <tableColumn id="14" xr3:uid="{61A2C798-E07D-482D-AD87-CA388CB30E2F}" name="שווי שוק" dataDxfId="480"/>
    <tableColumn id="15" xr3:uid="{5736D6FA-E22A-4DF4-BBB0-7B4380DB061C}" name="שעור מערך נקוב**** מונפק" dataDxfId="479"/>
    <tableColumn id="16" xr3:uid="{C6B77E8D-420D-443E-973C-E695FFC485D5}" name="שעור מנכסי אפיק ההשקעה" dataDxfId="478"/>
    <tableColumn id="17" xr3:uid="{4A7E4C13-14F4-429E-B38A-3B6BD0314525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2E6205-4E30-4BB7-B625-E2DA90B555F6}" name="RowTitleRegion1.a1.b4.1" displayName="_RowTitleRegion1.a1.b4.1" ref="A1:B4" totalsRowShown="0" tableBorderDxfId="474">
  <autoFilter ref="A1:B4" xr:uid="{132E6205-4E30-4BB7-B625-E2DA90B555F6}">
    <filterColumn colId="0" hiddenButton="1"/>
    <filterColumn colId="1" hiddenButton="1"/>
  </autoFilter>
  <tableColumns count="2">
    <tableColumn id="1" xr3:uid="{3E78D37D-A676-4B95-B814-7B3946C32BAD}" name="תאריך הדיווח" dataDxfId="473" dataCellStyle="Normal_2007-16618"/>
    <tableColumn id="2" xr3:uid="{FD041C66-A7A1-4677-8127-FE721F1CB563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FE6B54-87C4-4ED7-82D2-72A5F972800B}" name="TitleRegion1.a6.t26.1" displayName="TitleRegion1.a6.t26.1" ref="A6:T26" totalsRowShown="0" headerRowDxfId="450" dataDxfId="451" headerRowBorderDxfId="471" tableBorderDxfId="472">
  <autoFilter ref="A6:T26" xr:uid="{24FE6B54-87C4-4ED7-82D2-72A5F97280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261B2B7-01AC-4DE8-80AC-776F214C0D5A}" name="שם המנפיק/שם נייר ערך "/>
    <tableColumn id="2" xr3:uid="{1C9E5749-E5AA-44D2-8A14-D4F8A6E319AF}" name="מספר ני&quot;ע" dataDxfId="470"/>
    <tableColumn id="3" xr3:uid="{F3612853-1283-4FD9-9246-324587D19B43}" name="זירת מסחר" dataDxfId="469"/>
    <tableColumn id="4" xr3:uid="{CB7EE101-D772-4E92-A5C6-3581FF24DC04}" name="ספק מידע" dataDxfId="468"/>
    <tableColumn id="5" xr3:uid="{06A82D63-3046-4F31-87C1-375D49A004F7}" name="מספר מנפיק" dataDxfId="467"/>
    <tableColumn id="6" xr3:uid="{36113DF7-2632-432A-9D42-4EC5A1A48177}" name="ענף מסחר" dataDxfId="466"/>
    <tableColumn id="7" xr3:uid="{EC99D46C-ED50-40ED-B1CF-BFC2F720D22B}" name="דירוג" dataDxfId="465"/>
    <tableColumn id="8" xr3:uid="{FAFA00A7-9591-4F0A-90A3-AA953B23F62D}" name="שם מדרג" dataDxfId="464"/>
    <tableColumn id="9" xr3:uid="{543EBA00-553A-427E-BAD0-000539A3E9CA}" name="תאריך רכישה" dataDxfId="463"/>
    <tableColumn id="10" xr3:uid="{1F153CB3-28E5-4655-8B25-0B6B24CC0003}" name="מח&quot;מ" dataDxfId="462"/>
    <tableColumn id="11" xr3:uid="{F53DDCD8-FCDE-4489-AB18-A301D9262D1F}" name="סוג מטבע" dataDxfId="461"/>
    <tableColumn id="12" xr3:uid="{98FBB685-D20D-4EB8-89E5-FBCD0E91B34E}" name="שיעור ריבית" dataDxfId="460"/>
    <tableColumn id="13" xr3:uid="{D3FAEBC0-52B6-4A73-99F6-A2FE6D2AF7C1}" name="תשואה לפידיון" dataDxfId="459"/>
    <tableColumn id="14" xr3:uid="{52E25044-B7A5-4C90-8996-B54A42DE9972}" name="ערך נקוב****" dataDxfId="458"/>
    <tableColumn id="15" xr3:uid="{8BD7B45C-980F-4891-B352-4A9C80074B19}" name="שער***" dataDxfId="457"/>
    <tableColumn id="16" xr3:uid="{46AD0519-AC00-4012-9907-78BF418E71EB}" name="פדיון/ריבית/דיבידנד לקבל*****  " dataDxfId="456"/>
    <tableColumn id="17" xr3:uid="{CBA4FC1A-13A1-48D4-857A-290DD48AC008}" name="שווי שוק" dataDxfId="455"/>
    <tableColumn id="18" xr3:uid="{E84CD7FF-6BCC-4060-A375-67FFD36E776B}" name="שעור מערך נקוב מונפק" dataDxfId="454"/>
    <tableColumn id="19" xr3:uid="{F1AF2B42-0393-4BF4-B3A4-988F0515FAD8}" name="שעור מנכסי אפיק ההשקעה" dataDxfId="453"/>
    <tableColumn id="20" xr3:uid="{7B788F2E-8F3E-42F8-9798-C3164CB52927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973749C-27F2-4593-AE56-DF009E9BAD4B}" name="RowTitleRegion1.a1.b4.1" displayName="_RowTitleRegion1.a1.b4.1_1" ref="A1:B4" totalsRowShown="0" tableBorderDxfId="449">
  <autoFilter ref="A1:B4" xr:uid="{5973749C-27F2-4593-AE56-DF009E9BAD4B}">
    <filterColumn colId="0" hiddenButton="1"/>
    <filterColumn colId="1" hiddenButton="1"/>
  </autoFilter>
  <tableColumns count="2">
    <tableColumn id="1" xr3:uid="{9239CF95-C0C8-4231-B12B-7625AFFABBCB}" name="תאריך הדיווח" dataDxfId="448" dataCellStyle="Normal_2007-16618"/>
    <tableColumn id="2" xr3:uid="{30FE9F62-EA88-4AF3-9C2A-F7B011CAB069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28271EC-A00E-4F7E-BC52-ABCF8296732D}" name="TitleRegion1.a6.t315.1" displayName="TitleRegion1.a6.t315.1" ref="A6:T315" totalsRowShown="0" headerRowDxfId="425" dataDxfId="426" headerRowBorderDxfId="446" tableBorderDxfId="447">
  <autoFilter ref="A6:T315" xr:uid="{228271EC-A00E-4F7E-BC52-ABCF8296732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77B4FFE-ABC0-43F3-A618-5C0963367BB0}" name="שם המנפיק/שם נייר ערך "/>
    <tableColumn id="2" xr3:uid="{78F0C6D4-2A73-492F-A7C2-71A3850BC9D7}" name="מספר ני&quot;ע" dataDxfId="445"/>
    <tableColumn id="3" xr3:uid="{65FA98E6-EB37-473E-9E37-30C3D41E43F2}" name="זירת מסחר" dataDxfId="444"/>
    <tableColumn id="4" xr3:uid="{79AFEE21-5424-447E-B463-2C7282CD3E90}" name="ספק מידע" dataDxfId="443"/>
    <tableColumn id="5" xr3:uid="{18252894-52D5-45E4-9158-A11ABBD4AD8B}" name="מספר מנפיק" dataDxfId="442"/>
    <tableColumn id="6" xr3:uid="{9337AF4B-A1A0-4EA2-A0FF-649AE37BD2B7}" name="ענף מסחר" dataDxfId="441"/>
    <tableColumn id="7" xr3:uid="{C42AB950-706A-4E42-9E03-FE4BBB41460D}" name="דירוג" dataDxfId="440"/>
    <tableColumn id="8" xr3:uid="{30A89043-E4AE-45ED-A774-46895B9F2D57}" name="שם מדרג" dataDxfId="439"/>
    <tableColumn id="9" xr3:uid="{D9588437-4A50-4741-B4BA-12654FFBB5A0}" name="תאריך רכישה" dataDxfId="438"/>
    <tableColumn id="10" xr3:uid="{25FCD7B5-DEF6-44BC-A2F7-55CF7463254B}" name="מח&quot;מ" dataDxfId="437"/>
    <tableColumn id="11" xr3:uid="{175EB2D3-BAD0-40C0-8535-1BC3F890260B}" name="סוג מטבע" dataDxfId="436"/>
    <tableColumn id="12" xr3:uid="{8E91B06F-CA9B-49C3-BD65-749977C6A3D2}" name="שיעור ריבית" dataDxfId="435"/>
    <tableColumn id="13" xr3:uid="{BFE78058-041E-4555-B133-2667B9CD31D4}" name="תשואה לפידיון" dataDxfId="434"/>
    <tableColumn id="14" xr3:uid="{86B6532F-5D75-4FB3-9B25-DFFF3F91A5C7}" name="ערך נקוב****" dataDxfId="433"/>
    <tableColumn id="15" xr3:uid="{8EFBFB06-3ADF-41B5-8B74-4F5AD0D76024}" name="שער***" dataDxfId="432"/>
    <tableColumn id="16" xr3:uid="{A0E4B6ED-9ED2-4FEC-8476-3F64449F3619}" name="פדיון/ריבית/דיבידנד לקבל*****  " dataDxfId="431"/>
    <tableColumn id="17" xr3:uid="{91E52AD8-3ED4-41C6-97CA-1989D25C6D5C}" name="שווי שוק" dataDxfId="430"/>
    <tableColumn id="18" xr3:uid="{E509B04F-2D22-4145-BC50-3C36D24800E8}" name="שעור מערך נקוב מונפק" dataDxfId="429"/>
    <tableColumn id="19" xr3:uid="{30978CEF-6E43-4EAC-8E7B-26C7A287433A}" name="שעור מנכסי אפיק ההשקעה" dataDxfId="428"/>
    <tableColumn id="20" xr3:uid="{04AB5316-6713-4F6D-AC15-4AB8CFD0CC54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9A130FC-FF37-42AE-A0C7-C3D195873072}" name="RowTitleRegion1.a1.b4.1" displayName="_RowTitleRegion1.a1.b4.1_2" ref="A1:B4" totalsRowShown="0" tableBorderDxfId="424">
  <autoFilter ref="A1:B4" xr:uid="{69A130FC-FF37-42AE-A0C7-C3D195873072}">
    <filterColumn colId="0" hiddenButton="1"/>
    <filterColumn colId="1" hiddenButton="1"/>
  </autoFilter>
  <tableColumns count="2">
    <tableColumn id="1" xr3:uid="{E763CA9E-44F0-431E-A45A-CA8709982AF6}" name="תאריך הדיווח" dataDxfId="423" dataCellStyle="Normal_2007-16618"/>
    <tableColumn id="2" xr3:uid="{8771B625-1D8D-4CE9-9DDE-7ACA84F373CB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480F643-A769-4251-BC75-7E9D8FA6000D}" name="TitleRegion1.a6.n262.1" displayName="TitleRegion1.a6.n262.1" ref="A6:N262" totalsRowShown="0" headerRowDxfId="406" dataDxfId="407" headerRowBorderDxfId="421" tableBorderDxfId="422">
  <autoFilter ref="A6:N262" xr:uid="{2480F643-A769-4251-BC75-7E9D8FA600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21912A4-98B7-4B0F-AC97-34928D745226}" name="שם המנפיק/שם נייר ערך "/>
    <tableColumn id="2" xr3:uid="{E5AEA3B6-F95C-46A1-AC7D-02E1B4D2FB15}" name="מספר ני&quot;ע" dataDxfId="420"/>
    <tableColumn id="3" xr3:uid="{C2596F6F-1014-4835-857E-8B63CAFDCCD9}" name="זירת מסחר" dataDxfId="419"/>
    <tableColumn id="4" xr3:uid="{019B5BA1-3F0E-4C8F-A26A-48774EACD170}" name="ספק מידע" dataDxfId="418"/>
    <tableColumn id="5" xr3:uid="{69466C04-B740-49EB-81A1-103839FC2F33}" name="מספר מנפיק" dataDxfId="417"/>
    <tableColumn id="6" xr3:uid="{DB3F7EB9-3842-44CA-8D53-5F3C3E0366C4}" name="ענף מסחר" dataDxfId="416"/>
    <tableColumn id="7" xr3:uid="{D6E54A32-6018-4E77-90EA-BEADC23C95B0}" name="סוג מטבע" dataDxfId="415"/>
    <tableColumn id="8" xr3:uid="{B4A2372E-48CB-4B78-9F02-3458AEF0D373}" name="ערך נקוב****" dataDxfId="414"/>
    <tableColumn id="9" xr3:uid="{3C2E5875-B2AB-4365-9C52-556CA4FFBDD8}" name="שער***" dataDxfId="413"/>
    <tableColumn id="10" xr3:uid="{D6D1FF52-DD00-4D38-A794-FA5CA7664E46}" name="פדיון/ריבית/דיבידנד לקבל*****  " dataDxfId="412"/>
    <tableColumn id="11" xr3:uid="{BB12C074-0D33-416F-A02C-AAD118B2B1D3}" name="שווי שוק" dataDxfId="411"/>
    <tableColumn id="12" xr3:uid="{C7041E8B-F45B-4577-A935-BA786B38563E}" name="שעור מערך נקוב מונפק" dataDxfId="410"/>
    <tableColumn id="13" xr3:uid="{633999B3-AA24-4937-BCC5-C67E46FCBBC9}" name="שעור מנכסי אפיק ההשקעה" dataDxfId="409"/>
    <tableColumn id="14" xr3:uid="{0DFEC97E-A215-44AE-9203-71F6283CD5A3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B073AFA-C64C-4D89-80F5-7A4EAB00CAFF}" name="RowTitleRegion1.a1.b4.1" displayName="_RowTitleRegion1.a1.b4.1_3" ref="A1:B4" totalsRowShown="0" tableBorderDxfId="405">
  <autoFilter ref="A1:B4" xr:uid="{7B073AFA-C64C-4D89-80F5-7A4EAB00CAFF}">
    <filterColumn colId="0" hiddenButton="1"/>
    <filterColumn colId="1" hiddenButton="1"/>
  </autoFilter>
  <tableColumns count="2">
    <tableColumn id="1" xr3:uid="{3E50272B-A85C-4FF6-A02D-147D0BF28BAB}" name="תאריך הדיווח" dataDxfId="404" dataCellStyle="Normal_2007-16618"/>
    <tableColumn id="2" xr3:uid="{F558C76D-2F90-4F47-9112-481BF2B1D3FE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4B7C72D-339D-41C1-833B-2A1DE923B6E7}" name="TitleRegion1.a6.m90.1" displayName="TitleRegion1.a6.m90.1" ref="A6:M90" totalsRowShown="0" headerRowDxfId="388" dataDxfId="389" headerRowBorderDxfId="402" tableBorderDxfId="403">
  <autoFilter ref="A6:M90" xr:uid="{44B7C72D-339D-41C1-833B-2A1DE923B6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F65B00A-6FAD-4301-84A1-3AE9A4F0B3A4}" name="שם המנפיק/שם נייר ערך "/>
    <tableColumn id="2" xr3:uid="{5E10B805-EBF3-4633-B163-DCA6F21EA0BA}" name="מספר ני&quot;ע" dataDxfId="401"/>
    <tableColumn id="3" xr3:uid="{E09C6468-746E-4528-958E-D3B6F88BC9C2}" name="זירת מסחר" dataDxfId="400"/>
    <tableColumn id="4" xr3:uid="{B7988854-B872-4FC6-B025-5F004D666297}" name="מספר מנפיק" dataDxfId="399"/>
    <tableColumn id="5" xr3:uid="{DE72B0E2-2BC6-49B2-9BA0-083BEA9DDA58}" name="ענף מסחר" dataDxfId="398"/>
    <tableColumn id="6" xr3:uid="{DD113AF2-5050-464F-965D-8C597C54F01C}" name="סוג מטבע" dataDxfId="397"/>
    <tableColumn id="7" xr3:uid="{CE6A5696-0CC9-4DB9-B9E8-EF4EB570D344}" name="ערך נקוב****" dataDxfId="396"/>
    <tableColumn id="8" xr3:uid="{6D8CAE50-9016-4EAC-8E3F-CEDFA5F20343}" name="שער***" dataDxfId="395"/>
    <tableColumn id="9" xr3:uid="{44552F8D-425B-44B8-B170-453EF5981407}" name="פדיון/ריבית/דיבידנד לקבל*****  " dataDxfId="394"/>
    <tableColumn id="10" xr3:uid="{A1BCFDF2-DD05-4097-8609-F3EEAC4BF1D9}" name="שווי שוק" dataDxfId="393"/>
    <tableColumn id="11" xr3:uid="{979A916E-3B5D-4BAA-B074-FA6CF6F27D6A}" name="שעור מערך נקוב מונפק" dataDxfId="392"/>
    <tableColumn id="12" xr3:uid="{A2D5F606-621C-4F95-8633-4B27259BAF41}" name="שעור מנכסי אפיק ההשקעה" dataDxfId="391"/>
    <tableColumn id="13" xr3:uid="{4F661759-0954-4AF3-8611-3B8CBC6BFC30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A73280F-0F58-4FD9-8C8F-C070FBF5075D}" name="RowTitleRegion1.a1.b4.1" displayName="_RowTitleRegion1.a1.b4.1_4" ref="A1:B4" totalsRowShown="0" tableBorderDxfId="387">
  <autoFilter ref="A1:B4" xr:uid="{CA73280F-0F58-4FD9-8C8F-C070FBF5075D}">
    <filterColumn colId="0" hiddenButton="1"/>
    <filterColumn colId="1" hiddenButton="1"/>
  </autoFilter>
  <tableColumns count="2">
    <tableColumn id="1" xr3:uid="{4CC34789-BE67-4209-8A93-584858F89AE7}" name="תאריך הדיווח" dataDxfId="386" dataCellStyle="Normal_2007-16618"/>
    <tableColumn id="2" xr3:uid="{C20BE8FE-9739-40DF-9D5D-CE4B01BE296D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D7D971D-2DE9-4F29-95FF-A314AC4DA8C4}" name="TitleRegion1.a6.n39.1" displayName="TitleRegion1.a6.n39.1" ref="A6:N39" totalsRowShown="0" headerRowDxfId="369" dataDxfId="370" headerRowBorderDxfId="384" tableBorderDxfId="385">
  <autoFilter ref="A6:N39" xr:uid="{3D7D971D-2DE9-4F29-95FF-A314AC4DA8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25C3794-79B0-4AC2-AA0F-0A59E520AAB7}" name="שם המנפיק/שם נייר ערך "/>
    <tableColumn id="2" xr3:uid="{812CCF46-60E2-448F-BA17-A3964A22F3AE}" name="מספר ני&quot;ע" dataDxfId="383"/>
    <tableColumn id="3" xr3:uid="{2E60934E-5E82-44DE-BB57-8C8617BB2113}" name="זירת מסחר" dataDxfId="382"/>
    <tableColumn id="4" xr3:uid="{833BC496-F18B-49FD-A70F-DA2FAB0D9F12}" name="מספר מנפיק" dataDxfId="381"/>
    <tableColumn id="5" xr3:uid="{B045F147-C3FF-4367-850A-C6A73A95C978}" name="ענף מסחר" dataDxfId="380"/>
    <tableColumn id="6" xr3:uid="{EB2B73F4-AB6F-429A-8B74-F5A7832AEE12}" name="דירוג" dataDxfId="379"/>
    <tableColumn id="7" xr3:uid="{F6AB614D-07AA-479D-A0A4-5498A1948524}" name="שם מדרג" dataDxfId="378"/>
    <tableColumn id="8" xr3:uid="{C74392CF-5863-413F-9092-EE49EDF1369E}" name="סוג מטבע" dataDxfId="377"/>
    <tableColumn id="9" xr3:uid="{AF73DA68-21F0-4770-96F5-DFF77187BBA5}" name="ערך נקוב****" dataDxfId="376"/>
    <tableColumn id="10" xr3:uid="{DA2B0302-8DA4-4EF8-9DF6-BB89561C2157}" name="שער***" dataDxfId="375"/>
    <tableColumn id="11" xr3:uid="{F3EC1707-8513-47EC-99E9-48291FCE9A6E}" name="שווי שוק" dataDxfId="374"/>
    <tableColumn id="12" xr3:uid="{43C5BEEC-6C4C-4042-9885-5739A39BDF52}" name="שעור מערך נקוב מונפק" dataDxfId="373"/>
    <tableColumn id="13" xr3:uid="{E9B35661-21E9-41EF-ABFC-3FC089B97473}" name="שעור מנכסי אפיק ההשקעה" dataDxfId="372"/>
    <tableColumn id="14" xr3:uid="{2BA6AD71-3D33-4D36-8B16-E1B4787C25BF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7E478DE-60B5-4ABC-BD85-AC111950A46A}" name="RowTitleRegion1.a1.b4.1" displayName="_RowTitleRegion1.a1.b4.1_5" ref="A1:B4" totalsRowShown="0" tableBorderDxfId="368">
  <autoFilter ref="A1:B4" xr:uid="{57E478DE-60B5-4ABC-BD85-AC111950A46A}">
    <filterColumn colId="0" hiddenButton="1"/>
    <filterColumn colId="1" hiddenButton="1"/>
  </autoFilter>
  <tableColumns count="2">
    <tableColumn id="1" xr3:uid="{6DB6A590-B6D4-43F0-844F-D3E1E30F9A19}" name="תאריך הדיווח" dataDxfId="367" dataCellStyle="Normal_2007-16618"/>
    <tableColumn id="2" xr3:uid="{6A47B210-E9F3-453A-926F-0B29DB8B0043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B4178E-E6EA-44DE-AB14-3E43312A8971}" name="TitleRegion1.a6.k23.1" displayName="TitleRegion1.a6.k23.1" ref="A6:K23" totalsRowShown="0" headerRowDxfId="353" dataDxfId="354" headerRowBorderDxfId="365" tableBorderDxfId="366">
  <autoFilter ref="A6:K23" xr:uid="{24B4178E-E6EA-44DE-AB14-3E43312A89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43DFC408-D8CB-40CC-AA14-8421DAD933E3}" name="שם המנפיק/שם נייר ערך"/>
    <tableColumn id="2" xr3:uid="{3C559431-7D2F-44D9-BB35-48DF7F816A6C}" name="מספר ני&quot;ע" dataDxfId="364"/>
    <tableColumn id="3" xr3:uid="{C7D43F0E-809D-4A2B-BCCE-71B2D5BC1934}" name="זירת מסחר" dataDxfId="363"/>
    <tableColumn id="4" xr3:uid="{CD124161-F748-4504-BE61-0E3415D97A8D}" name="ענף מסחר" dataDxfId="362"/>
    <tableColumn id="5" xr3:uid="{00CCB80D-C397-4B2B-9D8C-ADD03CD5B612}" name="סוג מטבע" dataDxfId="361"/>
    <tableColumn id="6" xr3:uid="{E8760988-5C98-4176-854A-3D6F3F68DDEC}" name="ערך נקוב****" dataDxfId="360"/>
    <tableColumn id="7" xr3:uid="{F87FF29F-2E99-468C-9F16-053370462D3C}" name="שער***" dataDxfId="359"/>
    <tableColumn id="8" xr3:uid="{904FB9F5-745C-4853-B54A-05814E31A848}" name="שווי שוק" dataDxfId="358"/>
    <tableColumn id="9" xr3:uid="{B6334FDE-5757-46EB-82F0-9AB5DE2EA5F9}" name="שעור מערך נקוב מונפק" dataDxfId="357"/>
    <tableColumn id="10" xr3:uid="{A446354A-1E4A-4886-A8AA-57EE67669C07}" name="שעור מנכסי אפיק ההשקעה" dataDxfId="356"/>
    <tableColumn id="11" xr3:uid="{DA4B191F-D513-4638-8667-5B8499A0ECDC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AB1A161-6310-434C-BC7A-D4FD18188118}" name="RowTitleRegion1.a1.b4.1" displayName="_RowTitleRegion1.a1.b4.1_6" ref="A1:B4" totalsRowShown="0" tableBorderDxfId="352">
  <autoFilter ref="A1:B4" xr:uid="{2AB1A161-6310-434C-BC7A-D4FD18188118}">
    <filterColumn colId="0" hiddenButton="1"/>
    <filterColumn colId="1" hiddenButton="1"/>
  </autoFilter>
  <tableColumns count="2">
    <tableColumn id="1" xr3:uid="{DBE4B140-E7A4-4FE3-9D35-9C3F472BA35C}" name="תאריך הדיווח" dataDxfId="351" dataCellStyle="Normal_2007-16618"/>
    <tableColumn id="2" xr3:uid="{E7F5272A-0D88-49B7-99B3-58B7E862AE52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9F6C99-1A99-46AB-8F28-3D0831B60083}" name="TitleRegion1.a6.k35.1" displayName="TitleRegion1.a6.k35.1" ref="A6:K35" totalsRowShown="0" headerRowDxfId="337" dataDxfId="338" headerRowBorderDxfId="349" tableBorderDxfId="350">
  <autoFilter ref="A6:K35" xr:uid="{E19F6C99-1A99-46AB-8F28-3D0831B600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D73BC2D-BA36-442B-A90A-620EA5F54594}" name="שם המנפיק/שם נייר ערך"/>
    <tableColumn id="2" xr3:uid="{462A4786-986C-4505-98C8-C37908EE5C4A}" name="מספר ני&quot;ע" dataDxfId="348"/>
    <tableColumn id="3" xr3:uid="{804918ED-9315-4760-88AB-432D4A687B7C}" name="זירת מסחר" dataDxfId="347"/>
    <tableColumn id="4" xr3:uid="{439AF097-1795-4C6F-9977-7D7FD9214550}" name="ענף מסחר" dataDxfId="346"/>
    <tableColumn id="5" xr3:uid="{CC2EFF31-59CA-429F-B247-B768C3709FEC}" name="סוג מטבע" dataDxfId="345"/>
    <tableColumn id="6" xr3:uid="{EA8AAD0A-B2D3-478C-A9E5-CC78390976A2}" name="ערך נקוב****" dataDxfId="344"/>
    <tableColumn id="7" xr3:uid="{9D61BF68-4D16-4D46-B8DC-5C2E75A70581}" name="שער***" dataDxfId="343"/>
    <tableColumn id="8" xr3:uid="{3767023E-CB87-46E6-84B8-74E65B0E41E8}" name="שווי שוק" dataDxfId="342"/>
    <tableColumn id="9" xr3:uid="{125A1E06-D3F6-4B27-88CF-6AAA156E094F}" name="שעור מערך נקוב מונפק" dataDxfId="341"/>
    <tableColumn id="10" xr3:uid="{E6CE106C-6CA2-4669-9AD1-A2DB7BAE3203}" name="שעור מנכסי אפיק ההשקעה" dataDxfId="340"/>
    <tableColumn id="11" xr3:uid="{98D8760E-0B8D-4A23-BD69-9CD6674F0D53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B13511E-B850-418D-BF3D-CF1816CF93F1}" name="RowTitleRegion1.a1.b4.1" displayName="_RowTitleRegion1.a1.b4.1_7" ref="A1:B4" totalsRowShown="0" tableBorderDxfId="336">
  <autoFilter ref="A1:B4" xr:uid="{5B13511E-B850-418D-BF3D-CF1816CF93F1}">
    <filterColumn colId="0" hiddenButton="1"/>
    <filterColumn colId="1" hiddenButton="1"/>
  </autoFilter>
  <tableColumns count="2">
    <tableColumn id="1" xr3:uid="{9E38D4F6-8A77-412B-B891-4997AD104326}" name="תאריך הדיווח" dataDxfId="335" dataCellStyle="Normal_2007-16618"/>
    <tableColumn id="2" xr3:uid="{72F04A27-58FD-4CE9-9A43-9649F1719B81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C4B5757-83DE-47EA-9F70-152BF527AC1E}" name="TitleRegion1.a6.j22.1" displayName="TitleRegion1.a6.j22.1" ref="A6:J22" totalsRowShown="0" headerRowDxfId="322" dataDxfId="323" headerRowBorderDxfId="333" tableBorderDxfId="334">
  <autoFilter ref="A6:J22" xr:uid="{4C4B5757-83DE-47EA-9F70-152BF527AC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6F984B7-DFFF-4183-A81F-95636EEBF7A9}" name="שם המנפיק/שם נייר ערך"/>
    <tableColumn id="2" xr3:uid="{28A1A3F8-B325-4075-99BA-7E73C484922E}" name="מספר ני&quot;ע" dataDxfId="332"/>
    <tableColumn id="3" xr3:uid="{61A7F043-02AB-4E18-98F8-41F152365CA7}" name="זירת מסחר" dataDxfId="331"/>
    <tableColumn id="4" xr3:uid="{0F8759B9-4963-4AFE-9CD5-E90AC9A6B0D6}" name="ענף מסחר" dataDxfId="330"/>
    <tableColumn id="5" xr3:uid="{A1586275-9CC6-4AC9-BF5B-66458CAD2C69}" name="סוג מטבע" dataDxfId="329"/>
    <tableColumn id="6" xr3:uid="{47312C1F-2236-4E52-9153-0B71B813A0A3}" name="ערך נקוב****" dataDxfId="328"/>
    <tableColumn id="7" xr3:uid="{C863D265-4817-41C5-B681-A303108800D7}" name="שער***" dataDxfId="327"/>
    <tableColumn id="8" xr3:uid="{61C0A0B7-6EE6-459A-917F-EC07C53C5AF0}" name="שווי שוק" dataDxfId="326"/>
    <tableColumn id="9" xr3:uid="{07CD7D28-7B99-4521-B5AE-B431F8DB468E}" name="שעור מנכסי אפיק ההשקעה" dataDxfId="325"/>
    <tableColumn id="10" xr3:uid="{72179ECA-5EC3-41C0-A8CE-C787435F8681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E48AED6-E3E0-436A-9018-188C95E3D9C2}" name="RowTitleRegion1.a1.b4.1" displayName="_RowTitleRegion1.a1.b4.1_8" ref="A1:B4" totalsRowShown="0" tableBorderDxfId="321">
  <autoFilter ref="A1:B4" xr:uid="{7E48AED6-E3E0-436A-9018-188C95E3D9C2}">
    <filterColumn colId="0" hiddenButton="1"/>
    <filterColumn colId="1" hiddenButton="1"/>
  </autoFilter>
  <tableColumns count="2">
    <tableColumn id="1" xr3:uid="{E3BC4CA7-5131-4544-BAB4-C5EF8BC6ED6E}" name="תאריך הדיווח" dataDxfId="320" dataCellStyle="Normal_2007-16618"/>
    <tableColumn id="2" xr3:uid="{8688603D-5549-4DEA-9F90-0657D63DEBFB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8C2D212-9AEE-4F03-808B-3D845D70D238}" name="TitleRegion1.a6.p41.1" displayName="TitleRegion1.a6.p41.1" ref="A6:P41" totalsRowShown="0" headerRowDxfId="301" dataDxfId="302" headerRowBorderDxfId="318" tableBorderDxfId="319">
  <autoFilter ref="A6:P41" xr:uid="{C8C2D212-9AEE-4F03-808B-3D845D70D2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F8AE19A-C7DB-4A18-8070-D584FA93DB2F}" name="שם המנפיק/שם נייר ערך"/>
    <tableColumn id="2" xr3:uid="{FFF95677-181D-4481-9503-86CD3F86FA9B}" name="מספר ני&quot;ע" dataDxfId="317"/>
    <tableColumn id="3" xr3:uid="{7D22B9E8-3037-4E58-B796-E05765931FDA}" name="נכס הבסיס" dataDxfId="316"/>
    <tableColumn id="4" xr3:uid="{C6FDE4C3-8419-41EC-96CE-B489A12A21F2}" name="דירוג" dataDxfId="315"/>
    <tableColumn id="5" xr3:uid="{938E37A7-502D-4C7B-A7EA-6CF525C194AE}" name="שם מדרג" dataDxfId="314"/>
    <tableColumn id="6" xr3:uid="{C13E61F4-E269-47BE-957D-7658ACAF20FD}" name="תאריך רכישה" dataDxfId="313"/>
    <tableColumn id="7" xr3:uid="{01620C06-5556-4639-90B4-B92D24B849FA}" name="מח&quot;מ" dataDxfId="312"/>
    <tableColumn id="8" xr3:uid="{B3359D70-A9E0-497F-AB2E-061F610796CC}" name="סוג מטבע" dataDxfId="311"/>
    <tableColumn id="9" xr3:uid="{52D64C84-C4C4-4AD5-A58A-A33D2230C2F4}" name="שיעור ריבית" dataDxfId="310"/>
    <tableColumn id="10" xr3:uid="{1F6158D6-E30B-4F2C-BABC-812A81A8FE02}" name="תשואה לפידיון" dataDxfId="309"/>
    <tableColumn id="11" xr3:uid="{3365070D-7F33-40B8-A422-6E943493B62D}" name="ערך נקוב****" dataDxfId="308"/>
    <tableColumn id="12" xr3:uid="{92CF2989-E148-412A-B844-5C1F47A41112}" name="שער***" dataDxfId="307"/>
    <tableColumn id="13" xr3:uid="{ACD78CC9-502A-49B0-BA82-2685E3BC5F61}" name="שווי שוק" dataDxfId="306"/>
    <tableColumn id="14" xr3:uid="{BCD32435-314F-4CCF-B3D9-69CA768FCA92}" name="שעור מערך נקוב מונפק" dataDxfId="305"/>
    <tableColumn id="15" xr3:uid="{B682E062-9F77-425D-BF14-EB1B86AC02AA}" name="שעור מנכסי אפיק ההשקעה" dataDxfId="304"/>
    <tableColumn id="16" xr3:uid="{6868E85A-A847-419D-B01C-A47F76274F1D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BEDC796-C483-44B1-A973-83F852F96ED4}" name="RowTitleRegion1.a1.b4.1" displayName="_RowTitleRegion1.a1.b4.1_9" ref="A1:B4" totalsRowShown="0" tableBorderDxfId="300">
  <autoFilter ref="A1:B4" xr:uid="{1BEDC796-C483-44B1-A973-83F852F96ED4}">
    <filterColumn colId="0" hiddenButton="1"/>
    <filterColumn colId="1" hiddenButton="1"/>
  </autoFilter>
  <tableColumns count="2">
    <tableColumn id="1" xr3:uid="{F4177C82-F977-4ED5-89F4-C814F3F404EE}" name="תאריך הדיווח" dataDxfId="299" dataCellStyle="Normal_2007-16618"/>
    <tableColumn id="2" xr3:uid="{B29DB723-D498-4614-9F82-B8158878E97F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73BA53-06BA-4B4B-903D-7B6A750E4353}" name="TitleRegion1.a6.o35.1" displayName="TitleRegion1.a6.o35.1" ref="A6:O35" totalsRowShown="0" headerRowDxfId="281" dataDxfId="282" headerRowBorderDxfId="297" tableBorderDxfId="298">
  <autoFilter ref="A6:O35" xr:uid="{8173BA53-06BA-4B4B-903D-7B6A750E43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C8472E4-34BF-45FB-A5FA-DCD3DC448512}" name="שם המנפיק/שם נייר ערך"/>
    <tableColumn id="2" xr3:uid="{94C6E69A-4A5B-43F3-AEAD-BD6F7572ECCE}" name="מספר ני&quot;ע" dataDxfId="296"/>
    <tableColumn id="3" xr3:uid="{FF452AD2-4A55-4D2E-BB33-5B111E8387CA}" name="דירוג" dataDxfId="295"/>
    <tableColumn id="4" xr3:uid="{7292F9E9-2D02-4B84-B117-D887A63A9DA8}" name="שם מדרג" dataDxfId="294"/>
    <tableColumn id="5" xr3:uid="{42431EF5-A9F4-403C-B519-3F4B372C7ECD}" name="תאריך רכישה" dataDxfId="293"/>
    <tableColumn id="6" xr3:uid="{02B33642-3DF4-4AA9-9C30-8F7480533A2B}" name="מח&quot;מ" dataDxfId="292"/>
    <tableColumn id="7" xr3:uid="{D5AF6258-620F-4DC7-A893-B6F3BF308427}" name="סוג מטבע" dataDxfId="291"/>
    <tableColumn id="8" xr3:uid="{9A39DF34-A1EA-4682-B849-A6D3D0D86C0D}" name="שיעור ריבית" dataDxfId="290"/>
    <tableColumn id="9" xr3:uid="{393EA8D0-0991-4C02-89B2-9344EE3CFD62}" name="תשואה לפידיון" dataDxfId="289"/>
    <tableColumn id="10" xr3:uid="{1A6F5CF9-D30F-45E2-9A1C-F389F6F92EE6}" name="ערך נקוב****" dataDxfId="288"/>
    <tableColumn id="11" xr3:uid="{B5652121-8600-46B0-A8AB-93B125B3FDA5}" name="שער***" dataDxfId="287"/>
    <tableColumn id="12" xr3:uid="{FBDA87F3-4B12-4662-9BDC-72F576B4177A}" name="שווי הוגן" dataDxfId="286"/>
    <tableColumn id="13" xr3:uid="{060BCAA5-CE7B-4936-B8DF-5D6E22AE86BB}" name="שעור מערך נקוב מונפק" dataDxfId="285"/>
    <tableColumn id="14" xr3:uid="{011B1210-B476-4D7B-A4AE-1795CEF07EED}" name="שעור מנכסי אפיק ההשקעה" dataDxfId="284"/>
    <tableColumn id="15" xr3:uid="{1F9AF749-D4A5-45C0-B9AC-E6BA45D327DC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61DF644-7D49-4AE3-A4E1-DBBE7AD6F819}" name="RowTitleRegion1.a1.b4.1" displayName="_RowTitleRegion1.a1.b4.1_10" ref="A1:B4" totalsRowShown="0" tableBorderDxfId="280">
  <autoFilter ref="A1:B4" xr:uid="{961DF644-7D49-4AE3-A4E1-DBBE7AD6F819}">
    <filterColumn colId="0" hiddenButton="1"/>
    <filterColumn colId="1" hiddenButton="1"/>
  </autoFilter>
  <tableColumns count="2">
    <tableColumn id="1" xr3:uid="{939476E3-7429-4CA5-BB6B-9B1C2E7DE9EB}" name="תאריך הדיווח" dataDxfId="279" dataCellStyle="Normal_2007-16618"/>
    <tableColumn id="2" xr3:uid="{730B2572-325F-4600-9AC8-0EB1F50A152C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691534B-C02B-42E4-AF91-DF07768723DE}" name="TitleRegion1.a6.r27.1" displayName="TitleRegion1.a6.r27.1" ref="A6:R27" totalsRowShown="0" headerRowDxfId="258" dataDxfId="259" headerRowBorderDxfId="277" tableBorderDxfId="278">
  <autoFilter ref="A6:R27" xr:uid="{D691534B-C02B-42E4-AF91-DF07768723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DEDF6D3-3961-4F58-B3DA-518DC9B684B2}" name="שם המנפיק/שם נייר ערך"/>
    <tableColumn id="2" xr3:uid="{0DE6D3EA-52F6-4E1D-BEE0-2A8BEAFBE2A7}" name="מספר ני&quot;ע" dataDxfId="276"/>
    <tableColumn id="3" xr3:uid="{C1401A15-D4BE-4826-B76E-BFEBF5A73D68}" name="ספק המידע" dataDxfId="275"/>
    <tableColumn id="4" xr3:uid="{4D33C8CA-DBAA-4292-BB5D-AC10D4D73CFA}" name="מספר מנפיק" dataDxfId="274"/>
    <tableColumn id="5" xr3:uid="{DD606DB3-0D49-4DA1-ACC1-1151FA389F22}" name="ענף מסחר" dataDxfId="273"/>
    <tableColumn id="6" xr3:uid="{4CB5EF74-9346-412B-A117-60D5376E0AC0}" name="דירוג" dataDxfId="272"/>
    <tableColumn id="7" xr3:uid="{2D0DB21C-A3B7-4A04-96CA-C11077FC8806}" name="שם מדרג" dataDxfId="271"/>
    <tableColumn id="8" xr3:uid="{79503560-AF60-4491-AD85-542E5BEA635A}" name="תאריך רכישה" dataDxfId="270"/>
    <tableColumn id="9" xr3:uid="{F93453D0-3606-4C93-A384-B2865D575B6F}" name="מח&quot;מ" dataDxfId="269"/>
    <tableColumn id="10" xr3:uid="{464F7C0A-9726-4B90-A649-D8B10C41AD56}" name="סוג מטבע" dataDxfId="268"/>
    <tableColumn id="11" xr3:uid="{F66B1824-A4F5-4042-B4BE-9A7B8D62E438}" name="שיעור ריבית" dataDxfId="267"/>
    <tableColumn id="12" xr3:uid="{6D981C22-2EE8-4603-8A9E-9795AE08AE28}" name="תשואה לפידיון" dataDxfId="266"/>
    <tableColumn id="13" xr3:uid="{CDFB201B-8D82-49E3-9E14-993EBF0A1BE7}" name="ערך נקוב****" dataDxfId="265"/>
    <tableColumn id="14" xr3:uid="{FAC31998-55BB-4D67-BB74-E0947681DFEA}" name="שער***" dataDxfId="264"/>
    <tableColumn id="15" xr3:uid="{3FFC3B25-D3F6-435A-A957-F602CE2062A9}" name="שווי הוגן" dataDxfId="263"/>
    <tableColumn id="16" xr3:uid="{ABA3EED7-5954-4164-AB4E-741738EB9280}" name="שעור מערך נקוב מונפק" dataDxfId="262"/>
    <tableColumn id="17" xr3:uid="{FD8954F6-78CF-4DA7-82D2-AE7082851AF0}" name="שעור מנכסי אפיק ההשקעה" dataDxfId="261"/>
    <tableColumn id="18" xr3:uid="{55D522B3-1E36-49F8-9075-D2B7290FED14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A08614F-E35F-4A0E-9677-2554082C1EF0}" name="RowTitleRegion1.a1.b4.1" displayName="_RowTitleRegion1.a1.b4.1_11" ref="A1:B4" totalsRowShown="0" tableBorderDxfId="257">
  <autoFilter ref="A1:B4" xr:uid="{6A08614F-E35F-4A0E-9677-2554082C1EF0}">
    <filterColumn colId="0" hiddenButton="1"/>
    <filterColumn colId="1" hiddenButton="1"/>
  </autoFilter>
  <tableColumns count="2">
    <tableColumn id="1" xr3:uid="{9084D86D-B27E-438D-85A8-DAC8C25883A0}" name="תאריך הדיווח" dataDxfId="256" dataCellStyle="Normal_2007-16618"/>
    <tableColumn id="2" xr3:uid="{C7CB6E9F-2E87-4212-93ED-F64095BD3BFD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A76712E-C322-4C56-8519-CDF58197C4EC}" name="TitleRegion1.a6.r44.1" displayName="TitleRegion1.a6.r44.1" ref="A6:R44" totalsRowShown="0" headerRowDxfId="235" dataDxfId="236" headerRowBorderDxfId="254" tableBorderDxfId="255">
  <autoFilter ref="A6:R44" xr:uid="{4A76712E-C322-4C56-8519-CDF58197C4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A360869-EF12-498A-949B-C09E86350DA1}" name="שם המנפיק/שם נייר ערך"/>
    <tableColumn id="2" xr3:uid="{28545FBF-0D7D-4DF0-8305-3279572B8341}" name="מספר ני&quot;ע" dataDxfId="253"/>
    <tableColumn id="3" xr3:uid="{C98D8D31-F9FF-4ED2-9918-A33AC97A6A9A}" name="ספק המידע" dataDxfId="252"/>
    <tableColumn id="4" xr3:uid="{A1806282-1A7C-4757-B14F-515E908C6B0D}" name="מספר מנפיק" dataDxfId="251"/>
    <tableColumn id="5" xr3:uid="{CCF93DF2-5BA1-4F3F-B507-A8B8C1C2B633}" name="ענף מסחר" dataDxfId="250"/>
    <tableColumn id="6" xr3:uid="{D9BCA403-F1CF-46B5-A55D-45B43CF8178F}" name="דירוג" dataDxfId="249"/>
    <tableColumn id="7" xr3:uid="{9746D60F-C01A-4CDF-9201-6D8B126566FE}" name="שם מדרג" dataDxfId="248"/>
    <tableColumn id="8" xr3:uid="{60B0809D-1245-471F-9A37-2D19B39C8DC7}" name="תאריך רכישה" dataDxfId="247"/>
    <tableColumn id="9" xr3:uid="{5A1B722B-3614-48D5-A84B-0FA1CBA6E83D}" name="מח&quot;מ" dataDxfId="246"/>
    <tableColumn id="10" xr3:uid="{1827D099-B8CC-46FB-9ADC-1A4E71283491}" name="סוג מטבע" dataDxfId="245"/>
    <tableColumn id="11" xr3:uid="{9D9A0E5C-A2B0-488C-BBBB-6D232A82B0EE}" name="שיעור ריבית" dataDxfId="244"/>
    <tableColumn id="12" xr3:uid="{210EF867-8B49-4212-8CE4-2F5CBE9A494C}" name="תשואה לפידיון" dataDxfId="243"/>
    <tableColumn id="13" xr3:uid="{D64C3F54-3808-4A33-9DCA-E6AD091E288C}" name="ערך נקוב****" dataDxfId="242"/>
    <tableColumn id="14" xr3:uid="{C984E90E-9EE7-4047-9C49-1DE89B7CF567}" name="שער***" dataDxfId="241"/>
    <tableColumn id="15" xr3:uid="{97D19FE2-2AA5-480D-8115-9E7A9B20B15A}" name="שווי הוגן" dataDxfId="240"/>
    <tableColumn id="16" xr3:uid="{F7B56239-FD6A-4A1C-9F45-9D2E8BC74293}" name="שעור מערך נקוב מונפק" dataDxfId="239"/>
    <tableColumn id="17" xr3:uid="{747931BF-0846-4F54-A158-A15EFF7AAFBE}" name="שעור מנכסי אפיק ההשקעה" dataDxfId="238"/>
    <tableColumn id="18" xr3:uid="{F3C693E0-8BC0-4F57-AE3D-2F1F16F468CC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DB9498F-68C2-4D01-ABAE-3F07A2CA5808}" name="RowTitleRegion1.a1.b4.1" displayName="_RowTitleRegion1.a1.b4.1_12" ref="A1:B4" totalsRowShown="0" tableBorderDxfId="234">
  <autoFilter ref="A1:B4" xr:uid="{FDB9498F-68C2-4D01-ABAE-3F07A2CA5808}">
    <filterColumn colId="0" hiddenButton="1"/>
    <filterColumn colId="1" hiddenButton="1"/>
  </autoFilter>
  <tableColumns count="2">
    <tableColumn id="1" xr3:uid="{5C90689C-AA08-42E0-97CA-D1719D8DEC3C}" name="תאריך הדיווח" dataDxfId="233" dataCellStyle="Normal_2007-16618"/>
    <tableColumn id="2" xr3:uid="{878E9F72-AA79-48C4-9E40-7457FBB0A30E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9738E00-EB8C-448D-A7DE-3FF56DA36571}" name="TitleRegion1.a6.l77.1" displayName="TitleRegion1.a6.l77.1" ref="A6:L77" totalsRowShown="0" headerRowDxfId="218" dataDxfId="219" headerRowBorderDxfId="231" tableBorderDxfId="232">
  <autoFilter ref="A6:L77" xr:uid="{89738E00-EB8C-448D-A7DE-3FF56DA365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025EE2D-2796-4EE7-8A4F-997C49A9C8BC}" name="שם המנפיק/שם נייר ערך"/>
    <tableColumn id="2" xr3:uid="{ED24C8E7-B746-4916-82E2-71533ABA5CBC}" name="מספר ני&quot;ע" dataDxfId="230"/>
    <tableColumn id="3" xr3:uid="{2CA4E6E2-7E28-4111-A317-FE89D02C1E1B}" name="ספק המידע" dataDxfId="229"/>
    <tableColumn id="4" xr3:uid="{B526891F-2A48-424F-B841-858828B682FB}" name="מספר מנפיק" dataDxfId="228"/>
    <tableColumn id="5" xr3:uid="{B3E984EC-C094-4E40-8C19-22C765941F17}" name="ענף מסחר" dataDxfId="227"/>
    <tableColumn id="6" xr3:uid="{A15CF396-FE7D-4ECC-A02D-A8ED30E0AC70}" name="סוג מטבע" dataDxfId="226"/>
    <tableColumn id="7" xr3:uid="{B012CF15-FB1A-4EB2-A495-7ECC55C420CA}" name="ערך נקוב****" dataDxfId="225"/>
    <tableColumn id="8" xr3:uid="{1A24F8A4-1B83-4FFA-8CD9-823023E091F5}" name="שער***" dataDxfId="224"/>
    <tableColumn id="9" xr3:uid="{B048C7C8-1CBD-4969-B50E-142D7935F05A}" name="שווי הוגן" dataDxfId="223"/>
    <tableColumn id="10" xr3:uid="{E136AF2F-603F-408E-98E2-6B58BAE5F23C}" name="שעור מערך נקוב מונפק" dataDxfId="222"/>
    <tableColumn id="11" xr3:uid="{E159A900-A3A1-466F-A53F-05FB9E7CF31A}" name="שעור מנכסי אפיק ההשקעה" dataDxfId="221"/>
    <tableColumn id="12" xr3:uid="{7EDA61B9-557E-4774-87B2-81182EEC48AB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04AF3B6-84AB-4AF9-B27E-C08791B13A73}" name="RowTitleRegion1.a1.b4.1" displayName="_RowTitleRegion1.a1.b4.1_13" ref="A1:B4" totalsRowShown="0" tableBorderDxfId="217">
  <autoFilter ref="A1:B4" xr:uid="{A04AF3B6-84AB-4AF9-B27E-C08791B13A73}">
    <filterColumn colId="0" hiddenButton="1"/>
    <filterColumn colId="1" hiddenButton="1"/>
  </autoFilter>
  <tableColumns count="2">
    <tableColumn id="1" xr3:uid="{E9308F8E-70CF-4FB0-9958-D78FE276AE0D}" name="תאריך הדיווח" dataDxfId="216" dataCellStyle="Normal_2007-16618"/>
    <tableColumn id="2" xr3:uid="{1ACCC38D-B02B-4F7B-9AAF-4BD6063583DC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AF55F01-B526-474D-B16D-934A727C4774}" name="TitleRegion1.a6.j257.1" displayName="TitleRegion1.a6.j257.1" ref="A6:J257" totalsRowShown="0" headerRowDxfId="203" dataDxfId="204" headerRowBorderDxfId="214" tableBorderDxfId="215">
  <autoFilter ref="A6:J257" xr:uid="{9AF55F01-B526-474D-B16D-934A727C477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8DC6CEA-F13E-4E80-88D9-6BA7D67EBAA6}" name="שם המנפיק/שם נייר ערך"/>
    <tableColumn id="2" xr3:uid="{47BC5BCD-B523-4644-93D4-06671DB41A9F}" name="מספר ני&quot;ע" dataDxfId="213"/>
    <tableColumn id="3" xr3:uid="{B7654FAD-C370-454B-AD12-696FA87227AB}" name="סוג מטבע" dataDxfId="212"/>
    <tableColumn id="4" xr3:uid="{034CDCD1-9E09-466E-912A-46622B05A054}" name="תאריך רכישה" dataDxfId="211"/>
    <tableColumn id="5" xr3:uid="{FB804B19-E1CA-4D9C-A50F-2B581109E46D}" name="ערך נקוב****" dataDxfId="210"/>
    <tableColumn id="6" xr3:uid="{5BA9C197-406E-4164-8D2A-BF0901DB7160}" name="שער***" dataDxfId="209"/>
    <tableColumn id="7" xr3:uid="{83E40B37-A928-43A4-84EC-156A05961B6C}" name="שווי הוגן" dataDxfId="208"/>
    <tableColumn id="8" xr3:uid="{42E52D8B-04D2-47D1-B87C-361F5C0E2BEC}" name="שעור מערך נקוב מונפק" dataDxfId="207"/>
    <tableColumn id="9" xr3:uid="{6862723C-5400-42FD-AEA9-8D6149D2BF32}" name="שעור מנכסי אפיק ההשקעה" dataDxfId="206"/>
    <tableColumn id="10" xr3:uid="{77B37069-0E45-4D8F-AC7B-6FEE1AEBED4B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CCA9D96-36E8-4E04-8E5B-A2A02885095F}" name="RowTitleRegion1.a1.b4.1" displayName="_RowTitleRegion1.a1.b4.1_14" ref="A1:B4" totalsRowShown="0" tableBorderDxfId="202">
  <autoFilter ref="A1:B4" xr:uid="{ACCA9D96-36E8-4E04-8E5B-A2A02885095F}">
    <filterColumn colId="0" hiddenButton="1"/>
    <filterColumn colId="1" hiddenButton="1"/>
  </autoFilter>
  <tableColumns count="2">
    <tableColumn id="1" xr3:uid="{F5427836-F9F6-4329-AB9A-E232D00E25BE}" name="תאריך הדיווח" dataDxfId="201" dataCellStyle="Normal_2007-16618"/>
    <tableColumn id="2" xr3:uid="{9913FF4E-4B41-44FB-8D0E-52D88B21AE81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2248FA4-0820-4925-A7A8-C9E913201732}" name="TitleRegion1.a6.k19.1" displayName="TitleRegion1.a6.k19.1" ref="A6:K19" totalsRowShown="0" headerRowDxfId="187" dataDxfId="188" headerRowBorderDxfId="199" tableBorderDxfId="200">
  <autoFilter ref="A6:K19" xr:uid="{22248FA4-0820-4925-A7A8-C9E9132017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32944DD-9272-4EA3-A5BD-534B9A97A782}" name="שם המנפיק/שם נייר ערך"/>
    <tableColumn id="2" xr3:uid="{29AF56CF-9923-424B-A7AB-8D77795B0ECD}" name="מספר ני&quot;ע" dataDxfId="198"/>
    <tableColumn id="3" xr3:uid="{2781B65C-C898-44E3-845A-FDD39B988133}" name="ענף מסחר" dataDxfId="197"/>
    <tableColumn id="4" xr3:uid="{2C194DD7-FA87-4BE7-8ED6-1E9B3603CD7C}" name="סוג מטבע" dataDxfId="196"/>
    <tableColumn id="5" xr3:uid="{88D8BACE-AED7-456C-931F-1AC61F82F6FB}" name="תאריך רכישה" dataDxfId="195"/>
    <tableColumn id="6" xr3:uid="{A505830E-1594-495A-8567-6DF4ACF6A6E8}" name="ערך נקוב****" dataDxfId="194"/>
    <tableColumn id="7" xr3:uid="{B5D6F4A1-859C-49F8-97F7-21462085C0FA}" name="שער***" dataDxfId="193"/>
    <tableColumn id="8" xr3:uid="{DB344473-B3EE-4C0C-BD22-679E7401089B}" name="שווי הוגן" dataDxfId="192"/>
    <tableColumn id="9" xr3:uid="{894BF774-F6CF-4811-9962-7758C543B011}" name="שעור מערך נקוב מונפק" dataDxfId="191"/>
    <tableColumn id="10" xr3:uid="{CC865B7C-A8C3-4FC8-9BA8-D1304F373FD4}" name="שעור מנכסי אפיק ההשקעה" dataDxfId="190"/>
    <tableColumn id="11" xr3:uid="{9F8F766C-A447-43C1-A03D-96A70DF8E145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600E821-67EF-42A1-A223-FA86BBB0BED7}" name="RowTitleRegion1.a1.b4.1" displayName="_RowTitleRegion1.a1.b4.1_15" ref="A1:B4" totalsRowShown="0" tableBorderDxfId="186">
  <autoFilter ref="A1:B4" xr:uid="{B600E821-67EF-42A1-A223-FA86BBB0BED7}">
    <filterColumn colId="0" hiddenButton="1"/>
    <filterColumn colId="1" hiddenButton="1"/>
  </autoFilter>
  <tableColumns count="2">
    <tableColumn id="1" xr3:uid="{73A04893-20BD-4F19-9E5D-1A9F94BDFE9B}" name="תאריך הדיווח" dataDxfId="185" dataCellStyle="Normal_2007-16618"/>
    <tableColumn id="2" xr3:uid="{0EB7FD03-F0BC-47AE-8A25-6788B383FC38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294AEA1-3784-4A28-A355-079DCF0DA3AA}" name="TitleRegion1.a6.k36.1" displayName="TitleRegion1.a6.k36.1" ref="A6:K36" totalsRowShown="0" headerRowDxfId="171" dataDxfId="172" headerRowBorderDxfId="183" tableBorderDxfId="184">
  <autoFilter ref="A6:K36" xr:uid="{8294AEA1-3784-4A28-A355-079DCF0DA3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E400EF1-AB24-47C9-A576-6C91ADAE0F22}" name="שם המנפיק/שם נייר ערך"/>
    <tableColumn id="2" xr3:uid="{D89DBE10-5491-4C8D-854C-CB577874EB0E}" name="מספר ני&quot;ע" dataDxfId="182"/>
    <tableColumn id="3" xr3:uid="{1DD876AE-D919-439A-8178-71C35D65770B}" name="ענף מסחר" dataDxfId="181"/>
    <tableColumn id="4" xr3:uid="{C21D5FFD-16B4-4D9F-B8D5-C2A0568E023A}" name="סוג מטבע" dataDxfId="180"/>
    <tableColumn id="5" xr3:uid="{AA68628A-5E10-49F6-A908-DFDC8BEA8059}" name="תאריך רכישה" dataDxfId="179"/>
    <tableColumn id="6" xr3:uid="{B6F2371C-1353-4FA3-8634-81778E5E5453}" name="ערך נקוב****" dataDxfId="178"/>
    <tableColumn id="7" xr3:uid="{2F6ED241-D50F-4CA1-814E-A264BF732505}" name="שער***" dataDxfId="177"/>
    <tableColumn id="8" xr3:uid="{EA5536B2-E9D3-4BCA-94A6-D82B5B65F6F9}" name="שווי הוגן" dataDxfId="176"/>
    <tableColumn id="9" xr3:uid="{94984786-5CBB-44C2-B408-AC55B91E2A4E}" name="שעור מערך נקוב מונפק" dataDxfId="175"/>
    <tableColumn id="10" xr3:uid="{934970B5-BAB5-4798-94C2-CBD9520211CC}" name="שעור מנכסי אפיק ההשקעה" dataDxfId="174"/>
    <tableColumn id="11" xr3:uid="{E7B4586F-0BC2-497E-B6FB-D1087EE245C9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B2FDEAF-B6E1-4B3B-BB45-A3632C8556E8}" name="RowTitleRegion1.a1.b4.1" displayName="_RowTitleRegion1.a1.b4.1_16" ref="A1:B4" totalsRowShown="0" tableBorderDxfId="170">
  <autoFilter ref="A1:B4" xr:uid="{1B2FDEAF-B6E1-4B3B-BB45-A3632C8556E8}">
    <filterColumn colId="0" hiddenButton="1"/>
    <filterColumn colId="1" hiddenButton="1"/>
  </autoFilter>
  <tableColumns count="2">
    <tableColumn id="1" xr3:uid="{3FD7B4A8-B6E7-458A-9E71-C8BA5A5646D2}" name="תאריך הדיווח" dataDxfId="169" dataCellStyle="Normal_2007-16618"/>
    <tableColumn id="2" xr3:uid="{15AA1CCE-7CDF-4BBF-9C82-99F0A322C19A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43D36A1-3D4C-4198-B5D3-6DA9D9369B49}" name="TitleRegion1.a6.j379.1" displayName="TitleRegion1.a6.j379.1" ref="A6:J379" totalsRowShown="0" headerRowDxfId="156" dataDxfId="157" headerRowBorderDxfId="167" tableBorderDxfId="168">
  <autoFilter ref="A6:J379" xr:uid="{243D36A1-3D4C-4198-B5D3-6DA9D9369B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33F7ACC-5709-4E44-AE88-9FBC3CF7DAED}" name="שם המנפיק/שם נייר ערך"/>
    <tableColumn id="2" xr3:uid="{294267D7-71D5-41C3-AD00-F0BF080AF69C}" name="מספר ני&quot;ע" dataDxfId="166"/>
    <tableColumn id="3" xr3:uid="{4184D88D-2D8A-49B0-9444-72299C46E095}" name="ענף מסחר" dataDxfId="165"/>
    <tableColumn id="4" xr3:uid="{418169D0-BF13-4EDB-8ED0-027E90883BBD}" name="סוג מטבע" dataDxfId="164"/>
    <tableColumn id="5" xr3:uid="{36F64DD9-9556-4E06-9284-F51016BD6B28}" name="תאריך רכישה" dataDxfId="163"/>
    <tableColumn id="6" xr3:uid="{022BDDCD-BFC2-4B75-81DF-772548AF58E4}" name="ערך נקוב****" dataDxfId="162"/>
    <tableColumn id="7" xr3:uid="{03F98A43-27F7-4E36-8517-52AB139FA098}" name="שער***" dataDxfId="161"/>
    <tableColumn id="8" xr3:uid="{9D7696CF-BFE3-4B9C-82B7-32129F5B1D09}" name="שווי הוגן" dataDxfId="160"/>
    <tableColumn id="9" xr3:uid="{AD9D85F7-6447-4523-AE46-79776C3E395D}" name="שעור מנכסי אפיק ההשקעה" dataDxfId="159"/>
    <tableColumn id="10" xr3:uid="{BD6B6DB9-A7B7-43AC-A305-B01F1AC999CA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A5CACE2-70D8-4268-8C19-BE5F2BD34AA1}" name="RowTitleRegion1.a1.b4.1" displayName="_RowTitleRegion1.a1.b4.1_17" ref="A1:B4" totalsRowShown="0" tableBorderDxfId="155">
  <autoFilter ref="A1:B4" xr:uid="{0A5CACE2-70D8-4268-8C19-BE5F2BD34AA1}">
    <filterColumn colId="0" hiddenButton="1"/>
    <filterColumn colId="1" hiddenButton="1"/>
  </autoFilter>
  <tableColumns count="2">
    <tableColumn id="1" xr3:uid="{34B99080-2B94-40FE-B3DA-B6E51A606059}" name="תאריך הדיווח" dataDxfId="154" dataCellStyle="Normal_2007-16618"/>
    <tableColumn id="2" xr3:uid="{490EF910-27C1-4B5B-B017-EC0B945C3E8E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63D2D9C-B868-4DAE-B920-5AD86E706DF3}" name="TitleRegion1.a6.p41.1" displayName="TitleRegion1.a6.p41.1_" ref="A6:P41" totalsRowShown="0" headerRowDxfId="135" dataDxfId="136" headerRowBorderDxfId="152" tableBorderDxfId="153">
  <autoFilter ref="A6:P41" xr:uid="{363D2D9C-B868-4DAE-B920-5AD86E706D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571BD30-60F0-49C7-885E-6A63F252EFB4}" name="שם המנפיק/שם נייר ערך"/>
    <tableColumn id="2" xr3:uid="{DA022E44-6D86-4763-BFDF-1589C8B2A799}" name="מספר ני&quot;ע" dataDxfId="151"/>
    <tableColumn id="3" xr3:uid="{975C7BDB-4A17-4F89-B625-FAFF4E1872A0}" name="נכס הבסיס" dataDxfId="150"/>
    <tableColumn id="4" xr3:uid="{0EF8F1CB-AB9F-4E51-A151-7D801A0CE5D7}" name="דירוג" dataDxfId="149"/>
    <tableColumn id="5" xr3:uid="{9DB47C47-B836-4137-9144-6B6F308914BB}" name="שם מדרג" dataDxfId="148"/>
    <tableColumn id="6" xr3:uid="{FA2B5005-86F3-4CD7-8881-5938D021E26F}" name="תאריך רכישה" dataDxfId="147"/>
    <tableColumn id="7" xr3:uid="{7E0CD9CA-D768-46BA-A23C-9B1B0583477C}" name="מח&quot;מ" dataDxfId="146"/>
    <tableColumn id="8" xr3:uid="{63694E59-3E2C-4727-A3DF-4F4F80565A5D}" name="סוג מטבע" dataDxfId="145"/>
    <tableColumn id="9" xr3:uid="{859D2717-9D9E-497E-94DE-30CF00C5D93F}" name="שיעור ריבית" dataDxfId="144"/>
    <tableColumn id="10" xr3:uid="{8EAF6D32-19F1-4EEA-AE1C-4DC626631AE0}" name="תשואה לפידיון" dataDxfId="143"/>
    <tableColumn id="11" xr3:uid="{02B6AACC-A631-4A22-9D30-F048878D9EDF}" name="ערך נקוב****" dataDxfId="142"/>
    <tableColumn id="12" xr3:uid="{AEF1CA7D-9159-41EE-B73D-A21FCCDA7CE7}" name="שער***" dataDxfId="141"/>
    <tableColumn id="13" xr3:uid="{516BF99D-2690-4282-9428-C6F1658A3FC2}" name="שווי הוגן" dataDxfId="140"/>
    <tableColumn id="14" xr3:uid="{0DC54FCB-FC05-4406-B571-E312F03C3DEA}" name="שעור מערך נקוב מונפק" dataDxfId="139"/>
    <tableColumn id="15" xr3:uid="{E3C849F9-AB93-4AE6-9AB7-3331A1B2C995}" name="שעור מנכסי אפיק ההשקעה" dataDxfId="138"/>
    <tableColumn id="16" xr3:uid="{DEC56080-E1FF-4CFE-8415-E922CE90A42C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1C14B5F-98E7-448F-9262-33A8B1023DAA}" name="RowTitleRegion1.a1.b4.1" displayName="_RowTitleRegion1.a1.b4.1_18" ref="A1:B4" totalsRowShown="0" tableBorderDxfId="134">
  <autoFilter ref="A1:B4" xr:uid="{C1C14B5F-98E7-448F-9262-33A8B1023DAA}">
    <filterColumn colId="0" hiddenButton="1"/>
    <filterColumn colId="1" hiddenButton="1"/>
  </autoFilter>
  <tableColumns count="2">
    <tableColumn id="1" xr3:uid="{F9620EA0-7D0A-4DF4-8A6E-A7145E2EF09F}" name="תאריך הדיווח" dataDxfId="133" dataCellStyle="Normal_2007-16618"/>
    <tableColumn id="2" xr3:uid="{FB0EB61C-3BAE-42EC-80A2-E24377862690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DA1B622-E10D-4E5D-A12E-1ABFDB2C18AF}" name="TitleRegion1.a5.q422.1" displayName="TitleRegion1.a5.q422.1" ref="A5:Q422" totalsRowShown="0" headerRowDxfId="113" dataDxfId="114" headerRowBorderDxfId="131" tableBorderDxfId="132">
  <autoFilter ref="A5:Q422" xr:uid="{7DA1B622-E10D-4E5D-A12E-1ABFDB2C18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9A48AEC-9F52-450C-B74F-2A170823F500}" name="שם המנפיק/שם נייר ערך"/>
    <tableColumn id="2" xr3:uid="{37BD0BC4-3C74-4F86-B07F-1A40F6109C01}" name="קונסורציום כן/לא" dataDxfId="130"/>
    <tableColumn id="3" xr3:uid="{9F9ADF17-380B-40F8-A0C3-D31F589DD0B0}" name="מספר ני&quot;ע" dataDxfId="129"/>
    <tableColumn id="4" xr3:uid="{FDF53B88-F492-4316-B2DA-508B305B47A4}" name="מספר מנפיק" dataDxfId="128"/>
    <tableColumn id="5" xr3:uid="{C53CE9D5-803D-4E62-A374-4DCA8694C526}" name="דירוג" dataDxfId="127"/>
    <tableColumn id="6" xr3:uid="{6E5A2297-229C-43FC-A7F1-B9C75B64DEDF}" name="תאריך רכישה" dataDxfId="126"/>
    <tableColumn id="7" xr3:uid="{7B879696-321A-4E44-8F0E-1AC66B3C6936}" name="שם מדרג" dataDxfId="125"/>
    <tableColumn id="8" xr3:uid="{3DF90285-AE80-4155-BAD1-BABF5E33E691}" name="מח&quot;מ" dataDxfId="124"/>
    <tableColumn id="9" xr3:uid="{520A620A-9A18-4DE1-8198-9B095709235D}" name="ענף משק" dataDxfId="123"/>
    <tableColumn id="10" xr3:uid="{055DB684-746E-442C-A6DA-784436941AC9}" name="סוג מטבע" dataDxfId="122"/>
    <tableColumn id="11" xr3:uid="{DCFF83D6-0008-4022-94F4-CE5ABFB36F4B}" name="שיעור ריבית ממוצע" dataDxfId="121"/>
    <tableColumn id="12" xr3:uid="{5A5478DE-AE54-4481-9BAE-0DFDB71AC39C}" name="תשואה לפידיון" dataDxfId="120"/>
    <tableColumn id="13" xr3:uid="{57BDE7C9-EA67-49B4-A171-AF4AD25F5FA9}" name="ערך נקוב****" dataDxfId="119"/>
    <tableColumn id="14" xr3:uid="{C45CB777-4385-42C4-830B-2A5EE1887F0A}" name="שער***" dataDxfId="118"/>
    <tableColumn id="15" xr3:uid="{4A5CACD1-CBB5-4EF2-B6F8-CC4E3253B5F5}" name="שווי הוגן" dataDxfId="117"/>
    <tableColumn id="16" xr3:uid="{229EC1E3-18A4-44FF-9B01-87BA12FDFB9E}" name="שעור מנכסי אפיק ההשקעה" dataDxfId="116"/>
    <tableColumn id="17" xr3:uid="{FE9B4A32-189A-4E30-82C4-695BE7D76263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A9E31DD-8D26-4BC6-8E2C-1CB2A583D18C}" name="RowTitleRegion1.a1.b4.1" displayName="_RowTitleRegion1.a1.b4.1_19" ref="A1:B4" totalsRowShown="0" tableBorderDxfId="112">
  <autoFilter ref="A1:B4" xr:uid="{1A9E31DD-8D26-4BC6-8E2C-1CB2A583D18C}">
    <filterColumn colId="0" hiddenButton="1"/>
    <filterColumn colId="1" hiddenButton="1"/>
  </autoFilter>
  <tableColumns count="2">
    <tableColumn id="1" xr3:uid="{4C55FA0E-0253-447A-98A9-2BF14122FF8A}" name="תאריך הדיווח" dataDxfId="111" dataCellStyle="Normal_2007-16618"/>
    <tableColumn id="2" xr3:uid="{09AAC3D0-74AE-4ED0-AFA6-00384F28052E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5E31778-E0B1-4B58-B846-6DE152BDF54C}" name="TitleRegion1.a5.n25.1" displayName="TitleRegion1.a5.n25.1" ref="A5:N25" totalsRowShown="0" headerRowDxfId="95" dataDxfId="96" headerRowBorderDxfId="110">
  <autoFilter ref="A5:N25" xr:uid="{15E31778-E0B1-4B58-B846-6DE152BDF5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4F6A1B7-86FC-4AF9-846F-3730965CE493}" name="שם המנפיק/שם נייר ערך"/>
    <tableColumn id="2" xr3:uid="{F03FA74C-1326-4A23-8B3D-4976B6E703DA}" name="מספר ני&quot;ע" dataDxfId="109"/>
    <tableColumn id="3" xr3:uid="{F8E53DA6-739E-4117-AF0B-F9AEF5266A55}" name="מספר מנפיק" dataDxfId="108"/>
    <tableColumn id="4" xr3:uid="{74D560B5-5F72-4BCB-9DD8-248C16FBD0A3}" name="דירוג" dataDxfId="107"/>
    <tableColumn id="5" xr3:uid="{AAF0BBD2-B8F8-427C-9CE7-926C4031309E}" name="שם מדרג" dataDxfId="106"/>
    <tableColumn id="6" xr3:uid="{B5E2BC43-7D53-44F3-8190-8EB8E76D8268}" name="מח&quot;מ" dataDxfId="105"/>
    <tableColumn id="7" xr3:uid="{3289E86D-4112-4B61-B918-8AB319041E1B}" name="סוג מטבע" dataDxfId="104"/>
    <tableColumn id="8" xr3:uid="{EE2853B1-D5E5-40FC-AA52-FB49ACA45369}" name="תנאי ושיעור ריבית" dataDxfId="103"/>
    <tableColumn id="9" xr3:uid="{C7A33F53-EE69-40DF-8D31-960B5B1A6D41}" name="תשואה לפידיון" dataDxfId="102"/>
    <tableColumn id="10" xr3:uid="{6B33ADF6-8343-40D6-9A92-728DED196D49}" name="ערך נקוב****" dataDxfId="101"/>
    <tableColumn id="11" xr3:uid="{79909D4F-4880-4910-9793-76EEC0885518}" name="שער***" dataDxfId="100"/>
    <tableColumn id="12" xr3:uid="{E4E69785-4020-4F21-B9FC-BF4E1949D392}" name="שווי הוגן" dataDxfId="99"/>
    <tableColumn id="13" xr3:uid="{F533F743-A73A-4EC9-B777-383C3CD9057C}" name="שעור מנכסי אפיק ההשקעה" dataDxfId="98"/>
    <tableColumn id="14" xr3:uid="{5C2C1EE7-6651-47AF-8D43-3CD764C76B76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76F055D-20A8-47E1-A9F5-FB2A91CF97D4}" name="RowTitleRegion1.a1.b4.1" displayName="_RowTitleRegion1.a1.b4.1_20" ref="A1:B4" totalsRowShown="0" tableBorderDxfId="94">
  <autoFilter ref="A1:B4" xr:uid="{976F055D-20A8-47E1-A9F5-FB2A91CF97D4}">
    <filterColumn colId="0" hiddenButton="1"/>
    <filterColumn colId="1" hiddenButton="1"/>
  </autoFilter>
  <tableColumns count="2">
    <tableColumn id="1" xr3:uid="{8BBF2BB2-69DD-4346-8D9E-1BA213FCD31D}" name="תאריך הדיווח" dataDxfId="93" dataCellStyle="Normal_2007-16618"/>
    <tableColumn id="2" xr3:uid="{5154ADF4-237D-4D57-8894-555B15145D88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BDA1B96-3BE3-4866-A501-57388B4826F9}" name="TitleRegion1.a5.i30.1" displayName="TitleRegion1.a5.i30.1" ref="A5:I30" totalsRowShown="0" headerRowDxfId="81" dataDxfId="82" headerRowBorderDxfId="92">
  <autoFilter ref="A5:I30" xr:uid="{4BDA1B96-3BE3-4866-A501-57388B4826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E36D524-E0EB-4717-8C3D-42E518B38A57}" name="שם המנפיק/שם נייר ערך" dataDxfId="91"/>
    <tableColumn id="2" xr3:uid="{C6F11F47-F897-4422-B2A6-E774212F8DD4}" name="תאריך שערוך אחרון" dataDxfId="90"/>
    <tableColumn id="3" xr3:uid="{D6A2960C-4A6D-49E7-9678-D75AA968197D}" name="אופי הנכס" dataDxfId="89"/>
    <tableColumn id="4" xr3:uid="{558F4DC7-9712-403B-BA64-83E5111772B2}" name="שעור תשואה במהלך התקופה" dataDxfId="88"/>
    <tableColumn id="5" xr3:uid="{C504FD63-7C29-48F6-B84A-2CB55A93A195}" name="סוג מטבע" dataDxfId="87"/>
    <tableColumn id="6" xr3:uid="{34833B80-8786-4D77-9462-302B7A8A31E5}" name="שווי משוערך" dataDxfId="86"/>
    <tableColumn id="7" xr3:uid="{4FB4B71D-092A-4BB6-AA8C-35125377C2D2}" name="שעור מנכסי אפיק ההשקעה" dataDxfId="85">
      <calculatedColumnFormula>F6/$F$8</calculatedColumnFormula>
    </tableColumn>
    <tableColumn id="8" xr3:uid="{7842AB21-8CD0-4B17-A942-4854690A1365}" name="שעור מסך נכסי השקעה" dataDxfId="84">
      <calculatedColumnFormula>F6/'סכום נכסי הקרן'!$C$41</calculatedColumnFormula>
    </tableColumn>
    <tableColumn id="9" xr3:uid="{24D26F38-AB2A-4417-97CA-464FA8A34ED2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58A3476-52BE-428C-AC80-505CB98B5F59}" name="RowTitleRegion1.a1.b4.1" displayName="_RowTitleRegion1.a1.b4.1_21" ref="A1:B4" totalsRowShown="0" tableBorderDxfId="80">
  <autoFilter ref="A1:B4" xr:uid="{C58A3476-52BE-428C-AC80-505CB98B5F59}">
    <filterColumn colId="0" hiddenButton="1"/>
    <filterColumn colId="1" hiddenButton="1"/>
  </autoFilter>
  <tableColumns count="2">
    <tableColumn id="1" xr3:uid="{ECF0FC5A-EE98-4A38-ABF2-E1FA7385DFBC}" name="תאריך הדיווח" dataDxfId="79" dataCellStyle="Normal_2007-16618"/>
    <tableColumn id="2" xr3:uid="{33A3B40E-9356-488A-9CDE-35A65892FC47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CDFC8C8-A021-4E21-AC11-5B32BB93138F}" name="TitleRegion1.a5.j12.1" displayName="TitleRegion1.a5.j12.1" ref="A5:J12" totalsRowShown="0" headerRowDxfId="75" headerRowBorderDxfId="78" headerRowCellStyle="Normal_2007-16618">
  <autoFilter ref="A5:J12" xr:uid="{2CDFC8C8-A021-4E21-AC11-5B32BB9313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CD4F8D5-4F3F-4760-84CB-31EDE585FDD1}" name="שם המנפיק/שם נייר ערך"/>
    <tableColumn id="2" xr3:uid="{AD28DFBA-63E4-422A-B231-5E13497EC774}" name="מספר מנפיק" dataDxfId="77"/>
    <tableColumn id="3" xr3:uid="{73E1EA8D-19C2-4AD4-B97E-EFB188E8422A}" name="דירוג"/>
    <tableColumn id="4" xr3:uid="{4F757B72-013A-4ECC-B70E-DF153FE3998A}" name="שם המדרג" dataDxfId="76"/>
    <tableColumn id="5" xr3:uid="{C8595546-F9AE-43D4-B142-B55EEC135EC9}" name="שעור הריבית"/>
    <tableColumn id="6" xr3:uid="{6FEAE9D6-2354-4CE1-A37D-949ED7678FE8}" name="סוג מטבע"/>
    <tableColumn id="7" xr3:uid="{D480ED55-E865-4D55-A468-6A45A979EE2C}" name="תשואה לפדיון"/>
    <tableColumn id="8" xr3:uid="{18305103-798E-4A18-ABDA-6D0941D9AFF9}" name="שווי הוגן"/>
    <tableColumn id="9" xr3:uid="{8CFF7BB9-CF19-4F6A-9378-72D1B58BBEE2}" name="שעור מנכסי אפיק ההשקעה"/>
    <tableColumn id="10" xr3:uid="{9A41CBC7-FE85-4F6E-BA23-151D38CAD1A5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0C4E9BB-012D-4AA5-A896-019F464C78B1}" name="RowTitleRegion1.a1.b4.1" displayName="_RowTitleRegion1.a1.b4.1_22" ref="A1:B4" totalsRowShown="0" tableBorderDxfId="74">
  <autoFilter ref="A1:B4" xr:uid="{30C4E9BB-012D-4AA5-A896-019F464C78B1}">
    <filterColumn colId="0" hiddenButton="1"/>
    <filterColumn colId="1" hiddenButton="1"/>
  </autoFilter>
  <tableColumns count="2">
    <tableColumn id="1" xr3:uid="{77FB272C-7D97-414B-B047-28F51766B4B8}" name="תאריך הדיווח" dataDxfId="73" dataCellStyle="Normal_2007-16618"/>
    <tableColumn id="2" xr3:uid="{EA1FD93B-5678-4787-8B55-9FFF9CB066FF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1F5E866-B8DC-4F80-874C-2AFAA65F2AA1}" name="TitleRegion1.a5.j37.1" displayName="TitleRegion1.a5.j37.1" ref="A5:J37" totalsRowShown="0" headerRowDxfId="65" headerRowBorderDxfId="72">
  <autoFilter ref="A5:J37" xr:uid="{61F5E866-B8DC-4F80-874C-2AFAA65F2A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08F7793-827B-4EE9-83B5-EA08CBE2BAB5}" name="שם המנפיק/שם נייר ערך"/>
    <tableColumn id="2" xr3:uid="{B02E6340-5F70-49E7-A540-2DEB41CFF378}" name="מספר ני&quot;ע"/>
    <tableColumn id="3" xr3:uid="{EC47F69F-DBA2-4C1F-9D3B-8CBFCFDFF318}" name="דירוג" dataDxfId="71"/>
    <tableColumn id="4" xr3:uid="{EAD32426-51D8-4BC8-A574-C31E1F405B43}" name="שם המדרג"/>
    <tableColumn id="5" xr3:uid="{48D6FB72-838B-434C-8343-B3F004443A27}" name="שעור הריבית" dataDxfId="70"/>
    <tableColumn id="6" xr3:uid="{1E4B7E87-FA93-45EC-9773-5F83E0D98DB5}" name="סוג מטבע"/>
    <tableColumn id="7" xr3:uid="{AE86F70E-62DF-405D-8273-33DA4EFDE3E0}" name="תשואה לפדיון" dataDxfId="69"/>
    <tableColumn id="8" xr3:uid="{EBB58D58-E122-4238-A8D3-8F724AC264A0}" name="שווי הוגן" dataDxfId="68"/>
    <tableColumn id="9" xr3:uid="{90DA0399-C375-4AB3-ADC8-8D6701F4862E}" name="שעור מנכסי אפיק ההשקעה" dataDxfId="67"/>
    <tableColumn id="10" xr3:uid="{C9546EF5-D882-460A-A22E-F2110CB8D5CF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CC4BB0D-4A62-4727-B88E-056C6B788CF0}" name="RowTitleRegion1.a1.b4.1" displayName="_RowTitleRegion1.a1.b4.1_23" ref="A1:B4" totalsRowShown="0" tableBorderDxfId="64">
  <autoFilter ref="A1:B4" xr:uid="{DCC4BB0D-4A62-4727-B88E-056C6B788CF0}">
    <filterColumn colId="0" hiddenButton="1"/>
    <filterColumn colId="1" hiddenButton="1"/>
  </autoFilter>
  <tableColumns count="2">
    <tableColumn id="1" xr3:uid="{1E2DA629-F4B2-422B-A36A-6A8CB5C5B6DA}" name="תאריך הדיווח" dataDxfId="63" dataCellStyle="Normal_2007-16618"/>
    <tableColumn id="2" xr3:uid="{C492153E-7BA1-4A13-AEF4-2594DB06BB1C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4AB974C-21E1-4150-9B91-36141FF01648}" name="TitleRegion1.a5.c249.1" displayName="TitleRegion1.a5.c249.1" ref="A5:C249" totalsRowShown="0" headerRowBorderDxfId="62">
  <autoFilter ref="A5:C249" xr:uid="{F4AB974C-21E1-4150-9B91-36141FF01648}">
    <filterColumn colId="0" hiddenButton="1"/>
    <filterColumn colId="1" hiddenButton="1"/>
    <filterColumn colId="2" hiddenButton="1"/>
  </autoFilter>
  <tableColumns count="3">
    <tableColumn id="1" xr3:uid="{7E4913A3-185D-43A3-BC58-CEBC93CA7FA7}" name="שם המנפיק/שם נייר ערך"/>
    <tableColumn id="2" xr3:uid="{D832AB74-D53A-463C-AAE3-BDA9CA35B9C9}" name="סכום ההתחייבות" dataDxfId="61" dataCellStyle="Comma"/>
    <tableColumn id="3" xr3:uid="{29CF840C-34D4-4B45-B35B-C6B025DB495D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F09A22E-1D17-475C-BDC6-E33D9E185357}" name="RowTitleRegion1.a1.b4.1" displayName="_RowTitleRegion1.a1.b4.1_24" ref="A1:B4" totalsRowShown="0" tableBorderDxfId="59">
  <autoFilter ref="A1:B4" xr:uid="{4F09A22E-1D17-475C-BDC6-E33D9E185357}">
    <filterColumn colId="0" hiddenButton="1"/>
    <filterColumn colId="1" hiddenButton="1"/>
  </autoFilter>
  <tableColumns count="2">
    <tableColumn id="1" xr3:uid="{74EF0E70-86E8-4F4F-BAAA-488454537747}" name="תאריך הדיווח" dataDxfId="58" dataCellStyle="Normal_2007-16618"/>
    <tableColumn id="2" xr3:uid="{6367295C-75E4-44E4-999E-DEC579EDFB47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8955907-CB71-4757-8815-02B7538DA84B}" name="TitleRegion1.a5.o25.1" displayName="TitleRegion1.a5.o25.1" ref="A5:O25" totalsRowShown="0" headerRowDxfId="40" dataDxfId="41" headerRowBorderDxfId="56" tableBorderDxfId="57">
  <autoFilter ref="A5:O25" xr:uid="{68955907-CB71-4757-8815-02B7538DA8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B33D44B-68EB-4C6C-9A2D-73BB1D24A466}" name="שם המנפיק/שם נייר ערך"/>
    <tableColumn id="2" xr3:uid="{912809B1-53BA-4642-8E78-4019EE16ADA5}" name="מספר ני&quot;ע" dataDxfId="55"/>
    <tableColumn id="3" xr3:uid="{D31484D8-2CB6-47F4-9302-0B94E5CF86FB}" name="ענף מסחר" dataDxfId="54"/>
    <tableColumn id="4" xr3:uid="{7DEB382B-02EB-499C-BCAB-1AC8DB5365A8}" name="דירוג" dataDxfId="53"/>
    <tableColumn id="5" xr3:uid="{41A798E6-45D4-4BAB-824A-2B4902324252}" name="שם מדרג" dataDxfId="52"/>
    <tableColumn id="6" xr3:uid="{F916637C-3EBC-40E3-8AF3-932AA3B83CDB}" name="תאריך רכישה" dataDxfId="51"/>
    <tableColumn id="7" xr3:uid="{51F8A9DC-B5B4-4D04-A8F4-1B66939CE15A}" name="מח&quot;מ" dataDxfId="50"/>
    <tableColumn id="8" xr3:uid="{69C5353C-6C18-47EF-B980-7E54670F1658}" name="סוג מטבע" dataDxfId="49"/>
    <tableColumn id="9" xr3:uid="{8AC2E345-288B-43C5-BC97-F90270CC4B8D}" name="שיעור ריבית" dataDxfId="48"/>
    <tableColumn id="10" xr3:uid="{2ECC6E13-4E91-4139-A3BD-38943ABCA876}" name="ריבית אפקטיבית" dataDxfId="47"/>
    <tableColumn id="11" xr3:uid="{4FC38D8E-897F-42DE-8582-778C04FEA6D9}" name="ערך נקוב ****" dataDxfId="46"/>
    <tableColumn id="12" xr3:uid="{E2370E39-E162-4415-84B7-DE901AE7B220}" name="עלות מתואמת" dataDxfId="45"/>
    <tableColumn id="13" xr3:uid="{93D3DD12-907A-4691-B121-F60588C972C8}" name="שעור מערך נקוב מונפק" dataDxfId="44"/>
    <tableColumn id="14" xr3:uid="{E8C287E9-9349-48F5-8EA6-B573468C5E45}" name="שעור מנכסי אפיק ההשקעה" dataDxfId="43"/>
    <tableColumn id="15" xr3:uid="{43941D8E-7881-449C-8B82-87566A884078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51F4BA8-0EFB-4E9A-8214-7686D9D96822}" name="RowTitleRegion1.a1.b4.1" displayName="_RowTitleRegion1.a1.b4.1_25" ref="A1:B4" totalsRowShown="0" tableBorderDxfId="39">
  <autoFilter ref="A1:B4" xr:uid="{451F4BA8-0EFB-4E9A-8214-7686D9D96822}">
    <filterColumn colId="0" hiddenButton="1"/>
    <filterColumn colId="1" hiddenButton="1"/>
  </autoFilter>
  <tableColumns count="2">
    <tableColumn id="1" xr3:uid="{1CDA8105-E7AC-462F-8E8B-DE7DD96463DC}" name="תאריך הדיווח" dataDxfId="38" dataCellStyle="Normal_2007-16618"/>
    <tableColumn id="2" xr3:uid="{558BD3B4-5FED-4300-A3CC-83F2AD30218C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9541F06-8559-4DB8-902A-046AD8B6CE17}" name="TitleRegion1.a5.o25.1" displayName="TitleRegion1.a5.o25.1_" ref="A5:O25" totalsRowShown="0" headerRowDxfId="20" dataDxfId="21" headerRowBorderDxfId="36" tableBorderDxfId="37">
  <autoFilter ref="A5:O25" xr:uid="{19541F06-8559-4DB8-902A-046AD8B6CE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B40BCEC-7D43-4792-8DA2-06A09134FDA9}" name="שם המנפיק/שם נייר ערך"/>
    <tableColumn id="2" xr3:uid="{EBB037A7-B51C-4CAC-B9A2-089A2B379738}" name="מספר ני&quot;ע" dataDxfId="35"/>
    <tableColumn id="3" xr3:uid="{D5036AFF-A710-4BE3-BD6E-9990C9F46CD1}" name="ענף מסחר" dataDxfId="34"/>
    <tableColumn id="4" xr3:uid="{67C27D5A-D362-4D9A-99A4-C731909F07CD}" name="דירוג" dataDxfId="33"/>
    <tableColumn id="5" xr3:uid="{A330D691-4F08-419D-A7E0-D0370B4A8465}" name="שם מדרג" dataDxfId="32"/>
    <tableColumn id="6" xr3:uid="{01774A2B-4D54-4BC7-9CDC-DC80B0A1C213}" name="תאריך רכישה" dataDxfId="31"/>
    <tableColumn id="7" xr3:uid="{614FE200-2BBD-4BDF-AE63-99C36B9C372B}" name="מח&quot;מ" dataDxfId="30"/>
    <tableColumn id="8" xr3:uid="{668F9C28-A917-416F-A85D-7617970AF162}" name="סוג מטבע" dataDxfId="29"/>
    <tableColumn id="9" xr3:uid="{961A4923-3C9C-4A9E-8FBC-45BD35080751}" name="שיעור ריבית" dataDxfId="28"/>
    <tableColumn id="10" xr3:uid="{38944410-4045-4ED5-A0C7-C468BC9F3005}" name="ריבית אפקטיבית" dataDxfId="27"/>
    <tableColumn id="11" xr3:uid="{98B0E378-0579-4CCD-A85B-5825D1C2E02A}" name="ערך נקוב****" dataDxfId="26"/>
    <tableColumn id="12" xr3:uid="{3790F885-26CC-4319-B88E-E7DE984D419B}" name="עלות מתואמת" dataDxfId="25"/>
    <tableColumn id="13" xr3:uid="{55B2A4DB-3516-4F48-8BBF-09D0F2102376}" name="שעור מערך נקוב מונפק" dataDxfId="24"/>
    <tableColumn id="14" xr3:uid="{7D2A42D4-DAB9-42B9-9F09-6A893F0A093F}" name="שעור מנכסי אפיק ההשקעה" dataDxfId="23"/>
    <tableColumn id="15" xr3:uid="{E6D6D6B3-F598-46FC-B6AF-BF5556232C70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B5853C1-E988-4394-B769-D8079A1B2202}" name="RowTitleRegion1.a1.b4.1" displayName="_RowTitleRegion1.a1.b4.1_26" ref="A1:B4" totalsRowShown="0" tableBorderDxfId="19">
  <autoFilter ref="A1:B4" xr:uid="{EB5853C1-E988-4394-B769-D8079A1B2202}">
    <filterColumn colId="0" hiddenButton="1"/>
    <filterColumn colId="1" hiddenButton="1"/>
  </autoFilter>
  <tableColumns count="2">
    <tableColumn id="1" xr3:uid="{7FB70987-F1E0-4413-BCAD-753D903960AD}" name="תאריך הדיווח" dataDxfId="18" dataCellStyle="Normal_2007-16618"/>
    <tableColumn id="2" xr3:uid="{69B4B228-10A0-4C1E-ABDC-33357043B5EA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B69E95E-33FF-4A1F-BF6B-7B4BCDE6F5B8}" name="TitleRegion1.a5.o26.1" displayName="TitleRegion1.a5.o26.1" ref="A5:O26" totalsRowShown="0" headerRowDxfId="0" dataDxfId="1" headerRowBorderDxfId="16" tableBorderDxfId="17">
  <autoFilter ref="A5:O26" xr:uid="{3B69E95E-33FF-4A1F-BF6B-7B4BCDE6F5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DD93A0A-294B-4325-A032-2AF36A2CAB86}" name="שם המנפיק/שם נייר ערך"/>
    <tableColumn id="2" xr3:uid="{40BD0915-59DE-41D0-9AC2-B391E48F9617}" name="מספר ני&quot;ע" dataDxfId="15"/>
    <tableColumn id="3" xr3:uid="{1A3E9229-8515-4916-9660-6828E10CE02D}" name="ענף מסחר" dataDxfId="14"/>
    <tableColumn id="4" xr3:uid="{9EB272B9-7C66-402A-BD53-CB7867FF1334}" name="דירוג" dataDxfId="13"/>
    <tableColumn id="5" xr3:uid="{08A62278-BC3D-4E6F-B046-1E93D3CCD6A4}" name="שם מדרג" dataDxfId="12"/>
    <tableColumn id="6" xr3:uid="{018CEA29-B814-423F-8763-952CB4747EE1}" name="תאריך רכישה" dataDxfId="11"/>
    <tableColumn id="7" xr3:uid="{EB29514D-CA5F-432B-924A-EAEC913C1005}" name="מח&quot;מ" dataDxfId="10"/>
    <tableColumn id="8" xr3:uid="{1A2C6CFB-D42F-46D9-84EE-FFAE6923ECC8}" name="סוג מטבע" dataDxfId="9"/>
    <tableColumn id="9" xr3:uid="{14B101B5-2581-42C4-9086-DEE105833984}" name="שיעור ריבית" dataDxfId="8"/>
    <tableColumn id="10" xr3:uid="{7416DF4C-C5B4-44F1-B382-E975CAEA1C06}" name="ריבית אפקטיבית" dataDxfId="7"/>
    <tableColumn id="11" xr3:uid="{FDBDF3F4-7326-4626-AB5C-52653802B400}" name="ערך נקוב****" dataDxfId="6"/>
    <tableColumn id="12" xr3:uid="{799407F5-4168-4F28-A8BB-CA2C366BBA62}" name="עלות מתואמת" dataDxfId="5"/>
    <tableColumn id="13" xr3:uid="{ED32D722-33B6-424F-A63C-5701AB0CD234}" name="שעור מערך נקוב מונפק" dataDxfId="4"/>
    <tableColumn id="14" xr3:uid="{8FDC40E9-E684-4CFA-8B94-5F24EEE8267C}" name="שעור מנכסי אפיק ההשקעה" dataDxfId="3"/>
    <tableColumn id="15" xr3:uid="{22B2380A-FF78-43B0-A95A-3010920A9E8D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 s="13" customFormat="1">
      <c r="B1" s="2" t="s">
        <v>0</v>
      </c>
      <c r="C1" s="61" t="s">
        <v>4459</v>
      </c>
      <c r="D1" s="12"/>
    </row>
    <row r="2" spans="1:30" s="13" customFormat="1">
      <c r="B2" s="2" t="s">
        <v>1</v>
      </c>
      <c r="C2" s="9" t="s">
        <v>3469</v>
      </c>
      <c r="D2" s="12"/>
    </row>
    <row r="3" spans="1:30" s="13" customFormat="1">
      <c r="B3" s="2" t="s">
        <v>2</v>
      </c>
      <c r="C3" s="20" t="s">
        <v>3470</v>
      </c>
      <c r="D3" s="12"/>
    </row>
    <row r="4" spans="1:30" s="13" customFormat="1">
      <c r="B4" s="2" t="s">
        <v>3</v>
      </c>
      <c r="C4" s="62" t="s">
        <v>165</v>
      </c>
      <c r="D4" s="12"/>
    </row>
    <row r="5" spans="1:30" ht="18.75">
      <c r="A5" s="86" t="s">
        <v>4460</v>
      </c>
      <c r="B5" s="85" t="s">
        <v>4</v>
      </c>
      <c r="C5" s="87" t="s">
        <v>4461</v>
      </c>
      <c r="D5" s="88" t="s">
        <v>4462</v>
      </c>
    </row>
    <row r="6" spans="1:30" s="3" customFormat="1">
      <c r="A6" s="89" t="s">
        <v>4460</v>
      </c>
      <c r="B6" s="90" t="s">
        <v>4460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9" t="s">
        <v>4460</v>
      </c>
      <c r="B7" s="90" t="s">
        <v>4460</v>
      </c>
      <c r="C7" s="42" t="s">
        <v>6</v>
      </c>
      <c r="D7" s="43" t="s">
        <v>7</v>
      </c>
    </row>
    <row r="8" spans="1:30" s="4" customFormat="1" ht="20.25">
      <c r="A8" s="91" t="s">
        <v>4460</v>
      </c>
      <c r="B8" s="92" t="s">
        <v>4460</v>
      </c>
      <c r="C8" s="45" t="s">
        <v>8</v>
      </c>
      <c r="D8" s="44" t="s">
        <v>9</v>
      </c>
    </row>
    <row r="9" spans="1:30" s="4" customFormat="1" ht="20.25">
      <c r="A9" s="91" t="s">
        <v>4460</v>
      </c>
      <c r="B9" s="46" t="s">
        <v>10</v>
      </c>
      <c r="C9" s="93" t="s">
        <v>4460</v>
      </c>
      <c r="D9" s="94" t="s">
        <v>4460</v>
      </c>
    </row>
    <row r="10" spans="1:30">
      <c r="A10" s="6" t="s">
        <v>11</v>
      </c>
      <c r="B10" s="47" t="s">
        <v>12</v>
      </c>
      <c r="C10" s="53">
        <v>325389.91956814897</v>
      </c>
      <c r="D10" s="54">
        <v>0.114</v>
      </c>
    </row>
    <row r="11" spans="1:30">
      <c r="A11" s="86" t="s">
        <v>4460</v>
      </c>
      <c r="B11" s="47" t="s">
        <v>13</v>
      </c>
      <c r="C11" s="95" t="s">
        <v>4460</v>
      </c>
      <c r="D11" s="95" t="s">
        <v>4460</v>
      </c>
    </row>
    <row r="12" spans="1:30">
      <c r="A12" s="7" t="s">
        <v>11</v>
      </c>
      <c r="B12" s="48" t="s">
        <v>14</v>
      </c>
      <c r="C12" s="55">
        <v>338409.15209132835</v>
      </c>
      <c r="D12" s="56">
        <v>0.1186</v>
      </c>
    </row>
    <row r="13" spans="1:30">
      <c r="A13" s="7" t="s">
        <v>11</v>
      </c>
      <c r="B13" s="48" t="s">
        <v>15</v>
      </c>
      <c r="C13" s="55">
        <v>0</v>
      </c>
      <c r="D13" s="56">
        <v>0</v>
      </c>
    </row>
    <row r="14" spans="1:30">
      <c r="A14" s="7" t="s">
        <v>11</v>
      </c>
      <c r="B14" s="48" t="s">
        <v>16</v>
      </c>
      <c r="C14" s="55">
        <v>472991.05462428572</v>
      </c>
      <c r="D14" s="56">
        <v>0.16569999999999999</v>
      </c>
    </row>
    <row r="15" spans="1:30">
      <c r="A15" s="7" t="s">
        <v>11</v>
      </c>
      <c r="B15" s="48" t="s">
        <v>17</v>
      </c>
      <c r="C15" s="55">
        <v>427849.15779100591</v>
      </c>
      <c r="D15" s="56">
        <v>0.14990000000000001</v>
      </c>
    </row>
    <row r="16" spans="1:30">
      <c r="A16" s="7" t="s">
        <v>11</v>
      </c>
      <c r="B16" s="48" t="s">
        <v>163</v>
      </c>
      <c r="C16" s="55">
        <v>370264.72337391402</v>
      </c>
      <c r="D16" s="56">
        <v>0.12970000000000001</v>
      </c>
    </row>
    <row r="17" spans="1:4">
      <c r="A17" s="7" t="s">
        <v>11</v>
      </c>
      <c r="B17" s="48" t="s">
        <v>18</v>
      </c>
      <c r="C17" s="55">
        <v>35320.55361298949</v>
      </c>
      <c r="D17" s="56">
        <v>1.24E-2</v>
      </c>
    </row>
    <row r="18" spans="1:4">
      <c r="A18" s="7" t="s">
        <v>11</v>
      </c>
      <c r="B18" s="48" t="s">
        <v>19</v>
      </c>
      <c r="C18" s="55">
        <v>45.748792684438001</v>
      </c>
      <c r="D18" s="56">
        <v>0</v>
      </c>
    </row>
    <row r="19" spans="1:4">
      <c r="A19" s="7" t="s">
        <v>11</v>
      </c>
      <c r="B19" s="48" t="s">
        <v>20</v>
      </c>
      <c r="C19" s="55">
        <v>1147.8505015999999</v>
      </c>
      <c r="D19" s="56">
        <v>4.0000000000000002E-4</v>
      </c>
    </row>
    <row r="20" spans="1:4">
      <c r="A20" s="7" t="s">
        <v>11</v>
      </c>
      <c r="B20" s="48" t="s">
        <v>21</v>
      </c>
      <c r="C20" s="55">
        <v>9554.0970847400222</v>
      </c>
      <c r="D20" s="56">
        <v>3.3E-3</v>
      </c>
    </row>
    <row r="21" spans="1:4">
      <c r="A21" s="7" t="s">
        <v>11</v>
      </c>
      <c r="B21" s="48" t="s">
        <v>22</v>
      </c>
      <c r="C21" s="55">
        <v>0</v>
      </c>
      <c r="D21" s="56">
        <v>0</v>
      </c>
    </row>
    <row r="22" spans="1:4">
      <c r="A22" s="86" t="s">
        <v>4460</v>
      </c>
      <c r="B22" s="47" t="s">
        <v>23</v>
      </c>
      <c r="C22" s="95" t="s">
        <v>4460</v>
      </c>
      <c r="D22" s="95" t="s">
        <v>4460</v>
      </c>
    </row>
    <row r="23" spans="1:4">
      <c r="A23" s="7" t="s">
        <v>11</v>
      </c>
      <c r="B23" s="48" t="s">
        <v>24</v>
      </c>
      <c r="C23" s="55">
        <v>0</v>
      </c>
      <c r="D23" s="56">
        <v>0</v>
      </c>
    </row>
    <row r="24" spans="1:4">
      <c r="A24" s="7" t="s">
        <v>11</v>
      </c>
      <c r="B24" s="48" t="s">
        <v>25</v>
      </c>
      <c r="C24" s="55">
        <v>3264.8784303329999</v>
      </c>
      <c r="D24" s="56">
        <v>1.1000000000000001E-3</v>
      </c>
    </row>
    <row r="25" spans="1:4">
      <c r="A25" s="7" t="s">
        <v>11</v>
      </c>
      <c r="B25" s="48" t="s">
        <v>16</v>
      </c>
      <c r="C25" s="55">
        <v>30586.814400505584</v>
      </c>
      <c r="D25" s="56">
        <v>1.0699999999999999E-2</v>
      </c>
    </row>
    <row r="26" spans="1:4">
      <c r="A26" s="7" t="s">
        <v>11</v>
      </c>
      <c r="B26" s="48" t="s">
        <v>26</v>
      </c>
      <c r="C26" s="55">
        <v>43834.515668940396</v>
      </c>
      <c r="D26" s="56">
        <v>1.54E-2</v>
      </c>
    </row>
    <row r="27" spans="1:4">
      <c r="A27" s="7" t="s">
        <v>11</v>
      </c>
      <c r="B27" s="48" t="s">
        <v>27</v>
      </c>
      <c r="C27" s="55">
        <v>430329.95950273419</v>
      </c>
      <c r="D27" s="56">
        <v>0.15079999999999999</v>
      </c>
    </row>
    <row r="28" spans="1:4">
      <c r="A28" s="7" t="s">
        <v>11</v>
      </c>
      <c r="B28" s="48" t="s">
        <v>28</v>
      </c>
      <c r="C28" s="55">
        <v>99.126827185875058</v>
      </c>
      <c r="D28" s="56">
        <v>0</v>
      </c>
    </row>
    <row r="29" spans="1:4">
      <c r="A29" s="7" t="s">
        <v>11</v>
      </c>
      <c r="B29" s="48" t="s">
        <v>29</v>
      </c>
      <c r="C29" s="55">
        <v>12.18880678891</v>
      </c>
      <c r="D29" s="56">
        <v>0</v>
      </c>
    </row>
    <row r="30" spans="1:4">
      <c r="A30" s="7" t="s">
        <v>11</v>
      </c>
      <c r="B30" s="48" t="s">
        <v>30</v>
      </c>
      <c r="C30" s="55">
        <v>40656.120084164118</v>
      </c>
      <c r="D30" s="56">
        <v>1.4200000000000001E-2</v>
      </c>
    </row>
    <row r="31" spans="1:4">
      <c r="A31" s="7" t="s">
        <v>11</v>
      </c>
      <c r="B31" s="48" t="s">
        <v>31</v>
      </c>
      <c r="C31" s="55">
        <v>0</v>
      </c>
      <c r="D31" s="56">
        <v>0</v>
      </c>
    </row>
    <row r="32" spans="1:4">
      <c r="A32" s="7" t="s">
        <v>11</v>
      </c>
      <c r="B32" s="47" t="s">
        <v>32</v>
      </c>
      <c r="C32" s="55">
        <v>327503.80212564039</v>
      </c>
      <c r="D32" s="56">
        <v>0.1148</v>
      </c>
    </row>
    <row r="33" spans="1:4">
      <c r="A33" s="7" t="s">
        <v>11</v>
      </c>
      <c r="B33" s="47" t="s">
        <v>33</v>
      </c>
      <c r="C33" s="55">
        <v>0</v>
      </c>
      <c r="D33" s="56">
        <v>0</v>
      </c>
    </row>
    <row r="34" spans="1:4">
      <c r="A34" s="7" t="s">
        <v>11</v>
      </c>
      <c r="B34" s="47" t="s">
        <v>34</v>
      </c>
      <c r="C34" s="55">
        <v>34475.377130000001</v>
      </c>
      <c r="D34" s="56">
        <v>1.21E-2</v>
      </c>
    </row>
    <row r="35" spans="1:4">
      <c r="A35" s="7" t="s">
        <v>11</v>
      </c>
      <c r="B35" s="47" t="s">
        <v>35</v>
      </c>
      <c r="C35" s="55">
        <v>0</v>
      </c>
      <c r="D35" s="56">
        <v>0</v>
      </c>
    </row>
    <row r="36" spans="1:4">
      <c r="A36" s="7" t="s">
        <v>11</v>
      </c>
      <c r="B36" s="47" t="s">
        <v>36</v>
      </c>
      <c r="C36" s="55">
        <v>-37832.530576291982</v>
      </c>
      <c r="D36" s="56">
        <v>-1.3299999999999999E-2</v>
      </c>
    </row>
    <row r="37" spans="1:4">
      <c r="A37" s="96" t="s">
        <v>4460</v>
      </c>
      <c r="B37" s="49" t="s">
        <v>37</v>
      </c>
      <c r="C37" s="95" t="s">
        <v>4460</v>
      </c>
      <c r="D37" s="95" t="s">
        <v>4460</v>
      </c>
    </row>
    <row r="38" spans="1:4">
      <c r="A38" s="7" t="s">
        <v>11</v>
      </c>
      <c r="B38" s="50" t="s">
        <v>38</v>
      </c>
      <c r="C38" s="55">
        <v>0</v>
      </c>
      <c r="D38" s="56">
        <v>0</v>
      </c>
    </row>
    <row r="39" spans="1:4">
      <c r="A39" s="7" t="s">
        <v>11</v>
      </c>
      <c r="B39" s="50" t="s">
        <v>39</v>
      </c>
      <c r="C39" s="55">
        <v>0</v>
      </c>
      <c r="D39" s="56">
        <v>0</v>
      </c>
    </row>
    <row r="40" spans="1:4">
      <c r="A40" s="7" t="s">
        <v>11</v>
      </c>
      <c r="B40" s="50" t="s">
        <v>40</v>
      </c>
      <c r="C40" s="55">
        <v>0</v>
      </c>
      <c r="D40" s="56">
        <v>0</v>
      </c>
    </row>
    <row r="41" spans="1:4">
      <c r="A41" s="86" t="s">
        <v>4460</v>
      </c>
      <c r="B41" s="50" t="s">
        <v>41</v>
      </c>
      <c r="C41" s="55">
        <v>2853902.5098406975</v>
      </c>
      <c r="D41" s="56">
        <v>1</v>
      </c>
    </row>
    <row r="42" spans="1:4">
      <c r="A42" s="7" t="s">
        <v>11</v>
      </c>
      <c r="B42" s="51" t="s">
        <v>42</v>
      </c>
      <c r="C42" s="55">
        <f>'יתרת התחייבות להשקעה'!B8</f>
        <v>293106.46294299333</v>
      </c>
      <c r="D42" s="56">
        <f>C42/$C$41</f>
        <v>0.10270374055606905</v>
      </c>
    </row>
    <row r="43" spans="1:4">
      <c r="A43" s="86" t="s">
        <v>4460</v>
      </c>
      <c r="B43" s="8" t="s">
        <v>166</v>
      </c>
      <c r="C43" s="86" t="s">
        <v>4460</v>
      </c>
      <c r="D43" s="86" t="s">
        <v>4460</v>
      </c>
    </row>
    <row r="44" spans="1:4">
      <c r="A44" s="86" t="s">
        <v>4460</v>
      </c>
      <c r="B44" s="97" t="s">
        <v>4460</v>
      </c>
      <c r="C44" s="10" t="s">
        <v>43</v>
      </c>
      <c r="D44" s="11" t="s">
        <v>44</v>
      </c>
    </row>
    <row r="45" spans="1:4">
      <c r="A45" s="86" t="s">
        <v>4460</v>
      </c>
      <c r="B45" s="97" t="s">
        <v>4460</v>
      </c>
      <c r="C45" s="10" t="s">
        <v>8</v>
      </c>
      <c r="D45" s="10" t="s">
        <v>9</v>
      </c>
    </row>
    <row r="46" spans="1:4">
      <c r="A46" s="86" t="s">
        <v>4460</v>
      </c>
      <c r="B46" s="97" t="s">
        <v>4460</v>
      </c>
      <c r="C46" t="s">
        <v>102</v>
      </c>
      <c r="D46" s="60">
        <v>4.0115999999999996</v>
      </c>
    </row>
    <row r="47" spans="1:4">
      <c r="A47" s="86" t="s">
        <v>4460</v>
      </c>
      <c r="B47" s="97" t="s">
        <v>4460</v>
      </c>
      <c r="C47" t="s">
        <v>107</v>
      </c>
      <c r="D47" s="60">
        <v>2.4786000000000001</v>
      </c>
    </row>
    <row r="48" spans="1:4">
      <c r="A48" s="86" t="s">
        <v>4460</v>
      </c>
      <c r="B48" s="97" t="s">
        <v>4460</v>
      </c>
      <c r="C48" t="s">
        <v>100</v>
      </c>
      <c r="D48" s="60">
        <v>3.6269999999999998</v>
      </c>
    </row>
    <row r="49" spans="1:4">
      <c r="A49" s="86" t="s">
        <v>4460</v>
      </c>
      <c r="B49" s="97" t="s">
        <v>4460</v>
      </c>
      <c r="C49" t="s">
        <v>171</v>
      </c>
      <c r="D49" s="60">
        <v>0.46289999999999998</v>
      </c>
    </row>
    <row r="50" spans="1:4">
      <c r="A50" s="86" t="s">
        <v>4460</v>
      </c>
      <c r="B50" s="97" t="s">
        <v>4460</v>
      </c>
      <c r="C50" t="s">
        <v>105</v>
      </c>
      <c r="D50" s="60">
        <v>2.7391000000000001</v>
      </c>
    </row>
    <row r="51" spans="1:4">
      <c r="A51" s="86" t="s">
        <v>4460</v>
      </c>
      <c r="B51" s="97" t="s">
        <v>4460</v>
      </c>
      <c r="C51" t="s">
        <v>168</v>
      </c>
      <c r="D51" s="60">
        <v>2.5637E-2</v>
      </c>
    </row>
    <row r="52" spans="1:4">
      <c r="A52" s="86" t="s">
        <v>4460</v>
      </c>
      <c r="B52" s="97" t="s">
        <v>4460</v>
      </c>
      <c r="C52" t="s">
        <v>170</v>
      </c>
      <c r="D52" s="60">
        <v>0.53820000000000001</v>
      </c>
    </row>
    <row r="53" spans="1:4">
      <c r="A53" s="86" t="s">
        <v>4460</v>
      </c>
      <c r="B53" s="97" t="s">
        <v>4460</v>
      </c>
      <c r="C53" t="s">
        <v>172</v>
      </c>
      <c r="D53" s="60">
        <v>0.35589999999999999</v>
      </c>
    </row>
    <row r="54" spans="1:4">
      <c r="A54" s="86" t="s">
        <v>4460</v>
      </c>
      <c r="B54" s="97" t="s">
        <v>4460</v>
      </c>
      <c r="C54" t="s">
        <v>169</v>
      </c>
      <c r="D54" s="60">
        <v>0.36270000000000002</v>
      </c>
    </row>
    <row r="55" spans="1:4">
      <c r="A55" s="86" t="s">
        <v>4460</v>
      </c>
      <c r="B55" s="97" t="s">
        <v>4460</v>
      </c>
      <c r="C55" t="s">
        <v>104</v>
      </c>
      <c r="D55" s="60">
        <v>4.6208999999999998</v>
      </c>
    </row>
    <row r="56" spans="1:4">
      <c r="A56" s="86" t="s">
        <v>4460</v>
      </c>
      <c r="B56" s="97" t="s">
        <v>4460</v>
      </c>
      <c r="C56" t="s">
        <v>167</v>
      </c>
      <c r="D56" s="60">
        <v>4.3135000000000003</v>
      </c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85" spans="3:4" hidden="1">
      <c r="C85"/>
      <c r="D85"/>
    </row>
    <row r="86" spans="3:4" hidden="1">
      <c r="C86"/>
      <c r="D86"/>
    </row>
    <row r="10000" spans="52:52" hidden="1">
      <c r="AZ10000"/>
    </row>
  </sheetData>
  <sortState xmlns:xlrd2="http://schemas.microsoft.com/office/spreadsheetml/2017/richdata2" ref="A46:AI56">
    <sortCondition ref="C46:C56"/>
  </sortState>
  <dataValidations count="1">
    <dataValidation allowBlank="1" showInputMessage="1" showErrorMessage="1" sqref="A1:XFD4" xr:uid="{3D48E16F-78C6-45BB-9384-387FB330D2A9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>
      <c r="A1" s="2" t="s">
        <v>0</v>
      </c>
      <c r="B1" s="61" t="s">
        <v>4459</v>
      </c>
    </row>
    <row r="2" spans="1:12">
      <c r="A2" s="2" t="s">
        <v>1</v>
      </c>
      <c r="B2" s="9" t="s">
        <v>3469</v>
      </c>
    </row>
    <row r="3" spans="1:12">
      <c r="A3" s="2" t="s">
        <v>2</v>
      </c>
      <c r="B3" s="20" t="s">
        <v>3470</v>
      </c>
    </row>
    <row r="4" spans="1:12">
      <c r="A4" s="2" t="s">
        <v>3</v>
      </c>
      <c r="B4" s="62" t="s">
        <v>165</v>
      </c>
    </row>
    <row r="5" spans="1:12" s="15" customFormat="1">
      <c r="A5" s="98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99" t="s">
        <v>4460</v>
      </c>
      <c r="B6" s="100" t="s">
        <v>4460</v>
      </c>
      <c r="C6" s="100" t="s">
        <v>4460</v>
      </c>
      <c r="D6" s="100" t="s">
        <v>4460</v>
      </c>
      <c r="E6" s="100" t="s">
        <v>4460</v>
      </c>
      <c r="F6" s="100" t="s">
        <v>4460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1" t="s">
        <v>4460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2" t="s">
        <v>4460</v>
      </c>
      <c r="C8" s="102" t="s">
        <v>4460</v>
      </c>
      <c r="D8" s="102" t="s">
        <v>4460</v>
      </c>
      <c r="E8" s="102" t="s">
        <v>4460</v>
      </c>
      <c r="F8" s="102" t="s">
        <v>4460</v>
      </c>
      <c r="G8" s="102" t="s">
        <v>4460</v>
      </c>
      <c r="H8" s="54">
        <v>0</v>
      </c>
      <c r="I8" s="53">
        <v>325389.91960441897</v>
      </c>
      <c r="J8" s="54">
        <f>I8/$I$8</f>
        <v>1</v>
      </c>
      <c r="K8" s="54">
        <f>I8/'סכום נכסי הקרן'!$C$41</f>
        <v>0.11401577961490421</v>
      </c>
    </row>
    <row r="9" spans="1:12">
      <c r="A9" s="57" t="s">
        <v>173</v>
      </c>
      <c r="B9" s="103" t="s">
        <v>4460</v>
      </c>
      <c r="C9" s="104" t="s">
        <v>4460</v>
      </c>
      <c r="D9" s="104" t="s">
        <v>4460</v>
      </c>
      <c r="E9" s="104" t="s">
        <v>4460</v>
      </c>
      <c r="F9" s="104" t="s">
        <v>4460</v>
      </c>
      <c r="G9" s="104" t="s">
        <v>4460</v>
      </c>
      <c r="H9" s="58">
        <v>0</v>
      </c>
      <c r="I9" s="59">
        <v>308193.82033702696</v>
      </c>
      <c r="J9" s="58">
        <f t="shared" ref="J9:J63" si="0">I9/$I$8</f>
        <v>0.94715232946276406</v>
      </c>
      <c r="K9" s="58">
        <f>I9/'סכום נכסי הקרן'!$C$41</f>
        <v>0.10799031125776966</v>
      </c>
    </row>
    <row r="10" spans="1:12">
      <c r="A10" s="57" t="s">
        <v>174</v>
      </c>
      <c r="B10" s="103" t="s">
        <v>4460</v>
      </c>
      <c r="C10" s="104" t="s">
        <v>4460</v>
      </c>
      <c r="D10" s="104" t="s">
        <v>4460</v>
      </c>
      <c r="E10" s="104" t="s">
        <v>4460</v>
      </c>
      <c r="F10" s="104" t="s">
        <v>4460</v>
      </c>
      <c r="G10" s="104" t="s">
        <v>4460</v>
      </c>
      <c r="H10" s="58">
        <v>0</v>
      </c>
      <c r="I10" s="59">
        <v>128539.38989000001</v>
      </c>
      <c r="J10" s="58">
        <f t="shared" si="0"/>
        <v>0.39503187451617161</v>
      </c>
      <c r="K10" s="58">
        <f>I10/'סכום נכסי הקרן'!$C$41</f>
        <v>4.5039867145698319E-2</v>
      </c>
    </row>
    <row r="11" spans="1:12">
      <c r="A11" s="63" t="s">
        <v>3471</v>
      </c>
      <c r="B11" t="s">
        <v>3472</v>
      </c>
      <c r="C11">
        <v>11</v>
      </c>
      <c r="D11" t="s">
        <v>176</v>
      </c>
      <c r="E11" t="s">
        <v>177</v>
      </c>
      <c r="F11" t="s">
        <v>98</v>
      </c>
      <c r="G11" s="105" t="s">
        <v>4460</v>
      </c>
      <c r="H11" s="105" t="s">
        <v>4460</v>
      </c>
      <c r="I11" s="55">
        <v>19863.264299999999</v>
      </c>
      <c r="J11" s="56">
        <f t="shared" si="0"/>
        <v>6.1044498010719088E-2</v>
      </c>
      <c r="K11" s="56">
        <f>I11/'סכום נכסי הקרן'!$C$41</f>
        <v>6.9600360318926068E-3</v>
      </c>
    </row>
    <row r="12" spans="1:12">
      <c r="A12" s="63" t="s">
        <v>3473</v>
      </c>
      <c r="B12" t="s">
        <v>175</v>
      </c>
      <c r="C12">
        <v>12</v>
      </c>
      <c r="D12" t="s">
        <v>176</v>
      </c>
      <c r="E12" t="s">
        <v>177</v>
      </c>
      <c r="F12" t="s">
        <v>98</v>
      </c>
      <c r="G12" s="105" t="s">
        <v>4460</v>
      </c>
      <c r="H12" s="105" t="s">
        <v>4460</v>
      </c>
      <c r="I12" s="55">
        <f>7002.09763+23927.46524</f>
        <v>30929.562870000002</v>
      </c>
      <c r="J12" s="56">
        <f t="shared" si="0"/>
        <v>9.5053844653827935E-2</v>
      </c>
      <c r="K12" s="56">
        <f>I12/'סכום נכסי הקרן'!$C$41</f>
        <v>1.0837638203600187E-2</v>
      </c>
    </row>
    <row r="13" spans="1:12">
      <c r="A13" s="63" t="s">
        <v>3474</v>
      </c>
      <c r="B13" s="63" t="s">
        <v>3475</v>
      </c>
      <c r="C13">
        <v>10</v>
      </c>
      <c r="D13" t="s">
        <v>176</v>
      </c>
      <c r="E13" t="s">
        <v>177</v>
      </c>
      <c r="F13" t="s">
        <v>98</v>
      </c>
      <c r="G13" s="105" t="s">
        <v>4460</v>
      </c>
      <c r="H13" s="105" t="s">
        <v>4460</v>
      </c>
      <c r="I13" s="55">
        <f>37297.36796+36074.19223</f>
        <v>73371.560190000004</v>
      </c>
      <c r="J13" s="56">
        <f t="shared" si="0"/>
        <v>0.22548811677755359</v>
      </c>
      <c r="K13" s="56">
        <f>I13/'סכום נכסי הקרן'!$C$41</f>
        <v>2.5709203428289338E-2</v>
      </c>
    </row>
    <row r="14" spans="1:12">
      <c r="A14" s="63" t="s">
        <v>3476</v>
      </c>
      <c r="B14" s="63" t="s">
        <v>3477</v>
      </c>
      <c r="C14">
        <v>20</v>
      </c>
      <c r="D14" t="s">
        <v>176</v>
      </c>
      <c r="E14" t="s">
        <v>177</v>
      </c>
      <c r="F14" t="s">
        <v>98</v>
      </c>
      <c r="G14" s="105" t="s">
        <v>4460</v>
      </c>
      <c r="H14" s="105" t="s">
        <v>4460</v>
      </c>
      <c r="I14" s="55">
        <v>4254.5517</v>
      </c>
      <c r="J14" s="56">
        <f t="shared" si="0"/>
        <v>1.3075241252624903E-2</v>
      </c>
      <c r="K14" s="56">
        <f>I14/'סכום נכסי הקרן'!$C$41</f>
        <v>1.4907838250709851E-3</v>
      </c>
    </row>
    <row r="15" spans="1:12">
      <c r="A15" s="63" t="s">
        <v>3478</v>
      </c>
      <c r="B15" t="s">
        <v>178</v>
      </c>
      <c r="C15">
        <v>26</v>
      </c>
      <c r="D15" t="s">
        <v>176</v>
      </c>
      <c r="E15" t="s">
        <v>177</v>
      </c>
      <c r="F15" t="s">
        <v>98</v>
      </c>
      <c r="G15" s="105" t="s">
        <v>4460</v>
      </c>
      <c r="H15" s="105" t="s">
        <v>4460</v>
      </c>
      <c r="I15" s="55">
        <v>120.45083</v>
      </c>
      <c r="J15" s="56">
        <f t="shared" si="0"/>
        <v>3.7017382144607843E-4</v>
      </c>
      <c r="K15" s="56">
        <f>I15/'סכום נכסי הקרן'!$C$41</f>
        <v>4.2205656845202978E-5</v>
      </c>
    </row>
    <row r="16" spans="1:12">
      <c r="A16" s="57" t="s">
        <v>179</v>
      </c>
      <c r="B16" s="106" t="s">
        <v>4460</v>
      </c>
      <c r="C16" s="106" t="s">
        <v>4460</v>
      </c>
      <c r="D16" s="107" t="s">
        <v>4460</v>
      </c>
      <c r="E16" s="107" t="s">
        <v>4460</v>
      </c>
      <c r="F16" s="107" t="s">
        <v>4460</v>
      </c>
      <c r="G16" s="107" t="s">
        <v>4460</v>
      </c>
      <c r="H16" s="58">
        <v>0</v>
      </c>
      <c r="I16" s="59">
        <v>179654.43044702697</v>
      </c>
      <c r="J16" s="58">
        <f t="shared" si="0"/>
        <v>0.55212045494659256</v>
      </c>
      <c r="K16" s="58">
        <f>I16/'סכום נכסי הקרן'!$C$41</f>
        <v>6.2950444112071346E-2</v>
      </c>
    </row>
    <row r="17" spans="1:11">
      <c r="A17" s="63" t="s">
        <v>3471</v>
      </c>
      <c r="B17" s="63" t="s">
        <v>3479</v>
      </c>
      <c r="C17">
        <v>11</v>
      </c>
      <c r="D17" t="s">
        <v>176</v>
      </c>
      <c r="E17" t="s">
        <v>177</v>
      </c>
      <c r="F17" t="s">
        <v>102</v>
      </c>
      <c r="G17" s="105" t="s">
        <v>4460</v>
      </c>
      <c r="H17" s="105" t="s">
        <v>4460</v>
      </c>
      <c r="I17" s="55">
        <v>846.98330906399997</v>
      </c>
      <c r="J17" s="56">
        <f t="shared" si="0"/>
        <v>2.6029795578599649E-3</v>
      </c>
      <c r="K17" s="56">
        <f>I17/'סכום נכסי הקרן'!$C$41</f>
        <v>2.9678074361106255E-4</v>
      </c>
    </row>
    <row r="18" spans="1:11">
      <c r="A18" s="63" t="s">
        <v>3473</v>
      </c>
      <c r="B18" s="63" t="s">
        <v>184</v>
      </c>
      <c r="C18">
        <v>12</v>
      </c>
      <c r="D18" t="s">
        <v>176</v>
      </c>
      <c r="E18" t="s">
        <v>177</v>
      </c>
      <c r="F18" t="s">
        <v>102</v>
      </c>
      <c r="G18" s="105" t="s">
        <v>4460</v>
      </c>
      <c r="H18" s="105" t="s">
        <v>4460</v>
      </c>
      <c r="I18" s="55">
        <f>85.11832938+2266.40175978</f>
        <v>2351.5200891599998</v>
      </c>
      <c r="J18" s="56">
        <f t="shared" si="0"/>
        <v>7.2267760845780814E-3</v>
      </c>
      <c r="K18" s="56">
        <f>I18/'סכום נכסי הקרן'!$C$41</f>
        <v>8.2396650938551497E-4</v>
      </c>
    </row>
    <row r="19" spans="1:11">
      <c r="A19" s="63" t="s">
        <v>3474</v>
      </c>
      <c r="B19" s="63" t="s">
        <v>3480</v>
      </c>
      <c r="C19">
        <v>10</v>
      </c>
      <c r="D19" t="s">
        <v>176</v>
      </c>
      <c r="E19" t="s">
        <v>177</v>
      </c>
      <c r="F19" t="s">
        <v>102</v>
      </c>
      <c r="G19" s="105" t="s">
        <v>4460</v>
      </c>
      <c r="H19" s="105" t="s">
        <v>4460</v>
      </c>
      <c r="I19" s="55">
        <f>51.306318084+3855.029177568</f>
        <v>3906.3354956519997</v>
      </c>
      <c r="J19" s="56">
        <f t="shared" si="0"/>
        <v>1.2005090693654512E-2</v>
      </c>
      <c r="K19" s="56">
        <f>I19/'סכום נכסי הקרן'!$C$41</f>
        <v>1.3687697747846502E-3</v>
      </c>
    </row>
    <row r="20" spans="1:11">
      <c r="A20" s="63" t="s">
        <v>3476</v>
      </c>
      <c r="B20" s="63" t="s">
        <v>3481</v>
      </c>
      <c r="C20">
        <v>20</v>
      </c>
      <c r="D20" t="s">
        <v>176</v>
      </c>
      <c r="E20" t="s">
        <v>177</v>
      </c>
      <c r="F20" t="s">
        <v>102</v>
      </c>
      <c r="G20" s="105" t="s">
        <v>4460</v>
      </c>
      <c r="H20" s="105" t="s">
        <v>4460</v>
      </c>
      <c r="I20" s="55">
        <v>11.062107348</v>
      </c>
      <c r="J20" s="56">
        <f t="shared" si="0"/>
        <v>3.3996466028967205E-5</v>
      </c>
      <c r="K20" s="56">
        <f>I20/'סכום נכסי הקרן'!$C$41</f>
        <v>3.8761335784443023E-6</v>
      </c>
    </row>
    <row r="21" spans="1:11">
      <c r="A21" s="63" t="s">
        <v>3478</v>
      </c>
      <c r="B21" t="s">
        <v>185</v>
      </c>
      <c r="C21">
        <v>26</v>
      </c>
      <c r="D21" t="s">
        <v>176</v>
      </c>
      <c r="E21" t="s">
        <v>177</v>
      </c>
      <c r="F21" t="s">
        <v>102</v>
      </c>
      <c r="G21" s="105" t="s">
        <v>4460</v>
      </c>
      <c r="H21" s="105" t="s">
        <v>4460</v>
      </c>
      <c r="I21" s="55">
        <v>0.111201552</v>
      </c>
      <c r="J21" s="56">
        <f t="shared" si="0"/>
        <v>3.4174860774786527E-7</v>
      </c>
      <c r="K21" s="56">
        <f>I21/'סכום נכסי הקרן'!$C$41</f>
        <v>3.8964733944680953E-8</v>
      </c>
    </row>
    <row r="22" spans="1:11">
      <c r="A22" s="63" t="s">
        <v>3471</v>
      </c>
      <c r="B22" s="63" t="s">
        <v>3482</v>
      </c>
      <c r="C22">
        <v>11</v>
      </c>
      <c r="D22" t="s">
        <v>176</v>
      </c>
      <c r="E22" t="s">
        <v>177</v>
      </c>
      <c r="F22" t="s">
        <v>107</v>
      </c>
      <c r="G22" s="105" t="s">
        <v>4460</v>
      </c>
      <c r="H22" s="105" t="s">
        <v>4460</v>
      </c>
      <c r="I22" s="55">
        <v>16.490026656000001</v>
      </c>
      <c r="J22" s="56">
        <f t="shared" si="0"/>
        <v>5.0677742801765818E-5</v>
      </c>
      <c r="K22" s="56">
        <f>I22/'סכום נכסי הקרן'!$C$41</f>
        <v>5.7780623546669294E-6</v>
      </c>
    </row>
    <row r="23" spans="1:11">
      <c r="A23" s="63" t="s">
        <v>3473</v>
      </c>
      <c r="B23" t="s">
        <v>181</v>
      </c>
      <c r="C23">
        <v>12</v>
      </c>
      <c r="D23" t="s">
        <v>176</v>
      </c>
      <c r="E23" t="s">
        <v>177</v>
      </c>
      <c r="F23" t="s">
        <v>107</v>
      </c>
      <c r="G23" s="105" t="s">
        <v>4460</v>
      </c>
      <c r="H23" s="105" t="s">
        <v>4460</v>
      </c>
      <c r="I23" s="55">
        <v>34.993835912999998</v>
      </c>
      <c r="J23" s="56">
        <f t="shared" si="0"/>
        <v>1.0754431469648011E-4</v>
      </c>
      <c r="K23" s="56">
        <f>I23/'סכום נכסי הקרן'!$C$41</f>
        <v>1.226174888326978E-5</v>
      </c>
    </row>
    <row r="24" spans="1:11">
      <c r="A24" s="63" t="s">
        <v>3474</v>
      </c>
      <c r="B24" s="63" t="s">
        <v>3483</v>
      </c>
      <c r="C24">
        <v>10</v>
      </c>
      <c r="D24" t="s">
        <v>176</v>
      </c>
      <c r="E24" t="s">
        <v>177</v>
      </c>
      <c r="F24" t="s">
        <v>107</v>
      </c>
      <c r="G24" s="105" t="s">
        <v>4460</v>
      </c>
      <c r="H24" s="105" t="s">
        <v>4460</v>
      </c>
      <c r="I24" s="55">
        <v>109.96829662499999</v>
      </c>
      <c r="J24" s="56">
        <f t="shared" si="0"/>
        <v>3.3795852298894194E-4</v>
      </c>
      <c r="K24" s="56">
        <f>I24/'סכום נכסי הקרן'!$C$41</f>
        <v>3.8532604476085739E-5</v>
      </c>
    </row>
    <row r="25" spans="1:11">
      <c r="A25" s="63" t="s">
        <v>3476</v>
      </c>
      <c r="B25" s="63" t="s">
        <v>3484</v>
      </c>
      <c r="C25">
        <v>20</v>
      </c>
      <c r="D25" t="s">
        <v>176</v>
      </c>
      <c r="E25" t="s">
        <v>177</v>
      </c>
      <c r="F25" t="s">
        <v>107</v>
      </c>
      <c r="G25" s="105" t="s">
        <v>4460</v>
      </c>
      <c r="H25" s="105" t="s">
        <v>4460</v>
      </c>
      <c r="I25" s="55">
        <v>0.130176027</v>
      </c>
      <c r="J25" s="56">
        <f t="shared" si="0"/>
        <v>4.0006164652628697E-7</v>
      </c>
      <c r="K25" s="56">
        <f>I25/'סכום נכסי הקרן'!$C$41</f>
        <v>4.5613340522716845E-8</v>
      </c>
    </row>
    <row r="26" spans="1:11">
      <c r="A26" s="63" t="s">
        <v>3471</v>
      </c>
      <c r="B26" s="63" t="s">
        <v>3485</v>
      </c>
      <c r="C26">
        <v>11</v>
      </c>
      <c r="D26" t="s">
        <v>176</v>
      </c>
      <c r="E26" t="s">
        <v>177</v>
      </c>
      <c r="F26" t="s">
        <v>100</v>
      </c>
      <c r="G26" s="105" t="s">
        <v>4460</v>
      </c>
      <c r="H26" s="105" t="s">
        <v>4460</v>
      </c>
      <c r="I26" s="55">
        <v>15468.476751</v>
      </c>
      <c r="J26" s="56">
        <f t="shared" si="0"/>
        <v>4.7538278904906583E-2</v>
      </c>
      <c r="K26" s="56">
        <f>I26/'סכום נכסי הקרן'!$C$41</f>
        <v>5.4201139308936788E-3</v>
      </c>
    </row>
    <row r="27" spans="1:11">
      <c r="A27" s="63" t="s">
        <v>3473</v>
      </c>
      <c r="B27" s="63" t="s">
        <v>182</v>
      </c>
      <c r="C27">
        <v>12</v>
      </c>
      <c r="D27" t="s">
        <v>176</v>
      </c>
      <c r="E27" t="s">
        <v>177</v>
      </c>
      <c r="F27" t="s">
        <v>100</v>
      </c>
      <c r="G27" s="105" t="s">
        <v>4460</v>
      </c>
      <c r="H27" s="105" t="s">
        <v>4460</v>
      </c>
      <c r="I27" s="55">
        <f>5503.20201639+17112.32299179</f>
        <v>22615.525008179997</v>
      </c>
      <c r="J27" s="56">
        <f t="shared" si="0"/>
        <v>6.9502844573900768E-2</v>
      </c>
      <c r="K27" s="56">
        <f>I27/'סכום נכסי הקרן'!$C$41</f>
        <v>7.9244210095468105E-3</v>
      </c>
    </row>
    <row r="28" spans="1:11">
      <c r="A28" s="63" t="s">
        <v>3474</v>
      </c>
      <c r="B28" s="63" t="s">
        <v>3486</v>
      </c>
      <c r="C28">
        <v>10</v>
      </c>
      <c r="D28" t="s">
        <v>176</v>
      </c>
      <c r="E28" t="s">
        <v>177</v>
      </c>
      <c r="F28" t="s">
        <v>100</v>
      </c>
      <c r="G28" s="105" t="s">
        <v>4460</v>
      </c>
      <c r="H28" s="105" t="s">
        <v>4460</v>
      </c>
      <c r="I28" s="55">
        <f>37835.063379477+59704.52717853</f>
        <v>97539.590558006996</v>
      </c>
      <c r="J28" s="56">
        <f t="shared" si="0"/>
        <v>0.29976217664206445</v>
      </c>
      <c r="K28" s="56">
        <f>I28/'סכום נכסי הקרן'!$C$41</f>
        <v>3.4177618268905613E-2</v>
      </c>
    </row>
    <row r="29" spans="1:11">
      <c r="A29" s="63" t="s">
        <v>3476</v>
      </c>
      <c r="B29" s="63" t="s">
        <v>3487</v>
      </c>
      <c r="C29">
        <v>20</v>
      </c>
      <c r="D29" t="s">
        <v>176</v>
      </c>
      <c r="E29" t="s">
        <v>177</v>
      </c>
      <c r="F29" t="s">
        <v>100</v>
      </c>
      <c r="G29" s="105" t="s">
        <v>4460</v>
      </c>
      <c r="H29" s="105" t="s">
        <v>4460</v>
      </c>
      <c r="I29" s="55">
        <v>32340.654077939998</v>
      </c>
      <c r="J29" s="56">
        <f t="shared" si="0"/>
        <v>9.9390460888453394E-2</v>
      </c>
      <c r="K29" s="56">
        <f>I29/'סכום נכסי הקרן'!$C$41</f>
        <v>1.1332080884481659E-2</v>
      </c>
    </row>
    <row r="30" spans="1:11">
      <c r="A30" s="63" t="s">
        <v>3478</v>
      </c>
      <c r="B30" t="s">
        <v>183</v>
      </c>
      <c r="C30">
        <v>26</v>
      </c>
      <c r="D30" t="s">
        <v>176</v>
      </c>
      <c r="E30" t="s">
        <v>177</v>
      </c>
      <c r="F30" t="s">
        <v>100</v>
      </c>
      <c r="G30" s="105" t="s">
        <v>4460</v>
      </c>
      <c r="H30" s="105" t="s">
        <v>4460</v>
      </c>
      <c r="I30" s="55">
        <v>1.23775002</v>
      </c>
      <c r="J30" s="56">
        <f t="shared" si="0"/>
        <v>3.8038978635378436E-6</v>
      </c>
      <c r="K30" s="56">
        <f>I30/'סכום נכסי הקרן'!$C$41</f>
        <v>4.3370438048673576E-7</v>
      </c>
    </row>
    <row r="31" spans="1:11">
      <c r="A31" s="63" t="s">
        <v>3474</v>
      </c>
      <c r="B31" s="63" t="s">
        <v>3488</v>
      </c>
      <c r="C31">
        <v>10</v>
      </c>
      <c r="D31" t="s">
        <v>176</v>
      </c>
      <c r="E31" t="s">
        <v>177</v>
      </c>
      <c r="F31" t="s">
        <v>171</v>
      </c>
      <c r="G31" s="105" t="s">
        <v>4460</v>
      </c>
      <c r="H31" s="105" t="s">
        <v>4460</v>
      </c>
      <c r="I31" s="55">
        <v>3.5050266774599999E-2</v>
      </c>
      <c r="J31" s="56">
        <f t="shared" si="0"/>
        <v>1.0771774004926487E-7</v>
      </c>
      <c r="K31" s="56">
        <f>I31/'סכום נכסי הקרן'!$C$41</f>
        <v>1.2281522110072526E-8</v>
      </c>
    </row>
    <row r="32" spans="1:11">
      <c r="A32" s="63" t="s">
        <v>3473</v>
      </c>
      <c r="B32" t="s">
        <v>3489</v>
      </c>
      <c r="C32">
        <v>12</v>
      </c>
      <c r="D32" t="s">
        <v>176</v>
      </c>
      <c r="E32" t="s">
        <v>177</v>
      </c>
      <c r="F32" t="s">
        <v>105</v>
      </c>
      <c r="G32" s="105" t="s">
        <v>4460</v>
      </c>
      <c r="H32" s="105" t="s">
        <v>4460</v>
      </c>
      <c r="I32" s="55">
        <v>0.59419296300000002</v>
      </c>
      <c r="J32" s="56">
        <f t="shared" si="0"/>
        <v>1.826095177510012E-6</v>
      </c>
      <c r="K32" s="56">
        <f>I32/'סכום נכסי הקרן'!$C$41</f>
        <v>2.0820366531482092E-7</v>
      </c>
    </row>
    <row r="33" spans="1:11">
      <c r="A33" s="63" t="s">
        <v>3474</v>
      </c>
      <c r="B33" t="s">
        <v>3490</v>
      </c>
      <c r="C33">
        <v>10</v>
      </c>
      <c r="D33" t="s">
        <v>176</v>
      </c>
      <c r="E33" t="s">
        <v>177</v>
      </c>
      <c r="F33" t="s">
        <v>105</v>
      </c>
      <c r="G33" s="105" t="s">
        <v>4460</v>
      </c>
      <c r="H33" s="105" t="s">
        <v>4460</v>
      </c>
      <c r="I33" s="55">
        <f>0.007313397+92.068245269</f>
        <v>92.075558666000006</v>
      </c>
      <c r="J33" s="56">
        <f t="shared" si="0"/>
        <v>2.8296991737770347E-4</v>
      </c>
      <c r="K33" s="56">
        <f>I33/'סכום נכסי הקרן'!$C$41</f>
        <v>3.226303573738389E-5</v>
      </c>
    </row>
    <row r="34" spans="1:11">
      <c r="A34" s="63" t="s">
        <v>3476</v>
      </c>
      <c r="B34" t="s">
        <v>3491</v>
      </c>
      <c r="C34">
        <v>20</v>
      </c>
      <c r="D34" t="s">
        <v>176</v>
      </c>
      <c r="E34" t="s">
        <v>177</v>
      </c>
      <c r="F34" t="s">
        <v>105</v>
      </c>
      <c r="G34" s="105" t="s">
        <v>4460</v>
      </c>
      <c r="H34" s="105" t="s">
        <v>4460</v>
      </c>
      <c r="I34" s="55">
        <v>8.6751405649999995</v>
      </c>
      <c r="J34" s="56">
        <f t="shared" si="0"/>
        <v>2.6660753890429327E-5</v>
      </c>
      <c r="K34" s="56">
        <f>I34/'סכום נכסי הקרן'!$C$41</f>
        <v>3.0397466399383903E-6</v>
      </c>
    </row>
    <row r="35" spans="1:11">
      <c r="A35" s="63" t="s">
        <v>3473</v>
      </c>
      <c r="B35" t="s">
        <v>186</v>
      </c>
      <c r="C35">
        <v>12</v>
      </c>
      <c r="D35" t="s">
        <v>176</v>
      </c>
      <c r="E35" t="s">
        <v>177</v>
      </c>
      <c r="F35" t="s">
        <v>168</v>
      </c>
      <c r="G35" s="105" t="s">
        <v>4460</v>
      </c>
      <c r="H35" s="105" t="s">
        <v>4460</v>
      </c>
      <c r="I35" s="55">
        <f>0.078457013648+2.63719999715</f>
        <v>2.715657010798</v>
      </c>
      <c r="J35" s="56">
        <f t="shared" si="0"/>
        <v>8.3458547643376966E-6</v>
      </c>
      <c r="K35" s="56">
        <f>I35/'סכום נכסי הקרן'!$C$41</f>
        <v>9.5155913750872515E-7</v>
      </c>
    </row>
    <row r="36" spans="1:11">
      <c r="A36" s="63" t="s">
        <v>3474</v>
      </c>
      <c r="B36" t="s">
        <v>3492</v>
      </c>
      <c r="C36">
        <v>10</v>
      </c>
      <c r="D36" t="s">
        <v>176</v>
      </c>
      <c r="E36" t="s">
        <v>177</v>
      </c>
      <c r="F36" t="s">
        <v>168</v>
      </c>
      <c r="G36" s="105" t="s">
        <v>4460</v>
      </c>
      <c r="H36" s="105" t="s">
        <v>4460</v>
      </c>
      <c r="I36" s="55">
        <v>1460.15506991342</v>
      </c>
      <c r="J36" s="56">
        <f t="shared" si="0"/>
        <v>4.4874010592846599E-3</v>
      </c>
      <c r="K36" s="56">
        <f>I36/'סכום נכסי הקרן'!$C$41</f>
        <v>5.1163453021908745E-4</v>
      </c>
    </row>
    <row r="37" spans="1:11">
      <c r="A37" s="63" t="s">
        <v>3476</v>
      </c>
      <c r="B37" t="s">
        <v>3493</v>
      </c>
      <c r="C37">
        <v>20</v>
      </c>
      <c r="D37" t="s">
        <v>176</v>
      </c>
      <c r="E37" t="s">
        <v>177</v>
      </c>
      <c r="F37" t="s">
        <v>168</v>
      </c>
      <c r="G37" s="105" t="s">
        <v>4460</v>
      </c>
      <c r="H37" s="105" t="s">
        <v>4460</v>
      </c>
      <c r="I37" s="55">
        <v>52.995769896090003</v>
      </c>
      <c r="J37" s="56">
        <f t="shared" si="0"/>
        <v>1.6286850545498672E-4</v>
      </c>
      <c r="K37" s="56">
        <f>I37/'סכום נכסי הקרן'!$C$41</f>
        <v>1.8569579624164591E-5</v>
      </c>
    </row>
    <row r="38" spans="1:11">
      <c r="A38" s="63" t="s">
        <v>3473</v>
      </c>
      <c r="B38" t="s">
        <v>187</v>
      </c>
      <c r="C38">
        <v>12</v>
      </c>
      <c r="D38" t="s">
        <v>176</v>
      </c>
      <c r="E38" t="s">
        <v>177</v>
      </c>
      <c r="F38" t="s">
        <v>170</v>
      </c>
      <c r="G38" s="105" t="s">
        <v>4460</v>
      </c>
      <c r="H38" s="105" t="s">
        <v>4460</v>
      </c>
      <c r="I38" s="55">
        <v>0.18121732199999999</v>
      </c>
      <c r="J38" s="56">
        <f t="shared" si="0"/>
        <v>5.5692358945940424E-7</v>
      </c>
      <c r="K38" s="56">
        <f>I38/'סכום נכסי הקרן'!$C$41</f>
        <v>6.3498077238144827E-8</v>
      </c>
    </row>
    <row r="39" spans="1:11">
      <c r="A39" s="63" t="s">
        <v>3474</v>
      </c>
      <c r="B39" t="s">
        <v>3494</v>
      </c>
      <c r="C39">
        <v>10</v>
      </c>
      <c r="D39" t="s">
        <v>176</v>
      </c>
      <c r="E39" t="s">
        <v>177</v>
      </c>
      <c r="F39" t="s">
        <v>172</v>
      </c>
      <c r="G39" s="105" t="s">
        <v>4460</v>
      </c>
      <c r="H39" s="105" t="s">
        <v>4460</v>
      </c>
      <c r="I39" s="55">
        <v>61.248101562999999</v>
      </c>
      <c r="J39" s="56">
        <f t="shared" si="0"/>
        <v>1.8822986783813145E-4</v>
      </c>
      <c r="K39" s="56">
        <f>I39/'סכום נכסי הקרן'!$C$41</f>
        <v>2.146117512837494E-5</v>
      </c>
    </row>
    <row r="40" spans="1:11">
      <c r="A40" s="63" t="s">
        <v>3474</v>
      </c>
      <c r="B40" t="s">
        <v>3495</v>
      </c>
      <c r="C40">
        <v>10</v>
      </c>
      <c r="D40" t="s">
        <v>176</v>
      </c>
      <c r="E40" t="s">
        <v>177</v>
      </c>
      <c r="F40" t="s">
        <v>169</v>
      </c>
      <c r="G40" s="105" t="s">
        <v>4460</v>
      </c>
      <c r="H40" s="105" t="s">
        <v>4460</v>
      </c>
      <c r="I40" s="55">
        <f>0.0000407808999+0.572511069</f>
        <v>0.57255184989990004</v>
      </c>
      <c r="J40" s="56">
        <f t="shared" si="0"/>
        <v>1.7595869306460361E-6</v>
      </c>
      <c r="K40" s="56">
        <f>I40/'סכום נכסי הקרן'!$C$41</f>
        <v>2.0062067569780421E-7</v>
      </c>
    </row>
    <row r="41" spans="1:11">
      <c r="A41" s="63" t="s">
        <v>3476</v>
      </c>
      <c r="B41" t="s">
        <v>3496</v>
      </c>
      <c r="C41">
        <v>20</v>
      </c>
      <c r="D41" t="s">
        <v>176</v>
      </c>
      <c r="E41" t="s">
        <v>177</v>
      </c>
      <c r="F41" t="s">
        <v>169</v>
      </c>
      <c r="G41" s="105" t="s">
        <v>4460</v>
      </c>
      <c r="H41" s="105" t="s">
        <v>4460</v>
      </c>
      <c r="I41" s="55">
        <v>1.0881E-5</v>
      </c>
      <c r="J41" s="56">
        <f t="shared" si="0"/>
        <v>3.3439880415558607E-11</v>
      </c>
      <c r="K41" s="56">
        <f>I41/'סכום נכסי הקרן'!$C$41</f>
        <v>3.8126740358090817E-12</v>
      </c>
    </row>
    <row r="42" spans="1:11">
      <c r="A42" s="63" t="s">
        <v>3471</v>
      </c>
      <c r="B42" t="s">
        <v>3497</v>
      </c>
      <c r="C42">
        <v>11</v>
      </c>
      <c r="D42" t="s">
        <v>176</v>
      </c>
      <c r="E42" t="s">
        <v>177</v>
      </c>
      <c r="F42" t="s">
        <v>104</v>
      </c>
      <c r="G42" s="105" t="s">
        <v>4460</v>
      </c>
      <c r="H42" s="105" t="s">
        <v>4460</v>
      </c>
      <c r="I42" s="55">
        <v>4.4561649149999996</v>
      </c>
      <c r="J42" s="56">
        <f t="shared" si="0"/>
        <v>1.3694846233766003E-5</v>
      </c>
      <c r="K42" s="56">
        <f>I42/'סכום נכסי הקרן'!$C$41</f>
        <v>1.5614285700490655E-6</v>
      </c>
    </row>
    <row r="43" spans="1:11">
      <c r="A43" s="63" t="s">
        <v>3473</v>
      </c>
      <c r="B43" t="s">
        <v>188</v>
      </c>
      <c r="C43">
        <v>12</v>
      </c>
      <c r="D43" t="s">
        <v>176</v>
      </c>
      <c r="E43" t="s">
        <v>177</v>
      </c>
      <c r="F43" t="s">
        <v>104</v>
      </c>
      <c r="G43" s="105" t="s">
        <v>4460</v>
      </c>
      <c r="H43" s="105" t="s">
        <v>4460</v>
      </c>
      <c r="I43" s="55">
        <f>1921.054011813+509.548445151</f>
        <v>2430.6024569639999</v>
      </c>
      <c r="J43" s="56">
        <f t="shared" si="0"/>
        <v>7.4698148606414019E-3</v>
      </c>
      <c r="K43" s="56">
        <f>I43/'סכום נכסי הקרן'!$C$41</f>
        <v>8.516767649150265E-4</v>
      </c>
    </row>
    <row r="44" spans="1:11">
      <c r="A44" s="63" t="s">
        <v>3474</v>
      </c>
      <c r="B44" t="s">
        <v>3498</v>
      </c>
      <c r="C44">
        <v>10</v>
      </c>
      <c r="D44" t="s">
        <v>176</v>
      </c>
      <c r="E44" t="s">
        <v>177</v>
      </c>
      <c r="F44" t="s">
        <v>104</v>
      </c>
      <c r="G44" s="105" t="s">
        <v>4460</v>
      </c>
      <c r="H44" s="105" t="s">
        <v>4460</v>
      </c>
      <c r="I44" s="55">
        <f>8.533600866+288.2193957</f>
        <v>296.75299656599998</v>
      </c>
      <c r="J44" s="56">
        <f t="shared" si="0"/>
        <v>9.1199197850617714E-4</v>
      </c>
      <c r="K44" s="56">
        <f>I44/'סכום נכסי הקרן'!$C$41</f>
        <v>1.0398147643192075E-4</v>
      </c>
    </row>
    <row r="45" spans="1:11">
      <c r="A45" s="63" t="s">
        <v>3476</v>
      </c>
      <c r="B45" t="s">
        <v>3499</v>
      </c>
      <c r="C45">
        <v>20</v>
      </c>
      <c r="D45" t="s">
        <v>176</v>
      </c>
      <c r="E45" t="s">
        <v>177</v>
      </c>
      <c r="F45" t="s">
        <v>104</v>
      </c>
      <c r="G45" s="105" t="s">
        <v>4460</v>
      </c>
      <c r="H45" s="105" t="s">
        <v>4460</v>
      </c>
      <c r="I45" s="55">
        <v>1.4509625999999999E-2</v>
      </c>
      <c r="J45" s="56">
        <f t="shared" si="0"/>
        <v>4.4591504302406023E-8</v>
      </c>
      <c r="K45" s="56">
        <f>I45/'סכום נכסי הקרן'!$C$41</f>
        <v>5.0841351272401787E-9</v>
      </c>
    </row>
    <row r="46" spans="1:11">
      <c r="A46" s="63" t="s">
        <v>3474</v>
      </c>
      <c r="B46" t="s">
        <v>3500</v>
      </c>
      <c r="C46">
        <v>10</v>
      </c>
      <c r="D46" t="s">
        <v>176</v>
      </c>
      <c r="E46" t="s">
        <v>177</v>
      </c>
      <c r="F46" t="s">
        <v>167</v>
      </c>
      <c r="G46" s="105" t="s">
        <v>4460</v>
      </c>
      <c r="H46" s="105" t="s">
        <v>4460</v>
      </c>
      <c r="I46" s="55">
        <v>0.277314915</v>
      </c>
      <c r="J46" s="56">
        <f t="shared" si="0"/>
        <v>8.5225416736061025E-7</v>
      </c>
      <c r="K46" s="56">
        <f>I46/'סכום נכסי הקרן'!$C$41</f>
        <v>9.7170423321671034E-8</v>
      </c>
    </row>
    <row r="47" spans="1:11">
      <c r="A47" s="57" t="s">
        <v>189</v>
      </c>
      <c r="B47" s="106" t="s">
        <v>4460</v>
      </c>
      <c r="C47" s="107" t="s">
        <v>4460</v>
      </c>
      <c r="D47" s="107" t="s">
        <v>4460</v>
      </c>
      <c r="E47" s="107" t="s">
        <v>4460</v>
      </c>
      <c r="F47" s="107" t="s">
        <v>4460</v>
      </c>
      <c r="G47" s="107" t="s">
        <v>4460</v>
      </c>
      <c r="H47" s="58">
        <v>0</v>
      </c>
      <c r="I47" s="59">
        <v>0</v>
      </c>
      <c r="J47" s="58">
        <f t="shared" si="0"/>
        <v>0</v>
      </c>
      <c r="K47" s="58">
        <f>I47/'סכום נכסי הקרן'!$C$41</f>
        <v>0</v>
      </c>
    </row>
    <row r="48" spans="1:11">
      <c r="A48" t="s">
        <v>180</v>
      </c>
      <c r="B48" t="s">
        <v>180</v>
      </c>
      <c r="C48" s="107" t="s">
        <v>4460</v>
      </c>
      <c r="D48" t="s">
        <v>180</v>
      </c>
      <c r="E48" s="107" t="s">
        <v>4460</v>
      </c>
      <c r="F48" t="s">
        <v>180</v>
      </c>
      <c r="G48" s="56">
        <v>0</v>
      </c>
      <c r="H48" s="56">
        <v>0</v>
      </c>
      <c r="I48" s="55">
        <v>0</v>
      </c>
      <c r="J48" s="56">
        <f t="shared" si="0"/>
        <v>0</v>
      </c>
      <c r="K48" s="56">
        <f>I48/'סכום נכסי הקרן'!$C$41</f>
        <v>0</v>
      </c>
    </row>
    <row r="49" spans="1:11">
      <c r="A49" s="57" t="s">
        <v>190</v>
      </c>
      <c r="B49" s="106" t="s">
        <v>4460</v>
      </c>
      <c r="C49" s="107" t="s">
        <v>4460</v>
      </c>
      <c r="D49" s="107" t="s">
        <v>4460</v>
      </c>
      <c r="E49" s="107" t="s">
        <v>4460</v>
      </c>
      <c r="F49" s="107" t="s">
        <v>4460</v>
      </c>
      <c r="G49" s="107" t="s">
        <v>4460</v>
      </c>
      <c r="H49" s="58">
        <v>0</v>
      </c>
      <c r="I49" s="59">
        <v>0</v>
      </c>
      <c r="J49" s="58">
        <f t="shared" si="0"/>
        <v>0</v>
      </c>
      <c r="K49" s="58">
        <f>I49/'סכום נכסי הקרן'!$C$41</f>
        <v>0</v>
      </c>
    </row>
    <row r="50" spans="1:11">
      <c r="A50" t="s">
        <v>180</v>
      </c>
      <c r="B50" t="s">
        <v>180</v>
      </c>
      <c r="C50" s="107" t="s">
        <v>4460</v>
      </c>
      <c r="D50" t="s">
        <v>180</v>
      </c>
      <c r="E50" s="107" t="s">
        <v>4460</v>
      </c>
      <c r="F50" t="s">
        <v>180</v>
      </c>
      <c r="G50" s="56">
        <v>0</v>
      </c>
      <c r="H50" s="56">
        <v>0</v>
      </c>
      <c r="I50" s="55">
        <v>0</v>
      </c>
      <c r="J50" s="56">
        <f t="shared" si="0"/>
        <v>0</v>
      </c>
      <c r="K50" s="56">
        <f>I50/'סכום נכסי הקרן'!$C$41</f>
        <v>0</v>
      </c>
    </row>
    <row r="51" spans="1:11">
      <c r="A51" s="57" t="s">
        <v>191</v>
      </c>
      <c r="B51" s="106" t="s">
        <v>4460</v>
      </c>
      <c r="C51" s="107" t="s">
        <v>4460</v>
      </c>
      <c r="D51" s="107" t="s">
        <v>4460</v>
      </c>
      <c r="E51" s="107" t="s">
        <v>4460</v>
      </c>
      <c r="F51" s="107" t="s">
        <v>4460</v>
      </c>
      <c r="G51" s="107" t="s">
        <v>4460</v>
      </c>
      <c r="H51" s="58">
        <v>0</v>
      </c>
      <c r="I51" s="59">
        <v>0</v>
      </c>
      <c r="J51" s="58">
        <f t="shared" si="0"/>
        <v>0</v>
      </c>
      <c r="K51" s="58">
        <f>I51/'סכום נכסי הקרן'!$C$41</f>
        <v>0</v>
      </c>
    </row>
    <row r="52" spans="1:11">
      <c r="A52" t="s">
        <v>180</v>
      </c>
      <c r="B52" t="s">
        <v>180</v>
      </c>
      <c r="C52" s="107" t="s">
        <v>4460</v>
      </c>
      <c r="D52" t="s">
        <v>180</v>
      </c>
      <c r="E52" s="107" t="s">
        <v>4460</v>
      </c>
      <c r="F52" t="s">
        <v>180</v>
      </c>
      <c r="G52" s="56">
        <v>0</v>
      </c>
      <c r="H52" s="56">
        <v>0</v>
      </c>
      <c r="I52" s="55">
        <v>0</v>
      </c>
      <c r="J52" s="56">
        <f t="shared" si="0"/>
        <v>0</v>
      </c>
      <c r="K52" s="56">
        <f>I52/'סכום נכסי הקרן'!$C$41</f>
        <v>0</v>
      </c>
    </row>
    <row r="53" spans="1:11">
      <c r="A53" s="57" t="s">
        <v>192</v>
      </c>
      <c r="B53" s="106" t="s">
        <v>4460</v>
      </c>
      <c r="C53" s="107" t="s">
        <v>4460</v>
      </c>
      <c r="D53" s="107" t="s">
        <v>4460</v>
      </c>
      <c r="E53" s="107" t="s">
        <v>4460</v>
      </c>
      <c r="F53" s="107" t="s">
        <v>4460</v>
      </c>
      <c r="G53" s="107" t="s">
        <v>4460</v>
      </c>
      <c r="H53" s="58">
        <v>0</v>
      </c>
      <c r="I53" s="59">
        <v>0</v>
      </c>
      <c r="J53" s="58">
        <f t="shared" si="0"/>
        <v>0</v>
      </c>
      <c r="K53" s="58">
        <f>I53/'סכום נכסי הקרן'!$C$41</f>
        <v>0</v>
      </c>
    </row>
    <row r="54" spans="1:11">
      <c r="A54" t="s">
        <v>180</v>
      </c>
      <c r="B54" t="s">
        <v>180</v>
      </c>
      <c r="C54" s="107" t="s">
        <v>4460</v>
      </c>
      <c r="D54" t="s">
        <v>180</v>
      </c>
      <c r="E54" s="107" t="s">
        <v>4460</v>
      </c>
      <c r="F54" t="s">
        <v>180</v>
      </c>
      <c r="G54" s="56">
        <v>0</v>
      </c>
      <c r="H54" s="56">
        <v>0</v>
      </c>
      <c r="I54" s="55">
        <v>0</v>
      </c>
      <c r="J54" s="56">
        <f t="shared" si="0"/>
        <v>0</v>
      </c>
      <c r="K54" s="56">
        <f>I54/'סכום נכסי הקרן'!$C$41</f>
        <v>0</v>
      </c>
    </row>
    <row r="55" spans="1:11">
      <c r="A55" s="57" t="s">
        <v>193</v>
      </c>
      <c r="B55" s="106" t="s">
        <v>4460</v>
      </c>
      <c r="C55" s="107" t="s">
        <v>4460</v>
      </c>
      <c r="D55" s="107" t="s">
        <v>4460</v>
      </c>
      <c r="E55" s="107" t="s">
        <v>4460</v>
      </c>
      <c r="F55" s="107" t="s">
        <v>4460</v>
      </c>
      <c r="G55" s="107" t="s">
        <v>4460</v>
      </c>
      <c r="H55" s="58">
        <v>0</v>
      </c>
      <c r="I55" s="59">
        <v>0</v>
      </c>
      <c r="J55" s="58">
        <f t="shared" si="0"/>
        <v>0</v>
      </c>
      <c r="K55" s="58">
        <f>I55/'סכום נכסי הקרן'!$C$41</f>
        <v>0</v>
      </c>
    </row>
    <row r="56" spans="1:11">
      <c r="A56" t="s">
        <v>180</v>
      </c>
      <c r="B56" t="s">
        <v>180</v>
      </c>
      <c r="C56" s="107" t="s">
        <v>4460</v>
      </c>
      <c r="D56" t="s">
        <v>180</v>
      </c>
      <c r="E56" s="107" t="s">
        <v>4460</v>
      </c>
      <c r="F56" t="s">
        <v>180</v>
      </c>
      <c r="G56" s="56">
        <v>0</v>
      </c>
      <c r="H56" s="56">
        <v>0</v>
      </c>
      <c r="I56" s="55">
        <v>0</v>
      </c>
      <c r="J56" s="56">
        <f t="shared" si="0"/>
        <v>0</v>
      </c>
      <c r="K56" s="56">
        <f>I56/'סכום נכסי הקרן'!$C$41</f>
        <v>0</v>
      </c>
    </row>
    <row r="57" spans="1:11">
      <c r="A57" s="57" t="s">
        <v>194</v>
      </c>
      <c r="B57" s="106" t="s">
        <v>4460</v>
      </c>
      <c r="C57" s="107" t="s">
        <v>4460</v>
      </c>
      <c r="D57" s="107" t="s">
        <v>4460</v>
      </c>
      <c r="E57" s="107" t="s">
        <v>4460</v>
      </c>
      <c r="F57" s="107" t="s">
        <v>4460</v>
      </c>
      <c r="G57" s="107" t="s">
        <v>4460</v>
      </c>
      <c r="H57" s="58">
        <v>0</v>
      </c>
      <c r="I57" s="59">
        <v>17196.099267391972</v>
      </c>
      <c r="J57" s="58">
        <f t="shared" si="0"/>
        <v>5.2847670537235783E-2</v>
      </c>
      <c r="K57" s="58">
        <f>I57/'סכום נכסי הקרן'!$C$41</f>
        <v>6.0254683571345415E-3</v>
      </c>
    </row>
    <row r="58" spans="1:11">
      <c r="A58" s="57" t="s">
        <v>195</v>
      </c>
      <c r="B58" s="106" t="s">
        <v>4460</v>
      </c>
      <c r="C58" s="107" t="s">
        <v>4460</v>
      </c>
      <c r="D58" s="107" t="s">
        <v>4460</v>
      </c>
      <c r="E58" s="107" t="s">
        <v>4460</v>
      </c>
      <c r="F58" s="107" t="s">
        <v>4460</v>
      </c>
      <c r="G58" s="107" t="s">
        <v>4460</v>
      </c>
      <c r="H58" s="58">
        <v>0</v>
      </c>
      <c r="I58" s="59">
        <v>17196.099267391972</v>
      </c>
      <c r="J58" s="58">
        <f t="shared" si="0"/>
        <v>5.2847670537235783E-2</v>
      </c>
      <c r="K58" s="58">
        <f>I58/'סכום נכסי הקרן'!$C$41</f>
        <v>6.0254683571345415E-3</v>
      </c>
    </row>
    <row r="59" spans="1:11">
      <c r="A59" s="63" t="s">
        <v>3501</v>
      </c>
      <c r="B59" s="63" t="s">
        <v>3502</v>
      </c>
      <c r="C59">
        <v>85</v>
      </c>
      <c r="D59" t="s">
        <v>890</v>
      </c>
      <c r="E59" t="s">
        <v>844</v>
      </c>
      <c r="F59" t="s">
        <v>102</v>
      </c>
      <c r="G59" s="105" t="s">
        <v>4460</v>
      </c>
      <c r="H59" s="105" t="s">
        <v>4460</v>
      </c>
      <c r="I59" s="55">
        <v>908.74249280399999</v>
      </c>
      <c r="J59" s="56">
        <f t="shared" si="0"/>
        <v>2.7927801018199053E-3</v>
      </c>
      <c r="K59" s="56">
        <f>I59/'סכום נכסי הקרן'!$C$41</f>
        <v>3.1842100060198807E-4</v>
      </c>
    </row>
    <row r="60" spans="1:11">
      <c r="A60" s="63" t="s">
        <v>3501</v>
      </c>
      <c r="B60" s="63" t="s">
        <v>3503</v>
      </c>
      <c r="C60">
        <v>85</v>
      </c>
      <c r="D60" t="s">
        <v>890</v>
      </c>
      <c r="E60" t="s">
        <v>844</v>
      </c>
      <c r="F60" t="s">
        <v>100</v>
      </c>
      <c r="G60" s="105" t="s">
        <v>4460</v>
      </c>
      <c r="H60" s="105" t="s">
        <v>4460</v>
      </c>
      <c r="I60" s="55">
        <v>15899.395724550001</v>
      </c>
      <c r="J60" s="56">
        <f t="shared" si="0"/>
        <v>4.886259458768457E-2</v>
      </c>
      <c r="K60" s="56">
        <f>I60/'סכום נכסי הקרן'!$C$41</f>
        <v>5.5711068159218554E-3</v>
      </c>
    </row>
    <row r="61" spans="1:11">
      <c r="A61" s="63" t="s">
        <v>3501</v>
      </c>
      <c r="B61" s="63" t="s">
        <v>3504</v>
      </c>
      <c r="C61">
        <v>85</v>
      </c>
      <c r="D61" t="s">
        <v>890</v>
      </c>
      <c r="E61" t="s">
        <v>844</v>
      </c>
      <c r="F61" t="s">
        <v>168</v>
      </c>
      <c r="G61" s="105" t="s">
        <v>4460</v>
      </c>
      <c r="H61" s="105" t="s">
        <v>4460</v>
      </c>
      <c r="I61" s="55">
        <v>387.96105003796998</v>
      </c>
      <c r="J61" s="56">
        <f t="shared" si="0"/>
        <v>1.1922958477312991E-3</v>
      </c>
      <c r="K61" s="56">
        <f>I61/'סכום נכסי הקרן'!$C$41</f>
        <v>1.3594054061069719E-4</v>
      </c>
    </row>
    <row r="62" spans="1:11">
      <c r="A62" s="57" t="s">
        <v>193</v>
      </c>
      <c r="B62" s="106" t="s">
        <v>4460</v>
      </c>
      <c r="C62" s="107" t="s">
        <v>4460</v>
      </c>
      <c r="D62" s="107" t="s">
        <v>4460</v>
      </c>
      <c r="E62" s="107" t="s">
        <v>4460</v>
      </c>
      <c r="F62" s="107" t="s">
        <v>4460</v>
      </c>
      <c r="G62" s="107" t="s">
        <v>4460</v>
      </c>
      <c r="H62" s="58">
        <v>0</v>
      </c>
      <c r="I62" s="59">
        <v>0</v>
      </c>
      <c r="J62" s="58">
        <f t="shared" si="0"/>
        <v>0</v>
      </c>
      <c r="K62" s="58">
        <f>I62/'סכום נכסי הקרן'!$C$41</f>
        <v>0</v>
      </c>
    </row>
    <row r="63" spans="1:11">
      <c r="A63" t="s">
        <v>180</v>
      </c>
      <c r="B63" t="s">
        <v>180</v>
      </c>
      <c r="C63" s="107" t="s">
        <v>4460</v>
      </c>
      <c r="D63" t="s">
        <v>180</v>
      </c>
      <c r="E63" s="107" t="s">
        <v>4460</v>
      </c>
      <c r="F63" t="s">
        <v>180</v>
      </c>
      <c r="G63" s="56">
        <v>0</v>
      </c>
      <c r="H63" s="56">
        <v>0</v>
      </c>
      <c r="I63" s="55">
        <v>0</v>
      </c>
      <c r="J63" s="56">
        <f t="shared" si="0"/>
        <v>0</v>
      </c>
      <c r="K63" s="56">
        <f>I63/'סכום נכסי הקרן'!$C$41</f>
        <v>0</v>
      </c>
    </row>
    <row r="64" spans="1:11">
      <c r="A64" t="s">
        <v>196</v>
      </c>
      <c r="B64" s="106" t="s">
        <v>4460</v>
      </c>
      <c r="C64" s="107" t="s">
        <v>4460</v>
      </c>
      <c r="D64" s="107" t="s">
        <v>4460</v>
      </c>
      <c r="E64" s="107" t="s">
        <v>4460</v>
      </c>
      <c r="F64" s="107" t="s">
        <v>4460</v>
      </c>
      <c r="G64" s="107" t="s">
        <v>4460</v>
      </c>
      <c r="H64" s="107" t="s">
        <v>4460</v>
      </c>
      <c r="I64" s="107" t="s">
        <v>4460</v>
      </c>
      <c r="J64" s="107" t="s">
        <v>4460</v>
      </c>
      <c r="K64" s="107" t="s">
        <v>4460</v>
      </c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D8 A1:XFD4" xr:uid="{00000000-0002-0000-01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>
      <c r="A1" s="2" t="s">
        <v>0</v>
      </c>
      <c r="B1" s="61" t="s">
        <v>4459</v>
      </c>
    </row>
    <row r="2" spans="1:34">
      <c r="A2" s="2" t="s">
        <v>1</v>
      </c>
      <c r="B2" s="9" t="s">
        <v>3469</v>
      </c>
    </row>
    <row r="3" spans="1:34">
      <c r="A3" s="2" t="s">
        <v>2</v>
      </c>
      <c r="B3" s="20" t="s">
        <v>3470</v>
      </c>
    </row>
    <row r="4" spans="1:34">
      <c r="A4" s="2" t="s">
        <v>3</v>
      </c>
      <c r="B4" s="62" t="s">
        <v>165</v>
      </c>
    </row>
    <row r="5" spans="1:34">
      <c r="A5" s="77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9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08" t="s">
        <v>160</v>
      </c>
      <c r="N6" s="33" t="s">
        <v>53</v>
      </c>
      <c r="O6" s="33" t="s">
        <v>157</v>
      </c>
      <c r="P6" s="33" t="s">
        <v>54</v>
      </c>
      <c r="Q6" s="109" t="s">
        <v>151</v>
      </c>
    </row>
    <row r="7" spans="1:34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21" t="s">
        <v>70</v>
      </c>
      <c r="G7" s="21" t="s">
        <v>71</v>
      </c>
      <c r="H7" s="100" t="s">
        <v>4460</v>
      </c>
      <c r="I7" s="21" t="s">
        <v>7</v>
      </c>
      <c r="J7" s="21" t="s">
        <v>7</v>
      </c>
      <c r="K7" s="21" t="s">
        <v>152</v>
      </c>
      <c r="L7" s="100" t="s">
        <v>4460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1" t="s">
        <v>4460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53">
        <v>6.78</v>
      </c>
      <c r="H9" s="102" t="s">
        <v>4460</v>
      </c>
      <c r="I9" s="102" t="s">
        <v>4460</v>
      </c>
      <c r="J9" s="54">
        <v>2.9600000000000001E-2</v>
      </c>
      <c r="K9" s="53">
        <v>361750905.25</v>
      </c>
      <c r="L9" s="102" t="s">
        <v>4460</v>
      </c>
      <c r="M9" s="53">
        <v>0</v>
      </c>
      <c r="N9" s="53">
        <v>338409.15209132835</v>
      </c>
      <c r="O9" s="102" t="s">
        <v>4460</v>
      </c>
      <c r="P9" s="54">
        <v>1</v>
      </c>
      <c r="Q9" s="54">
        <v>0.1186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173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59">
        <v>6.76</v>
      </c>
      <c r="H10" s="107" t="s">
        <v>4460</v>
      </c>
      <c r="I10" s="107" t="s">
        <v>4460</v>
      </c>
      <c r="J10" s="58">
        <v>2.9399999999999999E-2</v>
      </c>
      <c r="K10" s="59">
        <v>361220417.20999998</v>
      </c>
      <c r="L10" s="107" t="s">
        <v>4460</v>
      </c>
      <c r="M10" s="59">
        <v>0</v>
      </c>
      <c r="N10" s="59">
        <v>336485.23101207003</v>
      </c>
      <c r="O10" s="107" t="s">
        <v>4460</v>
      </c>
      <c r="P10" s="58">
        <v>0.99429999999999996</v>
      </c>
      <c r="Q10" s="58">
        <v>0.1179</v>
      </c>
    </row>
    <row r="11" spans="1:34">
      <c r="A11" s="57" t="s">
        <v>197</v>
      </c>
      <c r="B11" s="107" t="s">
        <v>4460</v>
      </c>
      <c r="C11" s="107" t="s">
        <v>4460</v>
      </c>
      <c r="D11" s="107" t="s">
        <v>4460</v>
      </c>
      <c r="E11" s="107" t="s">
        <v>4460</v>
      </c>
      <c r="F11" s="107" t="s">
        <v>4460</v>
      </c>
      <c r="G11" s="59">
        <v>6.43</v>
      </c>
      <c r="H11" s="107" t="s">
        <v>4460</v>
      </c>
      <c r="I11" s="107" t="s">
        <v>4460</v>
      </c>
      <c r="J11" s="58">
        <v>1.3100000000000001E-2</v>
      </c>
      <c r="K11" s="59">
        <v>131657723.86</v>
      </c>
      <c r="L11" s="107" t="s">
        <v>4460</v>
      </c>
      <c r="M11" s="59">
        <v>0</v>
      </c>
      <c r="N11" s="59">
        <v>138609.667223025</v>
      </c>
      <c r="O11" s="107" t="s">
        <v>4460</v>
      </c>
      <c r="P11" s="58">
        <v>0.40960000000000002</v>
      </c>
      <c r="Q11" s="58">
        <v>4.8599999999999997E-2</v>
      </c>
    </row>
    <row r="12" spans="1:34">
      <c r="A12" s="57" t="s">
        <v>198</v>
      </c>
      <c r="B12" s="107" t="s">
        <v>4460</v>
      </c>
      <c r="C12" s="107" t="s">
        <v>4460</v>
      </c>
      <c r="D12" s="107" t="s">
        <v>4460</v>
      </c>
      <c r="E12" s="107" t="s">
        <v>4460</v>
      </c>
      <c r="F12" s="107" t="s">
        <v>4460</v>
      </c>
      <c r="G12" s="59">
        <v>6.43</v>
      </c>
      <c r="H12" s="107" t="s">
        <v>4460</v>
      </c>
      <c r="I12" s="107" t="s">
        <v>4460</v>
      </c>
      <c r="J12" s="58">
        <v>1.3100000000000001E-2</v>
      </c>
      <c r="K12" s="59">
        <v>131657723.86</v>
      </c>
      <c r="L12" s="107" t="s">
        <v>4460</v>
      </c>
      <c r="M12" s="59">
        <v>0</v>
      </c>
      <c r="N12" s="59">
        <v>138609.667223025</v>
      </c>
      <c r="O12" s="107" t="s">
        <v>4460</v>
      </c>
      <c r="P12" s="58">
        <v>0.40960000000000002</v>
      </c>
      <c r="Q12" s="58">
        <v>4.8599999999999997E-2</v>
      </c>
    </row>
    <row r="13" spans="1:34">
      <c r="A13" t="s">
        <v>199</v>
      </c>
      <c r="B13" t="s">
        <v>200</v>
      </c>
      <c r="C13" t="s">
        <v>96</v>
      </c>
      <c r="D13" t="s">
        <v>201</v>
      </c>
      <c r="E13" s="107" t="s">
        <v>4460</v>
      </c>
      <c r="F13" s="105" t="s">
        <v>4460</v>
      </c>
      <c r="G13" s="55">
        <v>0.56999999999999995</v>
      </c>
      <c r="H13" t="s">
        <v>98</v>
      </c>
      <c r="I13" s="56">
        <v>0.04</v>
      </c>
      <c r="J13" s="56">
        <v>8.3999999999999995E-3</v>
      </c>
      <c r="K13" s="55">
        <v>11028.15</v>
      </c>
      <c r="L13" s="55">
        <v>142.53</v>
      </c>
      <c r="M13" s="55">
        <v>0</v>
      </c>
      <c r="N13" s="55">
        <v>15.718422195</v>
      </c>
      <c r="O13" s="56">
        <v>0</v>
      </c>
      <c r="P13" s="56">
        <v>0</v>
      </c>
      <c r="Q13" s="56">
        <v>0</v>
      </c>
    </row>
    <row r="14" spans="1:34">
      <c r="A14" t="s">
        <v>203</v>
      </c>
      <c r="B14" t="s">
        <v>204</v>
      </c>
      <c r="C14" t="s">
        <v>96</v>
      </c>
      <c r="D14" t="s">
        <v>201</v>
      </c>
      <c r="E14" s="107" t="s">
        <v>4460</v>
      </c>
      <c r="F14" s="105" t="s">
        <v>4460</v>
      </c>
      <c r="G14" s="55">
        <v>3.36</v>
      </c>
      <c r="H14" t="s">
        <v>98</v>
      </c>
      <c r="I14" s="56">
        <v>7.4999999999999997E-3</v>
      </c>
      <c r="J14" s="56">
        <v>1.15E-2</v>
      </c>
      <c r="K14" s="55">
        <v>11771452.460000001</v>
      </c>
      <c r="L14" s="55">
        <v>111.6</v>
      </c>
      <c r="M14" s="55">
        <v>0</v>
      </c>
      <c r="N14" s="55">
        <v>13136.94094536</v>
      </c>
      <c r="O14" s="56">
        <v>5.9999999999999995E-4</v>
      </c>
      <c r="P14" s="56">
        <v>3.8800000000000001E-2</v>
      </c>
      <c r="Q14" s="56">
        <v>4.5999999999999999E-3</v>
      </c>
    </row>
    <row r="15" spans="1:34">
      <c r="A15" t="s">
        <v>205</v>
      </c>
      <c r="B15" t="s">
        <v>206</v>
      </c>
      <c r="C15" t="s">
        <v>96</v>
      </c>
      <c r="D15" t="s">
        <v>201</v>
      </c>
      <c r="E15" s="107" t="s">
        <v>4460</v>
      </c>
      <c r="F15" s="105" t="s">
        <v>4460</v>
      </c>
      <c r="G15" s="55">
        <v>19.07</v>
      </c>
      <c r="H15" t="s">
        <v>98</v>
      </c>
      <c r="I15" s="56">
        <v>0.01</v>
      </c>
      <c r="J15" s="56">
        <v>1.7299999999999999E-2</v>
      </c>
      <c r="K15" s="55">
        <v>1127590.51</v>
      </c>
      <c r="L15" s="55">
        <v>98.46</v>
      </c>
      <c r="M15" s="55">
        <v>0</v>
      </c>
      <c r="N15" s="55">
        <v>1110.225616146</v>
      </c>
      <c r="O15" s="56">
        <v>1E-4</v>
      </c>
      <c r="P15" s="56">
        <v>3.3E-3</v>
      </c>
      <c r="Q15" s="56">
        <v>4.0000000000000002E-4</v>
      </c>
    </row>
    <row r="16" spans="1:34">
      <c r="A16" t="s">
        <v>207</v>
      </c>
      <c r="B16" t="s">
        <v>208</v>
      </c>
      <c r="C16" t="s">
        <v>96</v>
      </c>
      <c r="D16" t="s">
        <v>201</v>
      </c>
      <c r="E16" s="107" t="s">
        <v>4460</v>
      </c>
      <c r="F16" s="105" t="s">
        <v>4460</v>
      </c>
      <c r="G16" s="55">
        <v>1.82</v>
      </c>
      <c r="H16" t="s">
        <v>98</v>
      </c>
      <c r="I16" s="56">
        <v>7.4999999999999997E-3</v>
      </c>
      <c r="J16" s="56">
        <v>1.2500000000000001E-2</v>
      </c>
      <c r="K16" s="55">
        <v>12985802.9</v>
      </c>
      <c r="L16" s="55">
        <v>111.09</v>
      </c>
      <c r="M16" s="55">
        <v>0</v>
      </c>
      <c r="N16" s="55">
        <v>14425.92844161</v>
      </c>
      <c r="O16" s="56">
        <v>5.9999999999999995E-4</v>
      </c>
      <c r="P16" s="56">
        <v>4.2599999999999999E-2</v>
      </c>
      <c r="Q16" s="56">
        <v>5.1000000000000004E-3</v>
      </c>
    </row>
    <row r="17" spans="1:17">
      <c r="A17" t="s">
        <v>209</v>
      </c>
      <c r="B17" t="s">
        <v>210</v>
      </c>
      <c r="C17" t="s">
        <v>96</v>
      </c>
      <c r="D17" t="s">
        <v>201</v>
      </c>
      <c r="E17" s="107" t="s">
        <v>4460</v>
      </c>
      <c r="F17" s="105" t="s">
        <v>4460</v>
      </c>
      <c r="G17" s="55">
        <v>7.88</v>
      </c>
      <c r="H17" t="s">
        <v>98</v>
      </c>
      <c r="I17" s="56">
        <v>1E-3</v>
      </c>
      <c r="J17" s="56">
        <v>1.46E-2</v>
      </c>
      <c r="K17" s="55">
        <v>30813395.899999999</v>
      </c>
      <c r="L17" s="55">
        <v>100.3</v>
      </c>
      <c r="M17" s="55">
        <v>0</v>
      </c>
      <c r="N17" s="55">
        <v>30905.836087700001</v>
      </c>
      <c r="O17" s="56">
        <v>1.1999999999999999E-3</v>
      </c>
      <c r="P17" s="56">
        <v>9.1300000000000006E-2</v>
      </c>
      <c r="Q17" s="56">
        <v>1.0800000000000001E-2</v>
      </c>
    </row>
    <row r="18" spans="1:17">
      <c r="A18" t="s">
        <v>212</v>
      </c>
      <c r="B18" t="s">
        <v>213</v>
      </c>
      <c r="C18" t="s">
        <v>96</v>
      </c>
      <c r="D18" t="s">
        <v>201</v>
      </c>
      <c r="E18" s="107" t="s">
        <v>4460</v>
      </c>
      <c r="F18" s="105" t="s">
        <v>4460</v>
      </c>
      <c r="G18" s="55">
        <v>25.69</v>
      </c>
      <c r="H18" t="s">
        <v>98</v>
      </c>
      <c r="I18" s="56">
        <v>5.0000000000000001E-3</v>
      </c>
      <c r="J18" s="56">
        <v>1.7899999999999999E-2</v>
      </c>
      <c r="K18" s="55">
        <v>10724736.380000001</v>
      </c>
      <c r="L18" s="55">
        <v>80.180000000000007</v>
      </c>
      <c r="M18" s="55">
        <v>0</v>
      </c>
      <c r="N18" s="55">
        <v>8599.0936294839994</v>
      </c>
      <c r="O18" s="56">
        <v>8.0000000000000004E-4</v>
      </c>
      <c r="P18" s="56">
        <v>2.5399999999999999E-2</v>
      </c>
      <c r="Q18" s="56">
        <v>3.0000000000000001E-3</v>
      </c>
    </row>
    <row r="19" spans="1:17">
      <c r="A19" t="s">
        <v>215</v>
      </c>
      <c r="B19" t="s">
        <v>216</v>
      </c>
      <c r="C19" t="s">
        <v>96</v>
      </c>
      <c r="D19" t="s">
        <v>201</v>
      </c>
      <c r="E19" s="107" t="s">
        <v>4460</v>
      </c>
      <c r="F19" s="105" t="s">
        <v>4460</v>
      </c>
      <c r="G19" s="55">
        <v>14.4</v>
      </c>
      <c r="H19" t="s">
        <v>98</v>
      </c>
      <c r="I19" s="56">
        <v>2.75E-2</v>
      </c>
      <c r="J19" s="56">
        <v>1.6500000000000001E-2</v>
      </c>
      <c r="K19" s="55">
        <v>2716849.8</v>
      </c>
      <c r="L19" s="55">
        <v>140.35</v>
      </c>
      <c r="M19" s="55">
        <v>0</v>
      </c>
      <c r="N19" s="55">
        <v>3813.0986942999998</v>
      </c>
      <c r="O19" s="56">
        <v>1E-4</v>
      </c>
      <c r="P19" s="56">
        <v>1.1299999999999999E-2</v>
      </c>
      <c r="Q19" s="56">
        <v>1.2999999999999999E-3</v>
      </c>
    </row>
    <row r="20" spans="1:17">
      <c r="A20" t="s">
        <v>217</v>
      </c>
      <c r="B20" t="s">
        <v>218</v>
      </c>
      <c r="C20" t="s">
        <v>96</v>
      </c>
      <c r="D20" t="s">
        <v>201</v>
      </c>
      <c r="E20" s="107" t="s">
        <v>4460</v>
      </c>
      <c r="F20" s="105" t="s">
        <v>4460</v>
      </c>
      <c r="G20" s="55">
        <v>10.14</v>
      </c>
      <c r="H20" t="s">
        <v>98</v>
      </c>
      <c r="I20" s="56">
        <v>0.04</v>
      </c>
      <c r="J20" s="56">
        <v>1.5299999999999999E-2</v>
      </c>
      <c r="K20" s="55">
        <v>1193321.8500000001</v>
      </c>
      <c r="L20" s="55">
        <v>172.48</v>
      </c>
      <c r="M20" s="55">
        <v>0</v>
      </c>
      <c r="N20" s="55">
        <v>2058.24152688</v>
      </c>
      <c r="O20" s="56">
        <v>1E-4</v>
      </c>
      <c r="P20" s="56">
        <v>6.1000000000000004E-3</v>
      </c>
      <c r="Q20" s="56">
        <v>6.9999999999999999E-4</v>
      </c>
    </row>
    <row r="21" spans="1:17">
      <c r="A21" t="s">
        <v>219</v>
      </c>
      <c r="B21" t="s">
        <v>220</v>
      </c>
      <c r="C21" t="s">
        <v>96</v>
      </c>
      <c r="D21" t="s">
        <v>201</v>
      </c>
      <c r="E21" s="107" t="s">
        <v>4460</v>
      </c>
      <c r="F21" s="105" t="s">
        <v>4460</v>
      </c>
      <c r="G21" s="55">
        <v>5.33</v>
      </c>
      <c r="H21" t="s">
        <v>98</v>
      </c>
      <c r="I21" s="56">
        <v>5.0000000000000001E-3</v>
      </c>
      <c r="J21" s="56">
        <v>1.26E-2</v>
      </c>
      <c r="K21" s="55">
        <v>25273087.75</v>
      </c>
      <c r="L21" s="55">
        <v>107.42</v>
      </c>
      <c r="M21" s="55">
        <v>0</v>
      </c>
      <c r="N21" s="55">
        <v>27148.350861049999</v>
      </c>
      <c r="O21" s="56">
        <v>1.1999999999999999E-3</v>
      </c>
      <c r="P21" s="56">
        <v>8.0199999999999994E-2</v>
      </c>
      <c r="Q21" s="56">
        <v>9.4999999999999998E-3</v>
      </c>
    </row>
    <row r="22" spans="1:17">
      <c r="A22" t="s">
        <v>222</v>
      </c>
      <c r="B22" t="s">
        <v>223</v>
      </c>
      <c r="C22" t="s">
        <v>96</v>
      </c>
      <c r="D22" t="s">
        <v>201</v>
      </c>
      <c r="E22" s="107" t="s">
        <v>4460</v>
      </c>
      <c r="F22" s="105" t="s">
        <v>4460</v>
      </c>
      <c r="G22" s="55">
        <v>2.57</v>
      </c>
      <c r="H22" t="s">
        <v>98</v>
      </c>
      <c r="I22" s="56">
        <v>1E-3</v>
      </c>
      <c r="J22" s="56">
        <v>1.1299999999999999E-2</v>
      </c>
      <c r="K22" s="55">
        <v>26638575.350000001</v>
      </c>
      <c r="L22" s="55">
        <v>108.67</v>
      </c>
      <c r="M22" s="55">
        <v>0</v>
      </c>
      <c r="N22" s="55">
        <v>28948.139832845001</v>
      </c>
      <c r="O22" s="56">
        <v>1.2999999999999999E-3</v>
      </c>
      <c r="P22" s="56">
        <v>8.5500000000000007E-2</v>
      </c>
      <c r="Q22" s="56">
        <v>1.01E-2</v>
      </c>
    </row>
    <row r="23" spans="1:17">
      <c r="A23" t="s">
        <v>224</v>
      </c>
      <c r="B23" t="s">
        <v>225</v>
      </c>
      <c r="C23" t="s">
        <v>96</v>
      </c>
      <c r="D23" t="s">
        <v>201</v>
      </c>
      <c r="E23" s="107" t="s">
        <v>4460</v>
      </c>
      <c r="F23" s="105" t="s">
        <v>4460</v>
      </c>
      <c r="G23" s="55">
        <v>4.72</v>
      </c>
      <c r="H23" t="s">
        <v>98</v>
      </c>
      <c r="I23" s="56">
        <v>1.0999999999999999E-2</v>
      </c>
      <c r="J23" s="56">
        <v>1.21E-2</v>
      </c>
      <c r="K23" s="55">
        <v>8401882.8100000005</v>
      </c>
      <c r="L23" s="55">
        <v>100.55</v>
      </c>
      <c r="M23" s="55">
        <v>0</v>
      </c>
      <c r="N23" s="55">
        <v>8448.0931654550004</v>
      </c>
      <c r="O23" s="56">
        <v>0</v>
      </c>
      <c r="P23" s="56">
        <v>2.5000000000000001E-2</v>
      </c>
      <c r="Q23" s="56">
        <v>3.0000000000000001E-3</v>
      </c>
    </row>
    <row r="24" spans="1:17">
      <c r="A24" s="57" t="s">
        <v>227</v>
      </c>
      <c r="B24" s="107" t="s">
        <v>4460</v>
      </c>
      <c r="C24" s="107" t="s">
        <v>4460</v>
      </c>
      <c r="D24" s="107" t="s">
        <v>4460</v>
      </c>
      <c r="E24" s="107" t="s">
        <v>4460</v>
      </c>
      <c r="F24" s="107" t="s">
        <v>4460</v>
      </c>
      <c r="G24" s="59">
        <v>7</v>
      </c>
      <c r="H24" s="107" t="s">
        <v>4460</v>
      </c>
      <c r="I24" s="107" t="s">
        <v>4460</v>
      </c>
      <c r="J24" s="58">
        <v>4.0899999999999999E-2</v>
      </c>
      <c r="K24" s="59">
        <v>229562693.34999999</v>
      </c>
      <c r="L24" s="107" t="s">
        <v>4460</v>
      </c>
      <c r="M24" s="59">
        <v>0</v>
      </c>
      <c r="N24" s="59">
        <v>197875.563789045</v>
      </c>
      <c r="O24" s="107" t="s">
        <v>4460</v>
      </c>
      <c r="P24" s="58">
        <v>0.5847</v>
      </c>
      <c r="Q24" s="58">
        <v>6.93E-2</v>
      </c>
    </row>
    <row r="25" spans="1:17">
      <c r="A25" s="57" t="s">
        <v>228</v>
      </c>
      <c r="B25" s="107" t="s">
        <v>4460</v>
      </c>
      <c r="C25" s="107" t="s">
        <v>4460</v>
      </c>
      <c r="D25" s="107" t="s">
        <v>4460</v>
      </c>
      <c r="E25" s="107" t="s">
        <v>4460</v>
      </c>
      <c r="F25" s="107" t="s">
        <v>4460</v>
      </c>
      <c r="G25" s="59">
        <v>0.38</v>
      </c>
      <c r="H25" s="107" t="s">
        <v>4460</v>
      </c>
      <c r="I25" s="107" t="s">
        <v>4460</v>
      </c>
      <c r="J25" s="58">
        <v>4.5400000000000003E-2</v>
      </c>
      <c r="K25" s="59">
        <v>29396605.289999999</v>
      </c>
      <c r="L25" s="107" t="s">
        <v>4460</v>
      </c>
      <c r="M25" s="59">
        <v>0</v>
      </c>
      <c r="N25" s="59">
        <v>28917.789778457001</v>
      </c>
      <c r="O25" s="107" t="s">
        <v>4460</v>
      </c>
      <c r="P25" s="58">
        <v>8.5500000000000007E-2</v>
      </c>
      <c r="Q25" s="58">
        <v>1.01E-2</v>
      </c>
    </row>
    <row r="26" spans="1:17">
      <c r="A26" t="s">
        <v>229</v>
      </c>
      <c r="B26" t="s">
        <v>230</v>
      </c>
      <c r="C26" t="s">
        <v>96</v>
      </c>
      <c r="D26" t="s">
        <v>201</v>
      </c>
      <c r="E26" s="107" t="s">
        <v>4460</v>
      </c>
      <c r="F26" s="105" t="s">
        <v>4460</v>
      </c>
      <c r="G26" s="55">
        <v>0.25</v>
      </c>
      <c r="H26" t="s">
        <v>98</v>
      </c>
      <c r="I26" s="56">
        <v>0</v>
      </c>
      <c r="J26" s="56">
        <v>4.4900000000000002E-2</v>
      </c>
      <c r="K26" s="55">
        <v>4683589.71</v>
      </c>
      <c r="L26" s="55">
        <v>98.9</v>
      </c>
      <c r="M26" s="55">
        <v>0</v>
      </c>
      <c r="N26" s="55">
        <v>4632.0702231900004</v>
      </c>
      <c r="O26" s="56">
        <v>2.0000000000000001E-4</v>
      </c>
      <c r="P26" s="56">
        <v>1.37E-2</v>
      </c>
      <c r="Q26" s="56">
        <v>1.6000000000000001E-3</v>
      </c>
    </row>
    <row r="27" spans="1:17">
      <c r="A27" t="s">
        <v>232</v>
      </c>
      <c r="B27" t="s">
        <v>233</v>
      </c>
      <c r="C27" t="s">
        <v>96</v>
      </c>
      <c r="D27" t="s">
        <v>201</v>
      </c>
      <c r="E27" s="107" t="s">
        <v>4460</v>
      </c>
      <c r="F27" s="105" t="s">
        <v>4460</v>
      </c>
      <c r="G27" s="55">
        <v>0.84</v>
      </c>
      <c r="H27" t="s">
        <v>98</v>
      </c>
      <c r="I27" s="56">
        <v>0</v>
      </c>
      <c r="J27" s="56">
        <v>4.1599999999999998E-2</v>
      </c>
      <c r="K27" s="55">
        <v>26223.19</v>
      </c>
      <c r="L27" s="55">
        <v>96.61</v>
      </c>
      <c r="M27" s="55">
        <v>0</v>
      </c>
      <c r="N27" s="55">
        <v>25.334223859000002</v>
      </c>
      <c r="O27" s="56">
        <v>0</v>
      </c>
      <c r="P27" s="56">
        <v>1E-4</v>
      </c>
      <c r="Q27" s="56">
        <v>0</v>
      </c>
    </row>
    <row r="28" spans="1:17">
      <c r="A28" t="s">
        <v>235</v>
      </c>
      <c r="B28" t="s">
        <v>236</v>
      </c>
      <c r="C28" t="s">
        <v>96</v>
      </c>
      <c r="D28" t="s">
        <v>201</v>
      </c>
      <c r="E28" s="107" t="s">
        <v>4460</v>
      </c>
      <c r="F28" s="105" t="s">
        <v>4460</v>
      </c>
      <c r="G28" s="55">
        <v>0.01</v>
      </c>
      <c r="H28" t="s">
        <v>98</v>
      </c>
      <c r="I28" s="56">
        <v>0</v>
      </c>
      <c r="J28" s="56">
        <v>3.7199999999999997E-2</v>
      </c>
      <c r="K28" s="55">
        <v>338351.6</v>
      </c>
      <c r="L28" s="55">
        <v>99.98</v>
      </c>
      <c r="M28" s="55">
        <v>0</v>
      </c>
      <c r="N28" s="55">
        <v>338.28392968000003</v>
      </c>
      <c r="O28" s="56">
        <v>0</v>
      </c>
      <c r="P28" s="56">
        <v>1E-3</v>
      </c>
      <c r="Q28" s="56">
        <v>1E-4</v>
      </c>
    </row>
    <row r="29" spans="1:17">
      <c r="A29" t="s">
        <v>238</v>
      </c>
      <c r="B29" t="s">
        <v>239</v>
      </c>
      <c r="C29" t="s">
        <v>96</v>
      </c>
      <c r="D29" t="s">
        <v>201</v>
      </c>
      <c r="E29" s="107" t="s">
        <v>4460</v>
      </c>
      <c r="F29" s="105" t="s">
        <v>4460</v>
      </c>
      <c r="G29" s="55">
        <v>0.92</v>
      </c>
      <c r="H29" t="s">
        <v>98</v>
      </c>
      <c r="I29" s="56">
        <v>0</v>
      </c>
      <c r="J29" s="56">
        <v>4.1200000000000001E-2</v>
      </c>
      <c r="K29" s="55">
        <v>4076885.66</v>
      </c>
      <c r="L29" s="55">
        <v>96.34</v>
      </c>
      <c r="M29" s="55">
        <v>0</v>
      </c>
      <c r="N29" s="55">
        <v>3927.6716448440002</v>
      </c>
      <c r="O29" s="56">
        <v>2.9999999999999997E-4</v>
      </c>
      <c r="P29" s="56">
        <v>1.1599999999999999E-2</v>
      </c>
      <c r="Q29" s="56">
        <v>1.4E-3</v>
      </c>
    </row>
    <row r="30" spans="1:17">
      <c r="A30" t="s">
        <v>241</v>
      </c>
      <c r="B30" t="s">
        <v>242</v>
      </c>
      <c r="C30" t="s">
        <v>96</v>
      </c>
      <c r="D30" t="s">
        <v>201</v>
      </c>
      <c r="E30" s="107" t="s">
        <v>4460</v>
      </c>
      <c r="F30" s="105" t="s">
        <v>4460</v>
      </c>
      <c r="G30" s="55">
        <v>0.09</v>
      </c>
      <c r="H30" t="s">
        <v>98</v>
      </c>
      <c r="I30" s="56">
        <v>0</v>
      </c>
      <c r="J30" s="56">
        <v>4.5499999999999999E-2</v>
      </c>
      <c r="K30" s="55">
        <v>2204809.62</v>
      </c>
      <c r="L30" s="55">
        <v>99.55</v>
      </c>
      <c r="M30" s="55">
        <v>0</v>
      </c>
      <c r="N30" s="55">
        <v>2194.8879767100002</v>
      </c>
      <c r="O30" s="56">
        <v>0</v>
      </c>
      <c r="P30" s="56">
        <v>6.4999999999999997E-3</v>
      </c>
      <c r="Q30" s="56">
        <v>8.0000000000000004E-4</v>
      </c>
    </row>
    <row r="31" spans="1:17">
      <c r="A31" t="s">
        <v>244</v>
      </c>
      <c r="B31" t="s">
        <v>245</v>
      </c>
      <c r="C31" t="s">
        <v>96</v>
      </c>
      <c r="D31" t="s">
        <v>201</v>
      </c>
      <c r="E31" s="107" t="s">
        <v>4460</v>
      </c>
      <c r="F31" s="105" t="s">
        <v>4460</v>
      </c>
      <c r="G31" s="55">
        <v>0.17</v>
      </c>
      <c r="H31" t="s">
        <v>98</v>
      </c>
      <c r="I31" s="56">
        <v>0</v>
      </c>
      <c r="J31" s="56">
        <v>4.4999999999999998E-2</v>
      </c>
      <c r="K31" s="55">
        <v>5324810.87</v>
      </c>
      <c r="L31" s="55">
        <v>99.22</v>
      </c>
      <c r="M31" s="55">
        <v>0</v>
      </c>
      <c r="N31" s="55">
        <v>5283.277345214</v>
      </c>
      <c r="O31" s="56">
        <v>1E-4</v>
      </c>
      <c r="P31" s="56">
        <v>1.5599999999999999E-2</v>
      </c>
      <c r="Q31" s="56">
        <v>1.9E-3</v>
      </c>
    </row>
    <row r="32" spans="1:17">
      <c r="A32" t="s">
        <v>247</v>
      </c>
      <c r="B32" t="s">
        <v>248</v>
      </c>
      <c r="C32" t="s">
        <v>96</v>
      </c>
      <c r="D32" t="s">
        <v>201</v>
      </c>
      <c r="E32" s="107" t="s">
        <v>4460</v>
      </c>
      <c r="F32" s="105" t="s">
        <v>4460</v>
      </c>
      <c r="G32" s="55">
        <v>0.59</v>
      </c>
      <c r="H32" t="s">
        <v>98</v>
      </c>
      <c r="I32" s="56">
        <v>0</v>
      </c>
      <c r="J32" s="56">
        <v>4.2500000000000003E-2</v>
      </c>
      <c r="K32" s="55">
        <v>65183.360000000001</v>
      </c>
      <c r="L32" s="55">
        <v>97.53</v>
      </c>
      <c r="M32" s="55">
        <v>0</v>
      </c>
      <c r="N32" s="55">
        <v>63.573331007999997</v>
      </c>
      <c r="O32" s="56">
        <v>0</v>
      </c>
      <c r="P32" s="56">
        <v>2.0000000000000001E-4</v>
      </c>
      <c r="Q32" s="56">
        <v>0</v>
      </c>
    </row>
    <row r="33" spans="1:17">
      <c r="A33" t="s">
        <v>250</v>
      </c>
      <c r="B33" t="s">
        <v>251</v>
      </c>
      <c r="C33" t="s">
        <v>96</v>
      </c>
      <c r="D33" t="s">
        <v>201</v>
      </c>
      <c r="E33" s="107" t="s">
        <v>4460</v>
      </c>
      <c r="F33" s="105" t="s">
        <v>4460</v>
      </c>
      <c r="G33" s="55">
        <v>0.67</v>
      </c>
      <c r="H33" t="s">
        <v>98</v>
      </c>
      <c r="I33" s="56">
        <v>0</v>
      </c>
      <c r="J33" s="56">
        <v>4.1399999999999999E-2</v>
      </c>
      <c r="K33" s="55">
        <v>1435683.35</v>
      </c>
      <c r="L33" s="55">
        <v>97.29</v>
      </c>
      <c r="M33" s="55">
        <v>0</v>
      </c>
      <c r="N33" s="55">
        <v>1396.776331215</v>
      </c>
      <c r="O33" s="56">
        <v>1E-4</v>
      </c>
      <c r="P33" s="56">
        <v>4.1000000000000003E-3</v>
      </c>
      <c r="Q33" s="56">
        <v>5.0000000000000001E-4</v>
      </c>
    </row>
    <row r="34" spans="1:17">
      <c r="A34" t="s">
        <v>252</v>
      </c>
      <c r="B34" t="s">
        <v>253</v>
      </c>
      <c r="C34" t="s">
        <v>96</v>
      </c>
      <c r="D34" t="s">
        <v>201</v>
      </c>
      <c r="E34" s="107" t="s">
        <v>4460</v>
      </c>
      <c r="F34" s="105" t="s">
        <v>4460</v>
      </c>
      <c r="G34" s="55">
        <v>0.34</v>
      </c>
      <c r="H34" t="s">
        <v>98</v>
      </c>
      <c r="I34" s="56">
        <v>0</v>
      </c>
      <c r="J34" s="56">
        <v>4.4600000000000001E-2</v>
      </c>
      <c r="K34" s="55">
        <v>6911090.7400000002</v>
      </c>
      <c r="L34" s="55">
        <v>98.48</v>
      </c>
      <c r="M34" s="55">
        <v>0</v>
      </c>
      <c r="N34" s="55">
        <v>6806.0421607520002</v>
      </c>
      <c r="O34" s="56">
        <v>4.0000000000000002E-4</v>
      </c>
      <c r="P34" s="56">
        <v>2.01E-2</v>
      </c>
      <c r="Q34" s="56">
        <v>2.3999999999999998E-3</v>
      </c>
    </row>
    <row r="35" spans="1:17">
      <c r="A35" t="s">
        <v>255</v>
      </c>
      <c r="B35" t="s">
        <v>256</v>
      </c>
      <c r="C35" t="s">
        <v>96</v>
      </c>
      <c r="D35" t="s">
        <v>201</v>
      </c>
      <c r="E35" s="107" t="s">
        <v>4460</v>
      </c>
      <c r="F35" s="105" t="s">
        <v>4460</v>
      </c>
      <c r="G35" s="55">
        <v>0.42</v>
      </c>
      <c r="H35" t="s">
        <v>98</v>
      </c>
      <c r="I35" s="56">
        <v>0</v>
      </c>
      <c r="J35" s="56">
        <v>4.4699999999999997E-2</v>
      </c>
      <c r="K35" s="55">
        <v>4329977.1900000004</v>
      </c>
      <c r="L35" s="55">
        <v>98.15</v>
      </c>
      <c r="M35" s="55">
        <v>0</v>
      </c>
      <c r="N35" s="55">
        <v>4249.8726119849998</v>
      </c>
      <c r="O35" s="56">
        <v>2.0000000000000001E-4</v>
      </c>
      <c r="P35" s="56">
        <v>1.26E-2</v>
      </c>
      <c r="Q35" s="56">
        <v>1.5E-3</v>
      </c>
    </row>
    <row r="36" spans="1:17">
      <c r="A36" s="57" t="s">
        <v>258</v>
      </c>
      <c r="B36" s="107" t="s">
        <v>4460</v>
      </c>
      <c r="C36" s="107" t="s">
        <v>4460</v>
      </c>
      <c r="D36" s="107" t="s">
        <v>4460</v>
      </c>
      <c r="E36" s="107" t="s">
        <v>4460</v>
      </c>
      <c r="F36" s="107" t="s">
        <v>4460</v>
      </c>
      <c r="G36" s="59">
        <v>8.19</v>
      </c>
      <c r="H36" s="107" t="s">
        <v>4460</v>
      </c>
      <c r="I36" s="107" t="s">
        <v>4460</v>
      </c>
      <c r="J36" s="58">
        <v>0.04</v>
      </c>
      <c r="K36" s="59">
        <v>198238079.18000001</v>
      </c>
      <c r="L36" s="107" t="s">
        <v>4460</v>
      </c>
      <c r="M36" s="59">
        <v>0</v>
      </c>
      <c r="N36" s="59">
        <v>167057.74104978601</v>
      </c>
      <c r="O36" s="107" t="s">
        <v>4460</v>
      </c>
      <c r="P36" s="58">
        <v>0.49370000000000003</v>
      </c>
      <c r="Q36" s="58">
        <v>5.8500000000000003E-2</v>
      </c>
    </row>
    <row r="37" spans="1:17">
      <c r="A37" t="s">
        <v>259</v>
      </c>
      <c r="B37" t="s">
        <v>260</v>
      </c>
      <c r="C37" t="s">
        <v>96</v>
      </c>
      <c r="D37" t="s">
        <v>201</v>
      </c>
      <c r="E37" s="107" t="s">
        <v>4460</v>
      </c>
      <c r="F37" s="105" t="s">
        <v>4460</v>
      </c>
      <c r="G37" s="55">
        <v>4.51</v>
      </c>
      <c r="H37" t="s">
        <v>98</v>
      </c>
      <c r="I37" s="56">
        <v>2.2499999999999999E-2</v>
      </c>
      <c r="J37" s="56">
        <v>3.6700000000000003E-2</v>
      </c>
      <c r="K37" s="55">
        <v>18577382.140000001</v>
      </c>
      <c r="L37" s="55">
        <v>94.49</v>
      </c>
      <c r="M37" s="55">
        <v>0</v>
      </c>
      <c r="N37" s="55">
        <v>17553.768384086001</v>
      </c>
      <c r="O37" s="56">
        <v>6.9999999999999999E-4</v>
      </c>
      <c r="P37" s="56">
        <v>5.1900000000000002E-2</v>
      </c>
      <c r="Q37" s="56">
        <v>6.1999999999999998E-3</v>
      </c>
    </row>
    <row r="38" spans="1:17">
      <c r="A38" t="s">
        <v>261</v>
      </c>
      <c r="B38" t="s">
        <v>262</v>
      </c>
      <c r="C38" t="s">
        <v>96</v>
      </c>
      <c r="D38" t="s">
        <v>201</v>
      </c>
      <c r="E38" s="107" t="s">
        <v>4460</v>
      </c>
      <c r="F38" s="105" t="s">
        <v>4460</v>
      </c>
      <c r="G38" s="55">
        <v>2.13</v>
      </c>
      <c r="H38" t="s">
        <v>98</v>
      </c>
      <c r="I38" s="56">
        <v>5.0000000000000001E-3</v>
      </c>
      <c r="J38" s="56">
        <v>3.7600000000000001E-2</v>
      </c>
      <c r="K38" s="55">
        <v>5790552.2300000004</v>
      </c>
      <c r="L38" s="55">
        <v>93.78</v>
      </c>
      <c r="M38" s="55">
        <v>0</v>
      </c>
      <c r="N38" s="55">
        <v>5430.3798812940004</v>
      </c>
      <c r="O38" s="56">
        <v>2.9999999999999997E-4</v>
      </c>
      <c r="P38" s="56">
        <v>1.6E-2</v>
      </c>
      <c r="Q38" s="56">
        <v>1.9E-3</v>
      </c>
    </row>
    <row r="39" spans="1:17">
      <c r="A39" t="s">
        <v>263</v>
      </c>
      <c r="B39" t="s">
        <v>264</v>
      </c>
      <c r="C39" t="s">
        <v>96</v>
      </c>
      <c r="D39" t="s">
        <v>201</v>
      </c>
      <c r="E39" s="107" t="s">
        <v>4460</v>
      </c>
      <c r="F39" s="105" t="s">
        <v>4460</v>
      </c>
      <c r="G39" s="55">
        <v>4.66</v>
      </c>
      <c r="H39" t="s">
        <v>98</v>
      </c>
      <c r="I39" s="56">
        <v>3.7499999999999999E-2</v>
      </c>
      <c r="J39" s="56">
        <v>3.7199999999999997E-2</v>
      </c>
      <c r="K39" s="55">
        <v>12909616.310000001</v>
      </c>
      <c r="L39" s="55">
        <v>102.8</v>
      </c>
      <c r="M39" s="55">
        <v>0</v>
      </c>
      <c r="N39" s="55">
        <v>13271.08556668</v>
      </c>
      <c r="O39" s="56">
        <v>1E-3</v>
      </c>
      <c r="P39" s="56">
        <v>3.9199999999999999E-2</v>
      </c>
      <c r="Q39" s="56">
        <v>4.7000000000000002E-3</v>
      </c>
    </row>
    <row r="40" spans="1:17">
      <c r="A40" t="s">
        <v>265</v>
      </c>
      <c r="B40" t="s">
        <v>266</v>
      </c>
      <c r="C40" t="s">
        <v>96</v>
      </c>
      <c r="D40" t="s">
        <v>201</v>
      </c>
      <c r="E40" s="107" t="s">
        <v>4460</v>
      </c>
      <c r="F40" s="105" t="s">
        <v>4460</v>
      </c>
      <c r="G40" s="55">
        <v>3.12</v>
      </c>
      <c r="H40" t="s">
        <v>98</v>
      </c>
      <c r="I40" s="56">
        <v>0.02</v>
      </c>
      <c r="J40" s="56">
        <v>3.6499999999999998E-2</v>
      </c>
      <c r="K40" s="55">
        <v>7972842.9199999999</v>
      </c>
      <c r="L40" s="55">
        <v>96.55</v>
      </c>
      <c r="M40" s="55">
        <v>0</v>
      </c>
      <c r="N40" s="55">
        <v>7697.7798392599998</v>
      </c>
      <c r="O40" s="56">
        <v>4.0000000000000002E-4</v>
      </c>
      <c r="P40" s="56">
        <v>2.2700000000000001E-2</v>
      </c>
      <c r="Q40" s="56">
        <v>2.7000000000000001E-3</v>
      </c>
    </row>
    <row r="41" spans="1:17">
      <c r="A41" t="s">
        <v>267</v>
      </c>
      <c r="B41" t="s">
        <v>268</v>
      </c>
      <c r="C41" t="s">
        <v>96</v>
      </c>
      <c r="D41" t="s">
        <v>201</v>
      </c>
      <c r="E41" s="107" t="s">
        <v>4460</v>
      </c>
      <c r="F41" s="105" t="s">
        <v>4460</v>
      </c>
      <c r="G41" s="55">
        <v>14.97</v>
      </c>
      <c r="H41" t="s">
        <v>98</v>
      </c>
      <c r="I41" s="56">
        <v>3.7499999999999999E-2</v>
      </c>
      <c r="J41" s="56">
        <v>4.5100000000000001E-2</v>
      </c>
      <c r="K41" s="55">
        <v>9029677.3399999999</v>
      </c>
      <c r="L41" s="55">
        <v>92</v>
      </c>
      <c r="M41" s="55">
        <v>0</v>
      </c>
      <c r="N41" s="55">
        <v>8307.3031527999992</v>
      </c>
      <c r="O41" s="56">
        <v>4.0000000000000002E-4</v>
      </c>
      <c r="P41" s="56">
        <v>2.4500000000000001E-2</v>
      </c>
      <c r="Q41" s="56">
        <v>2.8999999999999998E-3</v>
      </c>
    </row>
    <row r="42" spans="1:17">
      <c r="A42" t="s">
        <v>269</v>
      </c>
      <c r="B42" t="s">
        <v>270</v>
      </c>
      <c r="C42" t="s">
        <v>96</v>
      </c>
      <c r="D42" t="s">
        <v>201</v>
      </c>
      <c r="E42" s="107" t="s">
        <v>4460</v>
      </c>
      <c r="F42" s="105" t="s">
        <v>4460</v>
      </c>
      <c r="G42" s="55">
        <v>1.64</v>
      </c>
      <c r="H42" t="s">
        <v>98</v>
      </c>
      <c r="I42" s="56">
        <v>1.7500000000000002E-2</v>
      </c>
      <c r="J42" s="56">
        <v>3.8100000000000002E-2</v>
      </c>
      <c r="K42" s="55">
        <v>3718618.91</v>
      </c>
      <c r="L42" s="55">
        <v>97.32</v>
      </c>
      <c r="M42" s="55">
        <v>0</v>
      </c>
      <c r="N42" s="55">
        <v>3618.9599232119999</v>
      </c>
      <c r="O42" s="56">
        <v>2.0000000000000001E-4</v>
      </c>
      <c r="P42" s="56">
        <v>1.0699999999999999E-2</v>
      </c>
      <c r="Q42" s="56">
        <v>1.2999999999999999E-3</v>
      </c>
    </row>
    <row r="43" spans="1:17">
      <c r="A43" t="s">
        <v>271</v>
      </c>
      <c r="B43" t="s">
        <v>272</v>
      </c>
      <c r="C43" t="s">
        <v>96</v>
      </c>
      <c r="D43" t="s">
        <v>201</v>
      </c>
      <c r="E43" s="107" t="s">
        <v>4460</v>
      </c>
      <c r="F43" s="105" t="s">
        <v>4460</v>
      </c>
      <c r="G43" s="55">
        <v>18.309999999999999</v>
      </c>
      <c r="H43" t="s">
        <v>98</v>
      </c>
      <c r="I43" s="56">
        <v>2.8000000000000001E-2</v>
      </c>
      <c r="J43" s="56">
        <v>4.6199999999999998E-2</v>
      </c>
      <c r="K43" s="55">
        <v>20921240.809999999</v>
      </c>
      <c r="L43" s="55">
        <v>71.52</v>
      </c>
      <c r="M43" s="55">
        <v>0</v>
      </c>
      <c r="N43" s="55">
        <v>14962.871427312</v>
      </c>
      <c r="O43" s="56">
        <v>1.8E-3</v>
      </c>
      <c r="P43" s="56">
        <v>4.4200000000000003E-2</v>
      </c>
      <c r="Q43" s="56">
        <v>5.1999999999999998E-3</v>
      </c>
    </row>
    <row r="44" spans="1:17">
      <c r="A44" t="s">
        <v>274</v>
      </c>
      <c r="B44" t="s">
        <v>275</v>
      </c>
      <c r="C44" t="s">
        <v>96</v>
      </c>
      <c r="D44" t="s">
        <v>201</v>
      </c>
      <c r="E44" s="107" t="s">
        <v>4460</v>
      </c>
      <c r="F44" s="105" t="s">
        <v>4460</v>
      </c>
      <c r="G44" s="55">
        <v>0.24</v>
      </c>
      <c r="H44" t="s">
        <v>98</v>
      </c>
      <c r="I44" s="56">
        <v>3.7499999999999999E-2</v>
      </c>
      <c r="J44" s="56">
        <v>3.27E-2</v>
      </c>
      <c r="K44" s="55">
        <v>1605.37</v>
      </c>
      <c r="L44" s="55">
        <v>102.95</v>
      </c>
      <c r="M44" s="55">
        <v>0</v>
      </c>
      <c r="N44" s="55">
        <v>1.6527284149999999</v>
      </c>
      <c r="O44" s="56">
        <v>0</v>
      </c>
      <c r="P44" s="56">
        <v>0</v>
      </c>
      <c r="Q44" s="56">
        <v>0</v>
      </c>
    </row>
    <row r="45" spans="1:17">
      <c r="A45" t="s">
        <v>276</v>
      </c>
      <c r="B45" t="s">
        <v>277</v>
      </c>
      <c r="C45" t="s">
        <v>96</v>
      </c>
      <c r="D45" t="s">
        <v>201</v>
      </c>
      <c r="E45" s="107" t="s">
        <v>4460</v>
      </c>
      <c r="F45" s="105" t="s">
        <v>4460</v>
      </c>
      <c r="G45" s="55">
        <v>11.77</v>
      </c>
      <c r="H45" t="s">
        <v>98</v>
      </c>
      <c r="I45" s="56">
        <v>5.5E-2</v>
      </c>
      <c r="J45" s="56">
        <v>4.41E-2</v>
      </c>
      <c r="K45" s="55">
        <v>7253.56</v>
      </c>
      <c r="L45" s="55">
        <v>118.5</v>
      </c>
      <c r="M45" s="55">
        <v>0</v>
      </c>
      <c r="N45" s="55">
        <v>8.5954686000000002</v>
      </c>
      <c r="O45" s="56">
        <v>0</v>
      </c>
      <c r="P45" s="56">
        <v>0</v>
      </c>
      <c r="Q45" s="56">
        <v>0</v>
      </c>
    </row>
    <row r="46" spans="1:17">
      <c r="A46" t="s">
        <v>279</v>
      </c>
      <c r="B46" t="s">
        <v>280</v>
      </c>
      <c r="C46" t="s">
        <v>96</v>
      </c>
      <c r="D46" t="s">
        <v>201</v>
      </c>
      <c r="E46" s="107" t="s">
        <v>4460</v>
      </c>
      <c r="F46" s="105" t="s">
        <v>4460</v>
      </c>
      <c r="G46" s="55">
        <v>0.82</v>
      </c>
      <c r="H46" t="s">
        <v>98</v>
      </c>
      <c r="I46" s="56">
        <v>4.0000000000000001E-3</v>
      </c>
      <c r="J46" s="56">
        <v>3.9899999999999998E-2</v>
      </c>
      <c r="K46" s="55">
        <v>60472.03</v>
      </c>
      <c r="L46" s="55">
        <v>97.19</v>
      </c>
      <c r="M46" s="55">
        <v>0</v>
      </c>
      <c r="N46" s="55">
        <v>58.772765956999997</v>
      </c>
      <c r="O46" s="56">
        <v>0</v>
      </c>
      <c r="P46" s="56">
        <v>2.0000000000000001E-4</v>
      </c>
      <c r="Q46" s="56">
        <v>0</v>
      </c>
    </row>
    <row r="47" spans="1:17">
      <c r="A47" t="s">
        <v>281</v>
      </c>
      <c r="B47" t="s">
        <v>282</v>
      </c>
      <c r="C47" t="s">
        <v>96</v>
      </c>
      <c r="D47" t="s">
        <v>201</v>
      </c>
      <c r="E47" s="107" t="s">
        <v>4460</v>
      </c>
      <c r="F47" s="105" t="s">
        <v>4460</v>
      </c>
      <c r="G47" s="55">
        <v>1.32</v>
      </c>
      <c r="H47" t="s">
        <v>98</v>
      </c>
      <c r="I47" s="56">
        <v>5.0000000000000001E-3</v>
      </c>
      <c r="J47" s="56">
        <v>3.8399999999999997E-2</v>
      </c>
      <c r="K47" s="55">
        <v>22877.41</v>
      </c>
      <c r="L47" s="55">
        <v>96.1</v>
      </c>
      <c r="M47" s="55">
        <v>0</v>
      </c>
      <c r="N47" s="55">
        <v>21.985191010000001</v>
      </c>
      <c r="O47" s="56">
        <v>0</v>
      </c>
      <c r="P47" s="56">
        <v>1E-4</v>
      </c>
      <c r="Q47" s="56">
        <v>0</v>
      </c>
    </row>
    <row r="48" spans="1:17">
      <c r="A48" t="s">
        <v>283</v>
      </c>
      <c r="B48" t="s">
        <v>284</v>
      </c>
      <c r="C48" t="s">
        <v>96</v>
      </c>
      <c r="D48" t="s">
        <v>201</v>
      </c>
      <c r="E48" s="107" t="s">
        <v>4460</v>
      </c>
      <c r="F48" s="105" t="s">
        <v>4460</v>
      </c>
      <c r="G48" s="55">
        <v>6.01</v>
      </c>
      <c r="H48" t="s">
        <v>98</v>
      </c>
      <c r="I48" s="56">
        <v>0.01</v>
      </c>
      <c r="J48" s="56">
        <v>3.8100000000000002E-2</v>
      </c>
      <c r="K48" s="55">
        <v>35316166.469999999</v>
      </c>
      <c r="L48" s="55">
        <v>85.38</v>
      </c>
      <c r="M48" s="55">
        <v>0</v>
      </c>
      <c r="N48" s="55">
        <v>30152.942932086</v>
      </c>
      <c r="O48" s="56">
        <v>8.9999999999999998E-4</v>
      </c>
      <c r="P48" s="56">
        <v>8.9099999999999999E-2</v>
      </c>
      <c r="Q48" s="56">
        <v>1.06E-2</v>
      </c>
    </row>
    <row r="49" spans="1:17">
      <c r="A49" t="s">
        <v>286</v>
      </c>
      <c r="B49" t="s">
        <v>287</v>
      </c>
      <c r="C49" t="s">
        <v>96</v>
      </c>
      <c r="D49" t="s">
        <v>201</v>
      </c>
      <c r="E49" s="107" t="s">
        <v>4460</v>
      </c>
      <c r="F49" s="105" t="s">
        <v>4460</v>
      </c>
      <c r="G49" s="55">
        <v>7.81</v>
      </c>
      <c r="H49" t="s">
        <v>98</v>
      </c>
      <c r="I49" s="56">
        <v>1.2999999999999999E-2</v>
      </c>
      <c r="J49" s="56">
        <v>3.9699999999999999E-2</v>
      </c>
      <c r="K49" s="55">
        <v>52731986.780000001</v>
      </c>
      <c r="L49" s="55">
        <v>82.23</v>
      </c>
      <c r="M49" s="55">
        <v>0</v>
      </c>
      <c r="N49" s="55">
        <v>43361.512729194001</v>
      </c>
      <c r="O49" s="56">
        <v>2.3999999999999998E-3</v>
      </c>
      <c r="P49" s="56">
        <v>0.12809999999999999</v>
      </c>
      <c r="Q49" s="56">
        <v>1.52E-2</v>
      </c>
    </row>
    <row r="50" spans="1:17">
      <c r="A50" t="s">
        <v>289</v>
      </c>
      <c r="B50" t="s">
        <v>290</v>
      </c>
      <c r="C50" t="s">
        <v>96</v>
      </c>
      <c r="D50" t="s">
        <v>201</v>
      </c>
      <c r="E50" s="107" t="s">
        <v>4460</v>
      </c>
      <c r="F50" s="105" t="s">
        <v>4460</v>
      </c>
      <c r="G50" s="55">
        <v>11.83</v>
      </c>
      <c r="H50" t="s">
        <v>98</v>
      </c>
      <c r="I50" s="56">
        <v>1.4999999999999999E-2</v>
      </c>
      <c r="J50" s="56">
        <v>4.3299999999999998E-2</v>
      </c>
      <c r="K50" s="55">
        <v>31177786.899999999</v>
      </c>
      <c r="L50" s="55">
        <v>72.52</v>
      </c>
      <c r="M50" s="55">
        <v>0</v>
      </c>
      <c r="N50" s="55">
        <v>22610.131059880001</v>
      </c>
      <c r="O50" s="56">
        <v>1.1999999999999999E-3</v>
      </c>
      <c r="P50" s="56">
        <v>6.6799999999999998E-2</v>
      </c>
      <c r="Q50" s="56">
        <v>7.9000000000000008E-3</v>
      </c>
    </row>
    <row r="51" spans="1:17">
      <c r="A51" s="57" t="s">
        <v>292</v>
      </c>
      <c r="B51" s="107" t="s">
        <v>4460</v>
      </c>
      <c r="C51" s="107" t="s">
        <v>4460</v>
      </c>
      <c r="D51" s="107" t="s">
        <v>4460</v>
      </c>
      <c r="E51" s="107" t="s">
        <v>4460</v>
      </c>
      <c r="F51" s="107" t="s">
        <v>4460</v>
      </c>
      <c r="G51" s="59">
        <v>3.07</v>
      </c>
      <c r="H51" s="107" t="s">
        <v>4460</v>
      </c>
      <c r="I51" s="107" t="s">
        <v>4460</v>
      </c>
      <c r="J51" s="58">
        <v>4.7699999999999999E-2</v>
      </c>
      <c r="K51" s="59">
        <v>1928008.88</v>
      </c>
      <c r="L51" s="107" t="s">
        <v>4460</v>
      </c>
      <c r="M51" s="59">
        <v>0</v>
      </c>
      <c r="N51" s="59">
        <v>1900.0329608019999</v>
      </c>
      <c r="O51" s="107" t="s">
        <v>4460</v>
      </c>
      <c r="P51" s="58">
        <v>5.5999999999999999E-3</v>
      </c>
      <c r="Q51" s="58">
        <v>6.9999999999999999E-4</v>
      </c>
    </row>
    <row r="52" spans="1:17">
      <c r="A52" t="s">
        <v>293</v>
      </c>
      <c r="B52" t="s">
        <v>294</v>
      </c>
      <c r="C52" t="s">
        <v>96</v>
      </c>
      <c r="D52" t="s">
        <v>201</v>
      </c>
      <c r="E52" s="107" t="s">
        <v>4460</v>
      </c>
      <c r="F52" s="105" t="s">
        <v>4460</v>
      </c>
      <c r="G52" s="55">
        <v>6.02</v>
      </c>
      <c r="H52" t="s">
        <v>98</v>
      </c>
      <c r="I52" s="56">
        <v>4.1000000000000002E-2</v>
      </c>
      <c r="J52" s="56">
        <v>4.9000000000000002E-2</v>
      </c>
      <c r="K52" s="55">
        <v>412378.78</v>
      </c>
      <c r="L52" s="55">
        <v>96.34</v>
      </c>
      <c r="M52" s="55">
        <v>0</v>
      </c>
      <c r="N52" s="55">
        <v>397.28571665200002</v>
      </c>
      <c r="O52" s="56">
        <v>0</v>
      </c>
      <c r="P52" s="56">
        <v>1.1999999999999999E-3</v>
      </c>
      <c r="Q52" s="56">
        <v>1E-4</v>
      </c>
    </row>
    <row r="53" spans="1:17">
      <c r="A53" t="s">
        <v>296</v>
      </c>
      <c r="B53" t="s">
        <v>297</v>
      </c>
      <c r="C53" t="s">
        <v>96</v>
      </c>
      <c r="D53" t="s">
        <v>201</v>
      </c>
      <c r="E53" s="107" t="s">
        <v>4460</v>
      </c>
      <c r="F53" s="105" t="s">
        <v>4460</v>
      </c>
      <c r="G53" s="55">
        <v>2.2999999999999998</v>
      </c>
      <c r="H53" t="s">
        <v>98</v>
      </c>
      <c r="I53" s="56">
        <v>4.1000000000000002E-2</v>
      </c>
      <c r="J53" s="56">
        <v>4.7399999999999998E-2</v>
      </c>
      <c r="K53" s="55">
        <v>1515630.1</v>
      </c>
      <c r="L53" s="55">
        <v>99.15</v>
      </c>
      <c r="M53" s="55">
        <v>0</v>
      </c>
      <c r="N53" s="55">
        <v>1502.7472441499999</v>
      </c>
      <c r="O53" s="56">
        <v>1E-4</v>
      </c>
      <c r="P53" s="56">
        <v>4.4000000000000003E-3</v>
      </c>
      <c r="Q53" s="56">
        <v>5.0000000000000001E-4</v>
      </c>
    </row>
    <row r="54" spans="1:17">
      <c r="A54" s="57" t="s">
        <v>299</v>
      </c>
      <c r="B54" s="107" t="s">
        <v>4460</v>
      </c>
      <c r="C54" s="107" t="s">
        <v>4460</v>
      </c>
      <c r="D54" s="107" t="s">
        <v>4460</v>
      </c>
      <c r="E54" s="107" t="s">
        <v>4460</v>
      </c>
      <c r="F54" s="107" t="s">
        <v>4460</v>
      </c>
      <c r="G54" s="59">
        <v>0</v>
      </c>
      <c r="H54" s="107" t="s">
        <v>4460</v>
      </c>
      <c r="I54" s="107" t="s">
        <v>4460</v>
      </c>
      <c r="J54" s="58">
        <v>0</v>
      </c>
      <c r="K54" s="59">
        <v>0</v>
      </c>
      <c r="L54" s="107" t="s">
        <v>4460</v>
      </c>
      <c r="M54" s="59">
        <v>0</v>
      </c>
      <c r="N54" s="59">
        <v>0</v>
      </c>
      <c r="O54" s="107" t="s">
        <v>4460</v>
      </c>
      <c r="P54" s="58">
        <v>0</v>
      </c>
      <c r="Q54" s="58">
        <v>0</v>
      </c>
    </row>
    <row r="55" spans="1:17">
      <c r="A55" t="s">
        <v>180</v>
      </c>
      <c r="B55" t="s">
        <v>180</v>
      </c>
      <c r="C55" s="107" t="s">
        <v>4460</v>
      </c>
      <c r="D55" t="s">
        <v>180</v>
      </c>
      <c r="E55" s="107" t="s">
        <v>4460</v>
      </c>
      <c r="F55" s="107" t="s">
        <v>4460</v>
      </c>
      <c r="G55" s="55">
        <v>0</v>
      </c>
      <c r="H55" t="s">
        <v>180</v>
      </c>
      <c r="I55" s="56">
        <v>0</v>
      </c>
      <c r="J55" s="56">
        <v>0</v>
      </c>
      <c r="K55" s="55">
        <v>0</v>
      </c>
      <c r="L55" s="55">
        <v>0</v>
      </c>
      <c r="M55" s="107" t="s">
        <v>4460</v>
      </c>
      <c r="N55" s="55">
        <v>0</v>
      </c>
      <c r="O55" s="56">
        <v>0</v>
      </c>
      <c r="P55" s="56">
        <v>0</v>
      </c>
      <c r="Q55" s="56">
        <v>0</v>
      </c>
    </row>
    <row r="56" spans="1:17">
      <c r="A56" s="57" t="s">
        <v>194</v>
      </c>
      <c r="B56" s="107" t="s">
        <v>4460</v>
      </c>
      <c r="C56" s="107" t="s">
        <v>4460</v>
      </c>
      <c r="D56" s="107" t="s">
        <v>4460</v>
      </c>
      <c r="E56" s="107" t="s">
        <v>4460</v>
      </c>
      <c r="F56" s="107" t="s">
        <v>4460</v>
      </c>
      <c r="G56" s="59">
        <v>8.86</v>
      </c>
      <c r="H56" s="107" t="s">
        <v>4460</v>
      </c>
      <c r="I56" s="107" t="s">
        <v>4460</v>
      </c>
      <c r="J56" s="58">
        <v>5.3800000000000001E-2</v>
      </c>
      <c r="K56" s="59">
        <v>530488.04</v>
      </c>
      <c r="L56" s="107" t="s">
        <v>4460</v>
      </c>
      <c r="M56" s="59">
        <v>0</v>
      </c>
      <c r="N56" s="59">
        <v>1923.921079258326</v>
      </c>
      <c r="O56" s="107" t="s">
        <v>4460</v>
      </c>
      <c r="P56" s="58">
        <v>5.7000000000000002E-3</v>
      </c>
      <c r="Q56" s="58">
        <v>6.9999999999999999E-4</v>
      </c>
    </row>
    <row r="57" spans="1:17">
      <c r="A57" s="57" t="s">
        <v>300</v>
      </c>
      <c r="B57" s="107" t="s">
        <v>4460</v>
      </c>
      <c r="C57" s="107" t="s">
        <v>4460</v>
      </c>
      <c r="D57" s="107" t="s">
        <v>4460</v>
      </c>
      <c r="E57" s="107" t="s">
        <v>4460</v>
      </c>
      <c r="F57" s="107" t="s">
        <v>4460</v>
      </c>
      <c r="G57" s="59">
        <v>8.86</v>
      </c>
      <c r="H57" s="107" t="s">
        <v>4460</v>
      </c>
      <c r="I57" s="107" t="s">
        <v>4460</v>
      </c>
      <c r="J57" s="58">
        <v>5.3800000000000001E-2</v>
      </c>
      <c r="K57" s="59">
        <v>530488.04</v>
      </c>
      <c r="L57" s="107" t="s">
        <v>4460</v>
      </c>
      <c r="M57" s="59">
        <v>0</v>
      </c>
      <c r="N57" s="59">
        <v>1923.921079258326</v>
      </c>
      <c r="O57" s="107" t="s">
        <v>4460</v>
      </c>
      <c r="P57" s="58">
        <v>5.7000000000000002E-3</v>
      </c>
      <c r="Q57" s="58">
        <v>6.9999999999999999E-4</v>
      </c>
    </row>
    <row r="58" spans="1:17">
      <c r="A58" t="s">
        <v>301</v>
      </c>
      <c r="B58" t="s">
        <v>302</v>
      </c>
      <c r="C58" t="s">
        <v>108</v>
      </c>
      <c r="D58" t="s">
        <v>303</v>
      </c>
      <c r="E58" t="s">
        <v>304</v>
      </c>
      <c r="F58" s="105" t="s">
        <v>4460</v>
      </c>
      <c r="G58" s="55">
        <v>17.670000000000002</v>
      </c>
      <c r="H58" t="s">
        <v>100</v>
      </c>
      <c r="I58" s="56">
        <v>4.4999999999999998E-2</v>
      </c>
      <c r="J58" s="56">
        <v>5.7500000000000002E-2</v>
      </c>
      <c r="K58" s="55">
        <v>152076.16</v>
      </c>
      <c r="L58" s="55">
        <v>78.942499999999995</v>
      </c>
      <c r="M58" s="55">
        <v>0</v>
      </c>
      <c r="N58" s="55">
        <v>435.43122489921598</v>
      </c>
      <c r="O58" s="56">
        <v>2.0000000000000001E-4</v>
      </c>
      <c r="P58" s="56">
        <v>1.2999999999999999E-3</v>
      </c>
      <c r="Q58" s="56">
        <v>2.0000000000000001E-4</v>
      </c>
    </row>
    <row r="59" spans="1:17">
      <c r="A59" t="s">
        <v>305</v>
      </c>
      <c r="B59" t="s">
        <v>306</v>
      </c>
      <c r="C59" t="s">
        <v>108</v>
      </c>
      <c r="D59" t="s">
        <v>303</v>
      </c>
      <c r="E59" t="s">
        <v>304</v>
      </c>
      <c r="F59" s="105" t="s">
        <v>4460</v>
      </c>
      <c r="G59" s="55">
        <v>6.28</v>
      </c>
      <c r="H59" t="s">
        <v>100</v>
      </c>
      <c r="I59" s="56">
        <v>6.5000000000000002E-2</v>
      </c>
      <c r="J59" s="56">
        <v>5.28E-2</v>
      </c>
      <c r="K59" s="55">
        <v>378411.88</v>
      </c>
      <c r="L59" s="55">
        <v>108.45100000000018</v>
      </c>
      <c r="M59" s="55">
        <v>0</v>
      </c>
      <c r="N59" s="55">
        <v>1488.48985435911</v>
      </c>
      <c r="O59" s="56">
        <v>2.9999999999999997E-4</v>
      </c>
      <c r="P59" s="56">
        <v>4.4000000000000003E-3</v>
      </c>
      <c r="Q59" s="56">
        <v>5.0000000000000001E-4</v>
      </c>
    </row>
    <row r="60" spans="1:17">
      <c r="A60" s="57" t="s">
        <v>307</v>
      </c>
      <c r="B60" s="107" t="s">
        <v>4460</v>
      </c>
      <c r="C60" s="107" t="s">
        <v>4460</v>
      </c>
      <c r="D60" s="107" t="s">
        <v>4460</v>
      </c>
      <c r="E60" s="107" t="s">
        <v>4460</v>
      </c>
      <c r="F60" s="107" t="s">
        <v>4460</v>
      </c>
      <c r="G60" s="59">
        <v>0</v>
      </c>
      <c r="H60" s="107" t="s">
        <v>4460</v>
      </c>
      <c r="I60" s="107" t="s">
        <v>4460</v>
      </c>
      <c r="J60" s="58">
        <v>0</v>
      </c>
      <c r="K60" s="59">
        <v>0</v>
      </c>
      <c r="L60" s="107" t="s">
        <v>4460</v>
      </c>
      <c r="M60" s="59">
        <v>0</v>
      </c>
      <c r="N60" s="59">
        <v>0</v>
      </c>
      <c r="O60" s="107" t="s">
        <v>4460</v>
      </c>
      <c r="P60" s="58">
        <v>0</v>
      </c>
      <c r="Q60" s="58">
        <v>0</v>
      </c>
    </row>
    <row r="61" spans="1:17">
      <c r="A61" t="s">
        <v>180</v>
      </c>
      <c r="B61" t="s">
        <v>180</v>
      </c>
      <c r="C61" s="107" t="s">
        <v>4460</v>
      </c>
      <c r="D61" t="s">
        <v>180</v>
      </c>
      <c r="E61" s="107" t="s">
        <v>4460</v>
      </c>
      <c r="F61" s="107" t="s">
        <v>4460</v>
      </c>
      <c r="G61" s="55">
        <v>0</v>
      </c>
      <c r="H61" t="s">
        <v>180</v>
      </c>
      <c r="I61" s="56">
        <v>0</v>
      </c>
      <c r="J61" s="56">
        <v>0</v>
      </c>
      <c r="K61" s="55">
        <v>0</v>
      </c>
      <c r="L61" s="55">
        <v>0</v>
      </c>
      <c r="M61" s="107" t="s">
        <v>4460</v>
      </c>
      <c r="N61" s="55">
        <v>0</v>
      </c>
      <c r="O61" s="56">
        <v>0</v>
      </c>
      <c r="P61" s="56">
        <v>0</v>
      </c>
      <c r="Q61" s="56">
        <v>0</v>
      </c>
    </row>
    <row r="62" spans="1:17">
      <c r="A62" t="s">
        <v>308</v>
      </c>
      <c r="B62" s="107" t="s">
        <v>4460</v>
      </c>
      <c r="C62" s="107" t="s">
        <v>4460</v>
      </c>
      <c r="D62" s="107" t="s">
        <v>4460</v>
      </c>
      <c r="E62" s="107" t="s">
        <v>4460</v>
      </c>
      <c r="F62" s="107" t="s">
        <v>4460</v>
      </c>
      <c r="G62" s="107" t="s">
        <v>4460</v>
      </c>
      <c r="H62" s="107" t="s">
        <v>4460</v>
      </c>
      <c r="I62" s="107" t="s">
        <v>4460</v>
      </c>
      <c r="J62" s="107" t="s">
        <v>4460</v>
      </c>
      <c r="K62" s="107" t="s">
        <v>4460</v>
      </c>
      <c r="L62" s="107" t="s">
        <v>4460</v>
      </c>
      <c r="M62" s="107" t="s">
        <v>4460</v>
      </c>
      <c r="N62" s="107" t="s">
        <v>4460</v>
      </c>
      <c r="O62" s="107" t="s">
        <v>4460</v>
      </c>
      <c r="P62" s="107" t="s">
        <v>4460</v>
      </c>
      <c r="Q62" s="107" t="s">
        <v>4460</v>
      </c>
    </row>
    <row r="63" spans="1:17">
      <c r="A63" t="s">
        <v>309</v>
      </c>
      <c r="B63" s="107" t="s">
        <v>4460</v>
      </c>
      <c r="C63" s="107" t="s">
        <v>4460</v>
      </c>
      <c r="D63" s="107" t="s">
        <v>4460</v>
      </c>
      <c r="E63" s="107" t="s">
        <v>4460</v>
      </c>
      <c r="F63" s="107" t="s">
        <v>4460</v>
      </c>
      <c r="G63" s="107" t="s">
        <v>4460</v>
      </c>
      <c r="H63" s="107" t="s">
        <v>4460</v>
      </c>
      <c r="I63" s="107" t="s">
        <v>4460</v>
      </c>
      <c r="J63" s="107" t="s">
        <v>4460</v>
      </c>
      <c r="K63" s="107" t="s">
        <v>4460</v>
      </c>
      <c r="L63" s="107" t="s">
        <v>4460</v>
      </c>
      <c r="M63" s="107" t="s">
        <v>4460</v>
      </c>
      <c r="N63" s="107" t="s">
        <v>4460</v>
      </c>
      <c r="O63" s="107" t="s">
        <v>4460</v>
      </c>
      <c r="P63" s="107" t="s">
        <v>4460</v>
      </c>
      <c r="Q63" s="107" t="s">
        <v>4460</v>
      </c>
    </row>
    <row r="64" spans="1:17">
      <c r="A64" t="s">
        <v>310</v>
      </c>
      <c r="B64" s="107" t="s">
        <v>4460</v>
      </c>
      <c r="C64" s="107" t="s">
        <v>4460</v>
      </c>
      <c r="D64" s="107" t="s">
        <v>4460</v>
      </c>
      <c r="E64" s="107" t="s">
        <v>4460</v>
      </c>
      <c r="F64" s="107" t="s">
        <v>4460</v>
      </c>
      <c r="G64" s="107" t="s">
        <v>4460</v>
      </c>
      <c r="H64" s="107" t="s">
        <v>4460</v>
      </c>
      <c r="I64" s="107" t="s">
        <v>4460</v>
      </c>
      <c r="J64" s="107" t="s">
        <v>4460</v>
      </c>
      <c r="K64" s="107" t="s">
        <v>4460</v>
      </c>
      <c r="L64" s="107" t="s">
        <v>4460</v>
      </c>
      <c r="M64" s="107" t="s">
        <v>4460</v>
      </c>
      <c r="N64" s="107" t="s">
        <v>4460</v>
      </c>
      <c r="O64" s="107" t="s">
        <v>4460</v>
      </c>
      <c r="P64" s="107" t="s">
        <v>4460</v>
      </c>
      <c r="Q64" s="107" t="s">
        <v>4460</v>
      </c>
    </row>
    <row r="65" spans="1:17">
      <c r="A65" t="s">
        <v>311</v>
      </c>
      <c r="B65" s="107" t="s">
        <v>4460</v>
      </c>
      <c r="C65" s="107" t="s">
        <v>4460</v>
      </c>
      <c r="D65" s="107" t="s">
        <v>4460</v>
      </c>
      <c r="E65" s="107" t="s">
        <v>4460</v>
      </c>
      <c r="F65" s="107" t="s">
        <v>4460</v>
      </c>
      <c r="G65" s="107" t="s">
        <v>4460</v>
      </c>
      <c r="H65" s="107" t="s">
        <v>4460</v>
      </c>
      <c r="I65" s="107" t="s">
        <v>4460</v>
      </c>
      <c r="J65" s="107" t="s">
        <v>4460</v>
      </c>
      <c r="K65" s="107" t="s">
        <v>4460</v>
      </c>
      <c r="L65" s="107" t="s">
        <v>4460</v>
      </c>
      <c r="M65" s="107" t="s">
        <v>4460</v>
      </c>
      <c r="N65" s="107" t="s">
        <v>4460</v>
      </c>
      <c r="O65" s="107" t="s">
        <v>4460</v>
      </c>
      <c r="P65" s="107" t="s">
        <v>4460</v>
      </c>
      <c r="Q65" s="107" t="s">
        <v>4460</v>
      </c>
    </row>
    <row r="66" spans="1:17" hidden="1">
      <c r="B66" s="13"/>
      <c r="C66" s="13"/>
    </row>
    <row r="67" spans="1:17" hidden="1">
      <c r="B67" s="13"/>
      <c r="C67" s="13"/>
    </row>
    <row r="68" spans="1:17" hidden="1">
      <c r="B68" s="13"/>
      <c r="C68" s="13"/>
    </row>
    <row r="69" spans="1:17" hidden="1">
      <c r="B69" s="13"/>
      <c r="C69" s="13"/>
    </row>
    <row r="70" spans="1:17" hidden="1">
      <c r="B70" s="13"/>
      <c r="C70" s="13"/>
    </row>
    <row r="71" spans="1:17" hidden="1">
      <c r="B71" s="13"/>
      <c r="C71" s="13"/>
    </row>
    <row r="72" spans="1:17" hidden="1">
      <c r="B72" s="13"/>
      <c r="C72" s="13"/>
    </row>
    <row r="73" spans="1:17" hidden="1">
      <c r="B73" s="13"/>
      <c r="C73" s="13"/>
    </row>
    <row r="74" spans="1:17" hidden="1">
      <c r="B74" s="13"/>
      <c r="C74" s="13"/>
    </row>
    <row r="75" spans="1:17" hidden="1">
      <c r="B75" s="13"/>
      <c r="C75" s="13"/>
    </row>
    <row r="76" spans="1:17" hidden="1">
      <c r="B76" s="13"/>
      <c r="C76" s="13"/>
    </row>
    <row r="77" spans="1:17" hidden="1">
      <c r="B77" s="13"/>
      <c r="C77" s="13"/>
    </row>
    <row r="78" spans="1:17" hidden="1">
      <c r="B78" s="13"/>
      <c r="C78" s="13"/>
    </row>
    <row r="79" spans="1:17" hidden="1">
      <c r="B79" s="13"/>
      <c r="C79" s="13"/>
    </row>
    <row r="80" spans="1:17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A1:XFD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>
      <c r="A1" s="2" t="s">
        <v>0</v>
      </c>
      <c r="B1" s="61" t="s">
        <v>4459</v>
      </c>
      <c r="D1" s="13"/>
      <c r="E1" s="13"/>
      <c r="F1" s="13"/>
    </row>
    <row r="2" spans="1:22">
      <c r="A2" s="2" t="s">
        <v>1</v>
      </c>
      <c r="B2" s="9" t="s">
        <v>3469</v>
      </c>
      <c r="D2" s="13"/>
      <c r="E2" s="13"/>
      <c r="F2" s="13"/>
    </row>
    <row r="3" spans="1:22">
      <c r="A3" s="2" t="s">
        <v>2</v>
      </c>
      <c r="B3" s="20" t="s">
        <v>3470</v>
      </c>
      <c r="D3" s="13"/>
      <c r="E3" s="13"/>
      <c r="F3" s="13"/>
    </row>
    <row r="4" spans="1:22">
      <c r="A4" s="2" t="s">
        <v>3</v>
      </c>
      <c r="B4" s="62" t="s">
        <v>165</v>
      </c>
      <c r="D4" s="13"/>
      <c r="E4" s="13"/>
      <c r="F4" s="13"/>
    </row>
    <row r="5" spans="1:22" ht="18.75">
      <c r="A5" s="77" t="s">
        <v>78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2" s="15" customFormat="1">
      <c r="A6" s="110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08" t="s">
        <v>160</v>
      </c>
      <c r="Q6" s="35" t="s">
        <v>53</v>
      </c>
      <c r="R6" s="35" t="s">
        <v>69</v>
      </c>
      <c r="S6" s="35" t="s">
        <v>54</v>
      </c>
      <c r="T6" s="111" t="s">
        <v>151</v>
      </c>
      <c r="V6" s="13"/>
    </row>
    <row r="7" spans="1:22" s="15" customFormat="1">
      <c r="A7" s="112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00" t="s">
        <v>4460</v>
      </c>
      <c r="G7" s="100" t="s">
        <v>4460</v>
      </c>
      <c r="H7" s="100" t="s">
        <v>4460</v>
      </c>
      <c r="I7" s="16" t="s">
        <v>70</v>
      </c>
      <c r="J7" s="16" t="s">
        <v>71</v>
      </c>
      <c r="K7" s="100" t="s">
        <v>4460</v>
      </c>
      <c r="L7" s="16" t="s">
        <v>7</v>
      </c>
      <c r="M7" s="16" t="s">
        <v>7</v>
      </c>
      <c r="N7" s="16" t="s">
        <v>152</v>
      </c>
      <c r="O7" s="100" t="s">
        <v>4460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3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102" t="s">
        <v>4460</v>
      </c>
      <c r="H9" s="102" t="s">
        <v>4460</v>
      </c>
      <c r="I9" s="102" t="s">
        <v>4460</v>
      </c>
      <c r="J9" s="102" t="s">
        <v>4460</v>
      </c>
      <c r="K9" s="102" t="s">
        <v>4460</v>
      </c>
      <c r="L9" s="102" t="s">
        <v>4460</v>
      </c>
      <c r="M9" s="102" t="s">
        <v>4460</v>
      </c>
      <c r="N9" s="53">
        <v>0</v>
      </c>
      <c r="O9" s="102" t="s">
        <v>4460</v>
      </c>
      <c r="P9" s="53">
        <v>0</v>
      </c>
      <c r="Q9" s="53">
        <v>0</v>
      </c>
      <c r="R9" s="102" t="s">
        <v>4460</v>
      </c>
      <c r="S9" s="54">
        <v>0</v>
      </c>
      <c r="T9" s="54">
        <v>0</v>
      </c>
      <c r="U9" s="25"/>
    </row>
    <row r="10" spans="1:22">
      <c r="A10" s="57" t="s">
        <v>173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107" t="s">
        <v>4460</v>
      </c>
      <c r="H10" s="107" t="s">
        <v>4460</v>
      </c>
      <c r="I10" s="107" t="s">
        <v>4460</v>
      </c>
      <c r="J10" s="59">
        <v>0</v>
      </c>
      <c r="K10" s="107" t="s">
        <v>4460</v>
      </c>
      <c r="L10" s="107" t="s">
        <v>4460</v>
      </c>
      <c r="M10" s="58">
        <v>0</v>
      </c>
      <c r="N10" s="59">
        <v>0</v>
      </c>
      <c r="O10" s="107" t="s">
        <v>4460</v>
      </c>
      <c r="P10" s="59">
        <v>0</v>
      </c>
      <c r="Q10" s="59">
        <v>0</v>
      </c>
      <c r="R10" s="107" t="s">
        <v>4460</v>
      </c>
      <c r="S10" s="58">
        <v>0</v>
      </c>
      <c r="T10" s="58">
        <v>0</v>
      </c>
    </row>
    <row r="11" spans="1:22">
      <c r="A11" s="57" t="s">
        <v>312</v>
      </c>
      <c r="B11" s="107" t="s">
        <v>4460</v>
      </c>
      <c r="C11" s="107" t="s">
        <v>4460</v>
      </c>
      <c r="D11" s="107" t="s">
        <v>4460</v>
      </c>
      <c r="E11" s="107" t="s">
        <v>4460</v>
      </c>
      <c r="F11" s="107" t="s">
        <v>4460</v>
      </c>
      <c r="G11" s="107" t="s">
        <v>4460</v>
      </c>
      <c r="H11" s="107" t="s">
        <v>4460</v>
      </c>
      <c r="I11" s="107" t="s">
        <v>4460</v>
      </c>
      <c r="J11" s="59">
        <v>0</v>
      </c>
      <c r="K11" s="107" t="s">
        <v>4460</v>
      </c>
      <c r="L11" s="107" t="s">
        <v>4460</v>
      </c>
      <c r="M11" s="58">
        <v>0</v>
      </c>
      <c r="N11" s="59">
        <v>0</v>
      </c>
      <c r="O11" s="107" t="s">
        <v>4460</v>
      </c>
      <c r="P11" s="59">
        <v>0</v>
      </c>
      <c r="Q11" s="59">
        <v>0</v>
      </c>
      <c r="R11" s="107" t="s">
        <v>4460</v>
      </c>
      <c r="S11" s="58">
        <v>0</v>
      </c>
      <c r="T11" s="58">
        <v>0</v>
      </c>
    </row>
    <row r="12" spans="1:22">
      <c r="A12" t="s">
        <v>180</v>
      </c>
      <c r="B12" t="s">
        <v>180</v>
      </c>
      <c r="C12" s="107" t="s">
        <v>4460</v>
      </c>
      <c r="D12" s="107" t="s">
        <v>4460</v>
      </c>
      <c r="E12" s="107" t="s">
        <v>4460</v>
      </c>
      <c r="F12" t="s">
        <v>180</v>
      </c>
      <c r="G12" t="s">
        <v>180</v>
      </c>
      <c r="H12" s="107" t="s">
        <v>4460</v>
      </c>
      <c r="I12" s="107" t="s">
        <v>4460</v>
      </c>
      <c r="J12" s="55">
        <v>0</v>
      </c>
      <c r="K12" t="s">
        <v>180</v>
      </c>
      <c r="L12" s="56">
        <v>0</v>
      </c>
      <c r="M12" s="56">
        <v>0</v>
      </c>
      <c r="N12" s="55">
        <v>0</v>
      </c>
      <c r="O12" s="55">
        <v>0</v>
      </c>
      <c r="P12" s="107" t="s">
        <v>4460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227</v>
      </c>
      <c r="B13" s="107" t="s">
        <v>4460</v>
      </c>
      <c r="C13" s="107" t="s">
        <v>4460</v>
      </c>
      <c r="D13" s="107" t="s">
        <v>4460</v>
      </c>
      <c r="E13" s="107" t="s">
        <v>4460</v>
      </c>
      <c r="F13" s="107" t="s">
        <v>4460</v>
      </c>
      <c r="G13" s="107" t="s">
        <v>4460</v>
      </c>
      <c r="H13" s="107" t="s">
        <v>4460</v>
      </c>
      <c r="I13" s="107" t="s">
        <v>4460</v>
      </c>
      <c r="J13" s="59">
        <v>0</v>
      </c>
      <c r="K13" s="107" t="s">
        <v>4460</v>
      </c>
      <c r="L13" s="107" t="s">
        <v>4460</v>
      </c>
      <c r="M13" s="58">
        <v>0</v>
      </c>
      <c r="N13" s="59">
        <v>0</v>
      </c>
      <c r="O13" s="107" t="s">
        <v>4460</v>
      </c>
      <c r="P13" s="59">
        <v>0</v>
      </c>
      <c r="Q13" s="59">
        <v>0</v>
      </c>
      <c r="R13" s="107" t="s">
        <v>4460</v>
      </c>
      <c r="S13" s="58">
        <v>0</v>
      </c>
      <c r="T13" s="58">
        <v>0</v>
      </c>
    </row>
    <row r="14" spans="1:22">
      <c r="A14" t="s">
        <v>180</v>
      </c>
      <c r="B14" t="s">
        <v>180</v>
      </c>
      <c r="C14" s="107" t="s">
        <v>4460</v>
      </c>
      <c r="D14" s="107" t="s">
        <v>4460</v>
      </c>
      <c r="E14" s="107" t="s">
        <v>4460</v>
      </c>
      <c r="F14" t="s">
        <v>180</v>
      </c>
      <c r="G14" t="s">
        <v>180</v>
      </c>
      <c r="H14" s="107" t="s">
        <v>4460</v>
      </c>
      <c r="I14" s="107" t="s">
        <v>4460</v>
      </c>
      <c r="J14" s="55">
        <v>0</v>
      </c>
      <c r="K14" t="s">
        <v>180</v>
      </c>
      <c r="L14" s="56">
        <v>0</v>
      </c>
      <c r="M14" s="56">
        <v>0</v>
      </c>
      <c r="N14" s="55">
        <v>0</v>
      </c>
      <c r="O14" s="55">
        <v>0</v>
      </c>
      <c r="P14" s="107" t="s">
        <v>4460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313</v>
      </c>
      <c r="B15" s="107" t="s">
        <v>4460</v>
      </c>
      <c r="C15" s="107" t="s">
        <v>4460</v>
      </c>
      <c r="D15" s="107" t="s">
        <v>4460</v>
      </c>
      <c r="E15" s="107" t="s">
        <v>4460</v>
      </c>
      <c r="F15" s="107" t="s">
        <v>4460</v>
      </c>
      <c r="G15" s="107" t="s">
        <v>4460</v>
      </c>
      <c r="H15" s="107" t="s">
        <v>4460</v>
      </c>
      <c r="I15" s="107" t="s">
        <v>4460</v>
      </c>
      <c r="J15" s="59">
        <v>0</v>
      </c>
      <c r="K15" s="107" t="s">
        <v>4460</v>
      </c>
      <c r="L15" s="107" t="s">
        <v>4460</v>
      </c>
      <c r="M15" s="58">
        <v>0</v>
      </c>
      <c r="N15" s="59">
        <v>0</v>
      </c>
      <c r="O15" s="107" t="s">
        <v>4460</v>
      </c>
      <c r="P15" s="59">
        <v>0</v>
      </c>
      <c r="Q15" s="59">
        <v>0</v>
      </c>
      <c r="R15" s="107" t="s">
        <v>4460</v>
      </c>
      <c r="S15" s="58">
        <v>0</v>
      </c>
      <c r="T15" s="58">
        <v>0</v>
      </c>
    </row>
    <row r="16" spans="1:22">
      <c r="A16" t="s">
        <v>180</v>
      </c>
      <c r="B16" t="s">
        <v>180</v>
      </c>
      <c r="C16" s="107" t="s">
        <v>4460</v>
      </c>
      <c r="D16" s="107" t="s">
        <v>4460</v>
      </c>
      <c r="E16" s="107" t="s">
        <v>4460</v>
      </c>
      <c r="F16" t="s">
        <v>180</v>
      </c>
      <c r="G16" t="s">
        <v>180</v>
      </c>
      <c r="H16" s="107" t="s">
        <v>4460</v>
      </c>
      <c r="I16" s="107" t="s">
        <v>4460</v>
      </c>
      <c r="J16" s="55">
        <v>0</v>
      </c>
      <c r="K16" t="s">
        <v>180</v>
      </c>
      <c r="L16" s="56">
        <v>0</v>
      </c>
      <c r="M16" s="56">
        <v>0</v>
      </c>
      <c r="N16" s="55">
        <v>0</v>
      </c>
      <c r="O16" s="55">
        <v>0</v>
      </c>
      <c r="P16" s="107" t="s">
        <v>4460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194</v>
      </c>
      <c r="B17" s="107" t="s">
        <v>4460</v>
      </c>
      <c r="C17" s="107" t="s">
        <v>4460</v>
      </c>
      <c r="D17" s="107" t="s">
        <v>4460</v>
      </c>
      <c r="E17" s="107" t="s">
        <v>4460</v>
      </c>
      <c r="F17" s="107" t="s">
        <v>4460</v>
      </c>
      <c r="G17" s="107" t="s">
        <v>4460</v>
      </c>
      <c r="H17" s="107" t="s">
        <v>4460</v>
      </c>
      <c r="I17" s="107" t="s">
        <v>4460</v>
      </c>
      <c r="J17" s="59">
        <v>0</v>
      </c>
      <c r="K17" s="107" t="s">
        <v>4460</v>
      </c>
      <c r="L17" s="107" t="s">
        <v>4460</v>
      </c>
      <c r="M17" s="58">
        <v>0</v>
      </c>
      <c r="N17" s="59">
        <v>0</v>
      </c>
      <c r="O17" s="107" t="s">
        <v>4460</v>
      </c>
      <c r="P17" s="59">
        <v>0</v>
      </c>
      <c r="Q17" s="59">
        <v>0</v>
      </c>
      <c r="R17" s="107" t="s">
        <v>4460</v>
      </c>
      <c r="S17" s="58">
        <v>0</v>
      </c>
      <c r="T17" s="58">
        <v>0</v>
      </c>
    </row>
    <row r="18" spans="1:20">
      <c r="A18" s="57" t="s">
        <v>314</v>
      </c>
      <c r="B18" s="107" t="s">
        <v>4460</v>
      </c>
      <c r="C18" s="107" t="s">
        <v>4460</v>
      </c>
      <c r="D18" s="107" t="s">
        <v>4460</v>
      </c>
      <c r="E18" s="107" t="s">
        <v>4460</v>
      </c>
      <c r="F18" s="107" t="s">
        <v>4460</v>
      </c>
      <c r="G18" s="107" t="s">
        <v>4460</v>
      </c>
      <c r="H18" s="107" t="s">
        <v>4460</v>
      </c>
      <c r="I18" s="107" t="s">
        <v>4460</v>
      </c>
      <c r="J18" s="59">
        <v>0</v>
      </c>
      <c r="K18" s="107" t="s">
        <v>4460</v>
      </c>
      <c r="L18" s="107" t="s">
        <v>4460</v>
      </c>
      <c r="M18" s="58">
        <v>0</v>
      </c>
      <c r="N18" s="59">
        <v>0</v>
      </c>
      <c r="O18" s="107" t="s">
        <v>4460</v>
      </c>
      <c r="P18" s="59">
        <v>0</v>
      </c>
      <c r="Q18" s="59">
        <v>0</v>
      </c>
      <c r="R18" s="107" t="s">
        <v>4460</v>
      </c>
      <c r="S18" s="58">
        <v>0</v>
      </c>
      <c r="T18" s="58">
        <v>0</v>
      </c>
    </row>
    <row r="19" spans="1:20">
      <c r="A19" t="s">
        <v>180</v>
      </c>
      <c r="B19" t="s">
        <v>180</v>
      </c>
      <c r="C19" s="107" t="s">
        <v>4460</v>
      </c>
      <c r="D19" s="107" t="s">
        <v>4460</v>
      </c>
      <c r="E19" s="107" t="s">
        <v>4460</v>
      </c>
      <c r="F19" t="s">
        <v>180</v>
      </c>
      <c r="G19" t="s">
        <v>180</v>
      </c>
      <c r="H19" s="107" t="s">
        <v>4460</v>
      </c>
      <c r="I19" s="107" t="s">
        <v>4460</v>
      </c>
      <c r="J19" s="55">
        <v>0</v>
      </c>
      <c r="K19" t="s">
        <v>180</v>
      </c>
      <c r="L19" s="56">
        <v>0</v>
      </c>
      <c r="M19" s="56">
        <v>0</v>
      </c>
      <c r="N19" s="55">
        <v>0</v>
      </c>
      <c r="O19" s="55">
        <v>0</v>
      </c>
      <c r="P19" s="107" t="s">
        <v>4460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315</v>
      </c>
      <c r="B20" s="107" t="s">
        <v>4460</v>
      </c>
      <c r="C20" s="107" t="s">
        <v>4460</v>
      </c>
      <c r="D20" s="107" t="s">
        <v>4460</v>
      </c>
      <c r="E20" s="107" t="s">
        <v>4460</v>
      </c>
      <c r="F20" s="107" t="s">
        <v>4460</v>
      </c>
      <c r="G20" s="107" t="s">
        <v>4460</v>
      </c>
      <c r="H20" s="107" t="s">
        <v>4460</v>
      </c>
      <c r="I20" s="107" t="s">
        <v>4460</v>
      </c>
      <c r="J20" s="59">
        <v>0</v>
      </c>
      <c r="K20" s="107" t="s">
        <v>4460</v>
      </c>
      <c r="L20" s="107" t="s">
        <v>4460</v>
      </c>
      <c r="M20" s="58">
        <v>0</v>
      </c>
      <c r="N20" s="59">
        <v>0</v>
      </c>
      <c r="O20" s="107" t="s">
        <v>4460</v>
      </c>
      <c r="P20" s="59">
        <v>0</v>
      </c>
      <c r="Q20" s="59">
        <v>0</v>
      </c>
      <c r="R20" s="107" t="s">
        <v>4460</v>
      </c>
      <c r="S20" s="58">
        <v>0</v>
      </c>
      <c r="T20" s="58">
        <v>0</v>
      </c>
    </row>
    <row r="21" spans="1:20">
      <c r="A21" t="s">
        <v>180</v>
      </c>
      <c r="B21" t="s">
        <v>180</v>
      </c>
      <c r="C21" s="107" t="s">
        <v>4460</v>
      </c>
      <c r="D21" s="107" t="s">
        <v>4460</v>
      </c>
      <c r="E21" s="107" t="s">
        <v>4460</v>
      </c>
      <c r="F21" t="s">
        <v>180</v>
      </c>
      <c r="G21" t="s">
        <v>180</v>
      </c>
      <c r="H21" s="107" t="s">
        <v>4460</v>
      </c>
      <c r="I21" s="107" t="s">
        <v>4460</v>
      </c>
      <c r="J21" s="55">
        <v>0</v>
      </c>
      <c r="K21" t="s">
        <v>180</v>
      </c>
      <c r="L21" s="56">
        <v>0</v>
      </c>
      <c r="M21" s="56">
        <v>0</v>
      </c>
      <c r="N21" s="55">
        <v>0</v>
      </c>
      <c r="O21" s="55">
        <v>0</v>
      </c>
      <c r="P21" s="107" t="s">
        <v>4460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196</v>
      </c>
      <c r="B22" s="107" t="s">
        <v>4460</v>
      </c>
      <c r="C22" s="107" t="s">
        <v>4460</v>
      </c>
      <c r="D22" s="107" t="s">
        <v>4460</v>
      </c>
      <c r="E22" s="107" t="s">
        <v>4460</v>
      </c>
      <c r="F22" s="107" t="s">
        <v>4460</v>
      </c>
      <c r="G22" s="107" t="s">
        <v>4460</v>
      </c>
      <c r="H22" s="107" t="s">
        <v>4460</v>
      </c>
      <c r="I22" s="107" t="s">
        <v>4460</v>
      </c>
      <c r="J22" s="107" t="s">
        <v>4460</v>
      </c>
      <c r="K22" s="107" t="s">
        <v>4460</v>
      </c>
      <c r="L22" s="107" t="s">
        <v>4460</v>
      </c>
      <c r="M22" s="107" t="s">
        <v>4460</v>
      </c>
      <c r="N22" s="107" t="s">
        <v>4460</v>
      </c>
      <c r="O22" s="107" t="s">
        <v>4460</v>
      </c>
      <c r="P22" s="107" t="s">
        <v>4460</v>
      </c>
      <c r="Q22" s="107" t="s">
        <v>4460</v>
      </c>
      <c r="R22" s="107" t="s">
        <v>4460</v>
      </c>
      <c r="S22" s="107" t="s">
        <v>4460</v>
      </c>
      <c r="T22" s="107" t="s">
        <v>4460</v>
      </c>
    </row>
    <row r="23" spans="1:20">
      <c r="A23" t="s">
        <v>308</v>
      </c>
      <c r="B23" s="107" t="s">
        <v>4460</v>
      </c>
      <c r="C23" s="107" t="s">
        <v>4460</v>
      </c>
      <c r="D23" s="107" t="s">
        <v>4460</v>
      </c>
      <c r="E23" s="107" t="s">
        <v>4460</v>
      </c>
      <c r="F23" s="107" t="s">
        <v>4460</v>
      </c>
      <c r="G23" s="107" t="s">
        <v>4460</v>
      </c>
      <c r="H23" s="107" t="s">
        <v>4460</v>
      </c>
      <c r="I23" s="107" t="s">
        <v>4460</v>
      </c>
      <c r="J23" s="107" t="s">
        <v>4460</v>
      </c>
      <c r="K23" s="107" t="s">
        <v>4460</v>
      </c>
      <c r="L23" s="107" t="s">
        <v>4460</v>
      </c>
      <c r="M23" s="107" t="s">
        <v>4460</v>
      </c>
      <c r="N23" s="107" t="s">
        <v>4460</v>
      </c>
      <c r="O23" s="107" t="s">
        <v>4460</v>
      </c>
      <c r="P23" s="107" t="s">
        <v>4460</v>
      </c>
      <c r="Q23" s="107" t="s">
        <v>4460</v>
      </c>
      <c r="R23" s="107" t="s">
        <v>4460</v>
      </c>
      <c r="S23" s="107" t="s">
        <v>4460</v>
      </c>
      <c r="T23" s="107" t="s">
        <v>4460</v>
      </c>
    </row>
    <row r="24" spans="1:20">
      <c r="A24" t="s">
        <v>309</v>
      </c>
      <c r="B24" s="107" t="s">
        <v>4460</v>
      </c>
      <c r="C24" s="107" t="s">
        <v>4460</v>
      </c>
      <c r="D24" s="107" t="s">
        <v>4460</v>
      </c>
      <c r="E24" s="107" t="s">
        <v>4460</v>
      </c>
      <c r="F24" s="107" t="s">
        <v>4460</v>
      </c>
      <c r="G24" s="107" t="s">
        <v>4460</v>
      </c>
      <c r="H24" s="107" t="s">
        <v>4460</v>
      </c>
      <c r="I24" s="107" t="s">
        <v>4460</v>
      </c>
      <c r="J24" s="107" t="s">
        <v>4460</v>
      </c>
      <c r="K24" s="107" t="s">
        <v>4460</v>
      </c>
      <c r="L24" s="107" t="s">
        <v>4460</v>
      </c>
      <c r="M24" s="107" t="s">
        <v>4460</v>
      </c>
      <c r="N24" s="107" t="s">
        <v>4460</v>
      </c>
      <c r="O24" s="107" t="s">
        <v>4460</v>
      </c>
      <c r="P24" s="107" t="s">
        <v>4460</v>
      </c>
      <c r="Q24" s="107" t="s">
        <v>4460</v>
      </c>
      <c r="R24" s="107" t="s">
        <v>4460</v>
      </c>
      <c r="S24" s="107" t="s">
        <v>4460</v>
      </c>
      <c r="T24" s="107" t="s">
        <v>4460</v>
      </c>
    </row>
    <row r="25" spans="1:20">
      <c r="A25" t="s">
        <v>310</v>
      </c>
      <c r="B25" s="107" t="s">
        <v>4460</v>
      </c>
      <c r="C25" s="107" t="s">
        <v>4460</v>
      </c>
      <c r="D25" s="107" t="s">
        <v>4460</v>
      </c>
      <c r="E25" s="107" t="s">
        <v>4460</v>
      </c>
      <c r="F25" s="107" t="s">
        <v>4460</v>
      </c>
      <c r="G25" s="107" t="s">
        <v>4460</v>
      </c>
      <c r="H25" s="107" t="s">
        <v>4460</v>
      </c>
      <c r="I25" s="107" t="s">
        <v>4460</v>
      </c>
      <c r="J25" s="107" t="s">
        <v>4460</v>
      </c>
      <c r="K25" s="107" t="s">
        <v>4460</v>
      </c>
      <c r="L25" s="107" t="s">
        <v>4460</v>
      </c>
      <c r="M25" s="107" t="s">
        <v>4460</v>
      </c>
      <c r="N25" s="107" t="s">
        <v>4460</v>
      </c>
      <c r="O25" s="107" t="s">
        <v>4460</v>
      </c>
      <c r="P25" s="107" t="s">
        <v>4460</v>
      </c>
      <c r="Q25" s="107" t="s">
        <v>4460</v>
      </c>
      <c r="R25" s="107" t="s">
        <v>4460</v>
      </c>
      <c r="S25" s="107" t="s">
        <v>4460</v>
      </c>
      <c r="T25" s="107" t="s">
        <v>4460</v>
      </c>
    </row>
    <row r="26" spans="1:20">
      <c r="A26" t="s">
        <v>311</v>
      </c>
      <c r="B26" s="107" t="s">
        <v>4460</v>
      </c>
      <c r="C26" s="107" t="s">
        <v>4460</v>
      </c>
      <c r="D26" s="107" t="s">
        <v>4460</v>
      </c>
      <c r="E26" s="107" t="s">
        <v>4460</v>
      </c>
      <c r="F26" s="107" t="s">
        <v>4460</v>
      </c>
      <c r="G26" s="107" t="s">
        <v>4460</v>
      </c>
      <c r="H26" s="107" t="s">
        <v>4460</v>
      </c>
      <c r="I26" s="107" t="s">
        <v>4460</v>
      </c>
      <c r="J26" s="107" t="s">
        <v>4460</v>
      </c>
      <c r="K26" s="107" t="s">
        <v>4460</v>
      </c>
      <c r="L26" s="107" t="s">
        <v>4460</v>
      </c>
      <c r="M26" s="107" t="s">
        <v>4460</v>
      </c>
      <c r="N26" s="107" t="s">
        <v>4460</v>
      </c>
      <c r="O26" s="107" t="s">
        <v>4460</v>
      </c>
      <c r="P26" s="107" t="s">
        <v>4460</v>
      </c>
      <c r="Q26" s="107" t="s">
        <v>4460</v>
      </c>
      <c r="R26" s="107" t="s">
        <v>4460</v>
      </c>
      <c r="S26" s="107" t="s">
        <v>4460</v>
      </c>
      <c r="T26" s="107" t="s">
        <v>4460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A1:XFD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>
      <c r="A1" s="2" t="s">
        <v>0</v>
      </c>
      <c r="B1" s="61" t="s">
        <v>4459</v>
      </c>
      <c r="D1" s="13"/>
      <c r="E1" s="13"/>
    </row>
    <row r="2" spans="1:22">
      <c r="A2" s="2" t="s">
        <v>1</v>
      </c>
      <c r="B2" s="9" t="s">
        <v>3469</v>
      </c>
      <c r="D2" s="13"/>
      <c r="E2" s="13"/>
    </row>
    <row r="3" spans="1:22">
      <c r="A3" s="2" t="s">
        <v>2</v>
      </c>
      <c r="B3" s="20" t="s">
        <v>3470</v>
      </c>
      <c r="D3" s="13"/>
      <c r="E3" s="13"/>
    </row>
    <row r="4" spans="1:22">
      <c r="A4" s="2" t="s">
        <v>3</v>
      </c>
      <c r="B4" s="62" t="s">
        <v>165</v>
      </c>
      <c r="D4" s="13"/>
      <c r="E4" s="13"/>
    </row>
    <row r="5" spans="1:22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08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00" t="s">
        <v>4460</v>
      </c>
      <c r="G7" s="100" t="s">
        <v>4460</v>
      </c>
      <c r="H7" s="100" t="s">
        <v>4460</v>
      </c>
      <c r="I7" s="21" t="s">
        <v>70</v>
      </c>
      <c r="J7" s="21" t="s">
        <v>71</v>
      </c>
      <c r="K7" s="100" t="s">
        <v>4460</v>
      </c>
      <c r="L7" s="21" t="s">
        <v>7</v>
      </c>
      <c r="M7" s="21" t="s">
        <v>7</v>
      </c>
      <c r="N7" s="21" t="s">
        <v>152</v>
      </c>
      <c r="O7" s="100" t="s">
        <v>4460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102" t="s">
        <v>4460</v>
      </c>
      <c r="H9" s="102" t="s">
        <v>4460</v>
      </c>
      <c r="I9" s="102" t="s">
        <v>4460</v>
      </c>
      <c r="J9" s="53">
        <v>4.55</v>
      </c>
      <c r="K9" s="102" t="s">
        <v>4460</v>
      </c>
      <c r="L9" s="102" t="s">
        <v>4460</v>
      </c>
      <c r="M9" s="54">
        <v>4.1500000000000002E-2</v>
      </c>
      <c r="N9" s="53">
        <v>322826478.67000002</v>
      </c>
      <c r="O9" s="102" t="s">
        <v>4460</v>
      </c>
      <c r="P9" s="53">
        <v>1914.3400099999999</v>
      </c>
      <c r="Q9" s="53">
        <v>472991.05462428572</v>
      </c>
      <c r="R9" s="102" t="s">
        <v>4460</v>
      </c>
      <c r="S9" s="54">
        <v>1</v>
      </c>
      <c r="T9" s="54">
        <v>0.16569999999999999</v>
      </c>
      <c r="U9" s="25"/>
    </row>
    <row r="10" spans="1:22">
      <c r="A10" s="57" t="s">
        <v>173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107" t="s">
        <v>4460</v>
      </c>
      <c r="H10" s="107" t="s">
        <v>4460</v>
      </c>
      <c r="I10" s="107" t="s">
        <v>4460</v>
      </c>
      <c r="J10" s="59">
        <v>4.4800000000000004</v>
      </c>
      <c r="K10" s="107" t="s">
        <v>4460</v>
      </c>
      <c r="L10" s="107" t="s">
        <v>4460</v>
      </c>
      <c r="M10" s="58">
        <v>3.3599999999999998E-2</v>
      </c>
      <c r="N10" s="59">
        <v>290125955.82999998</v>
      </c>
      <c r="O10" s="107" t="s">
        <v>4460</v>
      </c>
      <c r="P10" s="59">
        <v>1914.3400099999999</v>
      </c>
      <c r="Q10" s="59">
        <v>350187.86873351602</v>
      </c>
      <c r="R10" s="107" t="s">
        <v>4460</v>
      </c>
      <c r="S10" s="58">
        <v>0.74039999999999995</v>
      </c>
      <c r="T10" s="58">
        <v>0.1227</v>
      </c>
    </row>
    <row r="11" spans="1:22">
      <c r="A11" s="57" t="s">
        <v>312</v>
      </c>
      <c r="B11" s="107" t="s">
        <v>4460</v>
      </c>
      <c r="C11" s="107" t="s">
        <v>4460</v>
      </c>
      <c r="D11" s="107" t="s">
        <v>4460</v>
      </c>
      <c r="E11" s="107" t="s">
        <v>4460</v>
      </c>
      <c r="F11" s="107" t="s">
        <v>4460</v>
      </c>
      <c r="G11" s="107" t="s">
        <v>4460</v>
      </c>
      <c r="H11" s="107" t="s">
        <v>4460</v>
      </c>
      <c r="I11" s="107" t="s">
        <v>4460</v>
      </c>
      <c r="J11" s="59">
        <v>4.57</v>
      </c>
      <c r="K11" s="107" t="s">
        <v>4460</v>
      </c>
      <c r="L11" s="107" t="s">
        <v>4460</v>
      </c>
      <c r="M11" s="58">
        <v>3.0300000000000001E-2</v>
      </c>
      <c r="N11" s="59">
        <v>235918078.72999999</v>
      </c>
      <c r="O11" s="107" t="s">
        <v>4460</v>
      </c>
      <c r="P11" s="59">
        <v>1398.65301</v>
      </c>
      <c r="Q11" s="59">
        <v>298980.44995182398</v>
      </c>
      <c r="R11" s="107" t="s">
        <v>4460</v>
      </c>
      <c r="S11" s="58">
        <v>0.6321</v>
      </c>
      <c r="T11" s="58">
        <v>0.1048</v>
      </c>
    </row>
    <row r="12" spans="1:22">
      <c r="A12" t="s">
        <v>316</v>
      </c>
      <c r="B12" t="s">
        <v>317</v>
      </c>
      <c r="C12" t="s">
        <v>96</v>
      </c>
      <c r="D12" t="s">
        <v>108</v>
      </c>
      <c r="E12" t="s">
        <v>318</v>
      </c>
      <c r="F12" t="s">
        <v>319</v>
      </c>
      <c r="G12" t="s">
        <v>320</v>
      </c>
      <c r="H12" t="s">
        <v>127</v>
      </c>
      <c r="I12" s="105" t="s">
        <v>4460</v>
      </c>
      <c r="J12" s="55">
        <v>5.16</v>
      </c>
      <c r="K12" t="s">
        <v>98</v>
      </c>
      <c r="L12" s="56">
        <v>1.9900000000000001E-2</v>
      </c>
      <c r="M12" s="56">
        <v>2.1000000000000001E-2</v>
      </c>
      <c r="N12" s="55">
        <v>170989.66</v>
      </c>
      <c r="O12" s="55">
        <v>99.46</v>
      </c>
      <c r="P12" s="55">
        <v>0</v>
      </c>
      <c r="Q12" s="55">
        <v>170.066315836</v>
      </c>
      <c r="R12" s="56">
        <v>1E-4</v>
      </c>
      <c r="S12" s="56">
        <v>4.0000000000000002E-4</v>
      </c>
      <c r="T12" s="56">
        <v>1E-4</v>
      </c>
    </row>
    <row r="13" spans="1:22">
      <c r="A13" t="s">
        <v>321</v>
      </c>
      <c r="B13" t="s">
        <v>322</v>
      </c>
      <c r="C13" t="s">
        <v>96</v>
      </c>
      <c r="D13" t="s">
        <v>108</v>
      </c>
      <c r="E13" t="s">
        <v>318</v>
      </c>
      <c r="F13" t="s">
        <v>319</v>
      </c>
      <c r="G13" t="s">
        <v>320</v>
      </c>
      <c r="H13" t="s">
        <v>127</v>
      </c>
      <c r="I13" s="105" t="s">
        <v>4460</v>
      </c>
      <c r="J13" s="55">
        <v>0.74</v>
      </c>
      <c r="K13" t="s">
        <v>98</v>
      </c>
      <c r="L13" s="56">
        <v>8.6E-3</v>
      </c>
      <c r="M13" s="56">
        <v>2.8400000000000002E-2</v>
      </c>
      <c r="N13" s="55">
        <v>0.02</v>
      </c>
      <c r="O13" s="55">
        <v>111.16</v>
      </c>
      <c r="P13" s="55">
        <v>0</v>
      </c>
      <c r="Q13" s="55">
        <v>2.2232E-5</v>
      </c>
      <c r="R13" s="56">
        <v>0</v>
      </c>
      <c r="S13" s="56">
        <v>0</v>
      </c>
      <c r="T13" s="56">
        <v>0</v>
      </c>
    </row>
    <row r="14" spans="1:22">
      <c r="A14" t="s">
        <v>323</v>
      </c>
      <c r="B14" t="s">
        <v>324</v>
      </c>
      <c r="C14" t="s">
        <v>96</v>
      </c>
      <c r="D14" t="s">
        <v>108</v>
      </c>
      <c r="E14" t="s">
        <v>325</v>
      </c>
      <c r="F14" t="s">
        <v>110</v>
      </c>
      <c r="G14" t="s">
        <v>176</v>
      </c>
      <c r="H14" t="s">
        <v>177</v>
      </c>
      <c r="I14" s="105" t="s">
        <v>4460</v>
      </c>
      <c r="J14" s="55">
        <v>12.41</v>
      </c>
      <c r="K14" t="s">
        <v>98</v>
      </c>
      <c r="L14" s="56">
        <v>2.07E-2</v>
      </c>
      <c r="M14" s="56">
        <v>2.7699999999999999E-2</v>
      </c>
      <c r="N14" s="55">
        <v>5418754.6299999999</v>
      </c>
      <c r="O14" s="55">
        <v>100.85</v>
      </c>
      <c r="P14" s="55">
        <v>0</v>
      </c>
      <c r="Q14" s="55">
        <v>5464.8140443550001</v>
      </c>
      <c r="R14" s="56">
        <v>1.9E-3</v>
      </c>
      <c r="S14" s="56">
        <v>1.1599999999999999E-2</v>
      </c>
      <c r="T14" s="56">
        <v>1.9E-3</v>
      </c>
    </row>
    <row r="15" spans="1:22">
      <c r="A15" t="s">
        <v>326</v>
      </c>
      <c r="B15" t="s">
        <v>327</v>
      </c>
      <c r="C15" t="s">
        <v>96</v>
      </c>
      <c r="D15" t="s">
        <v>108</v>
      </c>
      <c r="E15" t="s">
        <v>328</v>
      </c>
      <c r="F15" t="s">
        <v>329</v>
      </c>
      <c r="G15" t="s">
        <v>330</v>
      </c>
      <c r="H15" t="s">
        <v>127</v>
      </c>
      <c r="I15" s="105" t="s">
        <v>4460</v>
      </c>
      <c r="J15" s="55">
        <v>1.59</v>
      </c>
      <c r="K15" t="s">
        <v>98</v>
      </c>
      <c r="L15" s="56">
        <v>4.4999999999999998E-2</v>
      </c>
      <c r="M15" s="56">
        <v>2.1100000000000001E-2</v>
      </c>
      <c r="N15" s="55">
        <v>533652.5</v>
      </c>
      <c r="O15" s="55">
        <v>119.1</v>
      </c>
      <c r="P15" s="55">
        <v>0</v>
      </c>
      <c r="Q15" s="55">
        <v>635.5801275</v>
      </c>
      <c r="R15" s="56">
        <v>2.0000000000000001E-4</v>
      </c>
      <c r="S15" s="56">
        <v>1.2999999999999999E-3</v>
      </c>
      <c r="T15" s="56">
        <v>2.0000000000000001E-4</v>
      </c>
    </row>
    <row r="16" spans="1:22">
      <c r="A16" t="s">
        <v>331</v>
      </c>
      <c r="B16" t="s">
        <v>332</v>
      </c>
      <c r="C16" t="s">
        <v>96</v>
      </c>
      <c r="D16" t="s">
        <v>108</v>
      </c>
      <c r="E16" t="s">
        <v>328</v>
      </c>
      <c r="F16" t="s">
        <v>329</v>
      </c>
      <c r="G16" t="s">
        <v>330</v>
      </c>
      <c r="H16" t="s">
        <v>127</v>
      </c>
      <c r="I16" s="105" t="s">
        <v>4460</v>
      </c>
      <c r="J16" s="55">
        <v>4.0199999999999996</v>
      </c>
      <c r="K16" t="s">
        <v>98</v>
      </c>
      <c r="L16" s="56">
        <v>3.85E-2</v>
      </c>
      <c r="M16" s="56">
        <v>2.1499999999999998E-2</v>
      </c>
      <c r="N16" s="55">
        <v>4137338.59</v>
      </c>
      <c r="O16" s="55">
        <v>121.06</v>
      </c>
      <c r="P16" s="55">
        <v>0</v>
      </c>
      <c r="Q16" s="55">
        <v>5008.6620970539998</v>
      </c>
      <c r="R16" s="56">
        <v>1.6000000000000001E-3</v>
      </c>
      <c r="S16" s="56">
        <v>1.06E-2</v>
      </c>
      <c r="T16" s="56">
        <v>1.8E-3</v>
      </c>
    </row>
    <row r="17" spans="1:20">
      <c r="A17" t="s">
        <v>334</v>
      </c>
      <c r="B17" t="s">
        <v>335</v>
      </c>
      <c r="C17" t="s">
        <v>96</v>
      </c>
      <c r="D17" t="s">
        <v>108</v>
      </c>
      <c r="E17" t="s">
        <v>328</v>
      </c>
      <c r="F17" t="s">
        <v>329</v>
      </c>
      <c r="G17" t="s">
        <v>330</v>
      </c>
      <c r="H17" t="s">
        <v>127</v>
      </c>
      <c r="I17" s="105" t="s">
        <v>4460</v>
      </c>
      <c r="J17" s="55">
        <v>6.41</v>
      </c>
      <c r="K17" t="s">
        <v>98</v>
      </c>
      <c r="L17" s="56">
        <v>2.3900000000000001E-2</v>
      </c>
      <c r="M17" s="56">
        <v>2.5899999999999999E-2</v>
      </c>
      <c r="N17" s="55">
        <v>6454227.9000000004</v>
      </c>
      <c r="O17" s="55">
        <v>110.53</v>
      </c>
      <c r="P17" s="55">
        <v>0</v>
      </c>
      <c r="Q17" s="55">
        <v>7133.8580978700002</v>
      </c>
      <c r="R17" s="56">
        <v>1.6999999999999999E-3</v>
      </c>
      <c r="S17" s="56">
        <v>1.5100000000000001E-2</v>
      </c>
      <c r="T17" s="56">
        <v>2.5000000000000001E-3</v>
      </c>
    </row>
    <row r="18" spans="1:20">
      <c r="A18" t="s">
        <v>336</v>
      </c>
      <c r="B18" t="s">
        <v>337</v>
      </c>
      <c r="C18" t="s">
        <v>96</v>
      </c>
      <c r="D18" t="s">
        <v>108</v>
      </c>
      <c r="E18" t="s">
        <v>328</v>
      </c>
      <c r="F18" t="s">
        <v>329</v>
      </c>
      <c r="G18" t="s">
        <v>330</v>
      </c>
      <c r="H18" t="s">
        <v>127</v>
      </c>
      <c r="I18" s="105" t="s">
        <v>4460</v>
      </c>
      <c r="J18" s="55">
        <v>3.49</v>
      </c>
      <c r="K18" t="s">
        <v>98</v>
      </c>
      <c r="L18" s="56">
        <v>0.01</v>
      </c>
      <c r="M18" s="56">
        <v>1.8800000000000001E-2</v>
      </c>
      <c r="N18" s="55">
        <v>569821.69999999995</v>
      </c>
      <c r="O18" s="55">
        <v>106.97</v>
      </c>
      <c r="P18" s="55">
        <v>0</v>
      </c>
      <c r="Q18" s="55">
        <v>609.53827249000005</v>
      </c>
      <c r="R18" s="56">
        <v>5.0000000000000001E-4</v>
      </c>
      <c r="S18" s="56">
        <v>1.2999999999999999E-3</v>
      </c>
      <c r="T18" s="56">
        <v>2.0000000000000001E-4</v>
      </c>
    </row>
    <row r="19" spans="1:20">
      <c r="A19" t="s">
        <v>339</v>
      </c>
      <c r="B19" t="s">
        <v>340</v>
      </c>
      <c r="C19" t="s">
        <v>96</v>
      </c>
      <c r="D19" t="s">
        <v>108</v>
      </c>
      <c r="E19" t="s">
        <v>328</v>
      </c>
      <c r="F19" t="s">
        <v>329</v>
      </c>
      <c r="G19" t="s">
        <v>330</v>
      </c>
      <c r="H19" t="s">
        <v>127</v>
      </c>
      <c r="I19" s="105" t="s">
        <v>4460</v>
      </c>
      <c r="J19" s="55">
        <v>11.36</v>
      </c>
      <c r="K19" t="s">
        <v>98</v>
      </c>
      <c r="L19" s="56">
        <v>1.2500000000000001E-2</v>
      </c>
      <c r="M19" s="56">
        <v>3.0099999999999998E-2</v>
      </c>
      <c r="N19" s="55">
        <v>2782811.4</v>
      </c>
      <c r="O19" s="55">
        <v>90.79</v>
      </c>
      <c r="P19" s="55">
        <v>0</v>
      </c>
      <c r="Q19" s="55">
        <v>2526.5144700599999</v>
      </c>
      <c r="R19" s="56">
        <v>5.9999999999999995E-4</v>
      </c>
      <c r="S19" s="56">
        <v>5.3E-3</v>
      </c>
      <c r="T19" s="56">
        <v>8.9999999999999998E-4</v>
      </c>
    </row>
    <row r="20" spans="1:20">
      <c r="A20" t="s">
        <v>342</v>
      </c>
      <c r="B20" t="s">
        <v>343</v>
      </c>
      <c r="C20" t="s">
        <v>96</v>
      </c>
      <c r="D20" t="s">
        <v>108</v>
      </c>
      <c r="E20" t="s">
        <v>328</v>
      </c>
      <c r="F20" t="s">
        <v>329</v>
      </c>
      <c r="G20" t="s">
        <v>330</v>
      </c>
      <c r="H20" t="s">
        <v>127</v>
      </c>
      <c r="I20" s="105" t="s">
        <v>4460</v>
      </c>
      <c r="J20" s="55">
        <v>8.2899999999999991</v>
      </c>
      <c r="K20" t="s">
        <v>98</v>
      </c>
      <c r="L20" s="56">
        <v>0.03</v>
      </c>
      <c r="M20" s="56">
        <v>2.8299999999999999E-2</v>
      </c>
      <c r="N20" s="55">
        <v>1314505.29</v>
      </c>
      <c r="O20" s="55">
        <v>102.81</v>
      </c>
      <c r="P20" s="55">
        <v>0</v>
      </c>
      <c r="Q20" s="55">
        <v>1351.442888649</v>
      </c>
      <c r="R20" s="56">
        <v>5.0000000000000001E-4</v>
      </c>
      <c r="S20" s="56">
        <v>2.8999999999999998E-3</v>
      </c>
      <c r="T20" s="56">
        <v>5.0000000000000001E-4</v>
      </c>
    </row>
    <row r="21" spans="1:20">
      <c r="A21" t="s">
        <v>344</v>
      </c>
      <c r="B21" t="s">
        <v>345</v>
      </c>
      <c r="C21" t="s">
        <v>96</v>
      </c>
      <c r="D21" t="s">
        <v>108</v>
      </c>
      <c r="E21" t="s">
        <v>328</v>
      </c>
      <c r="F21" t="s">
        <v>329</v>
      </c>
      <c r="G21" t="s">
        <v>330</v>
      </c>
      <c r="H21" t="s">
        <v>127</v>
      </c>
      <c r="I21" s="105" t="s">
        <v>4460</v>
      </c>
      <c r="J21" s="55">
        <v>11.04</v>
      </c>
      <c r="K21" t="s">
        <v>98</v>
      </c>
      <c r="L21" s="56">
        <v>3.2000000000000001E-2</v>
      </c>
      <c r="M21" s="56">
        <v>3.04E-2</v>
      </c>
      <c r="N21" s="55">
        <v>3620705.97</v>
      </c>
      <c r="O21" s="55">
        <v>103.2</v>
      </c>
      <c r="P21" s="55">
        <v>0</v>
      </c>
      <c r="Q21" s="55">
        <v>3736.5685610400001</v>
      </c>
      <c r="R21" s="56">
        <v>2.7000000000000001E-3</v>
      </c>
      <c r="S21" s="56">
        <v>7.9000000000000008E-3</v>
      </c>
      <c r="T21" s="56">
        <v>1.2999999999999999E-3</v>
      </c>
    </row>
    <row r="22" spans="1:20">
      <c r="A22" t="s">
        <v>346</v>
      </c>
      <c r="B22" t="s">
        <v>347</v>
      </c>
      <c r="C22" t="s">
        <v>96</v>
      </c>
      <c r="D22" t="s">
        <v>108</v>
      </c>
      <c r="E22" t="s">
        <v>348</v>
      </c>
      <c r="F22" t="s">
        <v>349</v>
      </c>
      <c r="G22" t="s">
        <v>330</v>
      </c>
      <c r="H22" t="s">
        <v>127</v>
      </c>
      <c r="I22" s="105" t="s">
        <v>4460</v>
      </c>
      <c r="J22" s="55">
        <v>3.38</v>
      </c>
      <c r="K22" t="s">
        <v>98</v>
      </c>
      <c r="L22" s="56">
        <v>1.34E-2</v>
      </c>
      <c r="M22" s="56">
        <v>2.5399999999999999E-2</v>
      </c>
      <c r="N22" s="55">
        <v>7100148.1900000004</v>
      </c>
      <c r="O22" s="55">
        <v>108.45</v>
      </c>
      <c r="P22" s="55">
        <v>674.25206000000003</v>
      </c>
      <c r="Q22" s="55">
        <v>8374.3627720549994</v>
      </c>
      <c r="R22" s="56">
        <v>2.3E-3</v>
      </c>
      <c r="S22" s="56">
        <v>1.77E-2</v>
      </c>
      <c r="T22" s="56">
        <v>2.8999999999999998E-3</v>
      </c>
    </row>
    <row r="23" spans="1:20">
      <c r="A23" t="s">
        <v>350</v>
      </c>
      <c r="B23" t="s">
        <v>351</v>
      </c>
      <c r="C23" t="s">
        <v>96</v>
      </c>
      <c r="D23" t="s">
        <v>108</v>
      </c>
      <c r="E23" t="s">
        <v>348</v>
      </c>
      <c r="F23" t="s">
        <v>349</v>
      </c>
      <c r="G23" t="s">
        <v>330</v>
      </c>
      <c r="H23" t="s">
        <v>127</v>
      </c>
      <c r="I23" s="105" t="s">
        <v>4460</v>
      </c>
      <c r="J23" s="55">
        <v>3.1</v>
      </c>
      <c r="K23" t="s">
        <v>98</v>
      </c>
      <c r="L23" s="56">
        <v>1.77E-2</v>
      </c>
      <c r="M23" s="56">
        <v>2.4E-2</v>
      </c>
      <c r="N23" s="55">
        <v>4626800.76</v>
      </c>
      <c r="O23" s="55">
        <v>109.35</v>
      </c>
      <c r="P23" s="55">
        <v>0</v>
      </c>
      <c r="Q23" s="55">
        <v>5059.4066310600001</v>
      </c>
      <c r="R23" s="56">
        <v>1.6999999999999999E-3</v>
      </c>
      <c r="S23" s="56">
        <v>1.0699999999999999E-2</v>
      </c>
      <c r="T23" s="56">
        <v>1.8E-3</v>
      </c>
    </row>
    <row r="24" spans="1:20">
      <c r="A24" t="s">
        <v>352</v>
      </c>
      <c r="B24" t="s">
        <v>353</v>
      </c>
      <c r="C24" t="s">
        <v>96</v>
      </c>
      <c r="D24" t="s">
        <v>108</v>
      </c>
      <c r="E24" t="s">
        <v>348</v>
      </c>
      <c r="F24" t="s">
        <v>349</v>
      </c>
      <c r="G24" t="s">
        <v>330</v>
      </c>
      <c r="H24" t="s">
        <v>127</v>
      </c>
      <c r="I24" s="105" t="s">
        <v>4460</v>
      </c>
      <c r="J24" s="55">
        <v>6.16</v>
      </c>
      <c r="K24" t="s">
        <v>98</v>
      </c>
      <c r="L24" s="56">
        <v>2.4799999999999999E-2</v>
      </c>
      <c r="M24" s="56">
        <v>2.8500000000000001E-2</v>
      </c>
      <c r="N24" s="55">
        <v>8699793.6500000004</v>
      </c>
      <c r="O24" s="55">
        <v>109.05</v>
      </c>
      <c r="P24" s="55">
        <v>0</v>
      </c>
      <c r="Q24" s="55">
        <v>9487.1249753249995</v>
      </c>
      <c r="R24" s="56">
        <v>2.5999999999999999E-3</v>
      </c>
      <c r="S24" s="56">
        <v>2.01E-2</v>
      </c>
      <c r="T24" s="56">
        <v>3.3E-3</v>
      </c>
    </row>
    <row r="25" spans="1:20">
      <c r="A25" t="s">
        <v>354</v>
      </c>
      <c r="B25" t="s">
        <v>355</v>
      </c>
      <c r="C25" t="s">
        <v>96</v>
      </c>
      <c r="D25" t="s">
        <v>108</v>
      </c>
      <c r="E25" t="s">
        <v>348</v>
      </c>
      <c r="F25" t="s">
        <v>349</v>
      </c>
      <c r="G25" t="s">
        <v>356</v>
      </c>
      <c r="H25" t="s">
        <v>177</v>
      </c>
      <c r="I25" s="105" t="s">
        <v>4460</v>
      </c>
      <c r="J25" s="55">
        <v>7.48</v>
      </c>
      <c r="K25" t="s">
        <v>98</v>
      </c>
      <c r="L25" s="56">
        <v>8.9999999999999993E-3</v>
      </c>
      <c r="M25" s="56">
        <v>3.04E-2</v>
      </c>
      <c r="N25" s="55">
        <v>5099524.3</v>
      </c>
      <c r="O25" s="55">
        <v>93.65</v>
      </c>
      <c r="P25" s="55">
        <v>23.496659999999999</v>
      </c>
      <c r="Q25" s="55">
        <v>4799.2011669499998</v>
      </c>
      <c r="R25" s="56">
        <v>2.7000000000000001E-3</v>
      </c>
      <c r="S25" s="56">
        <v>1.01E-2</v>
      </c>
      <c r="T25" s="56">
        <v>1.6999999999999999E-3</v>
      </c>
    </row>
    <row r="26" spans="1:20">
      <c r="A26" t="s">
        <v>357</v>
      </c>
      <c r="B26" t="s">
        <v>358</v>
      </c>
      <c r="C26" t="s">
        <v>96</v>
      </c>
      <c r="D26" t="s">
        <v>108</v>
      </c>
      <c r="E26" t="s">
        <v>348</v>
      </c>
      <c r="F26" t="s">
        <v>349</v>
      </c>
      <c r="G26" t="s">
        <v>356</v>
      </c>
      <c r="H26" t="s">
        <v>177</v>
      </c>
      <c r="I26" s="105" t="s">
        <v>4460</v>
      </c>
      <c r="J26" s="55">
        <v>11.02</v>
      </c>
      <c r="K26" t="s">
        <v>98</v>
      </c>
      <c r="L26" s="56">
        <v>1.6899999999999998E-2</v>
      </c>
      <c r="M26" s="56">
        <v>3.3700000000000001E-2</v>
      </c>
      <c r="N26" s="55">
        <v>10328711.5</v>
      </c>
      <c r="O26" s="55">
        <v>91.53</v>
      </c>
      <c r="P26" s="55">
        <v>86.307000000000002</v>
      </c>
      <c r="Q26" s="55">
        <v>9540.1766359499998</v>
      </c>
      <c r="R26" s="56">
        <v>3.8999999999999998E-3</v>
      </c>
      <c r="S26" s="56">
        <v>2.0199999999999999E-2</v>
      </c>
      <c r="T26" s="56">
        <v>3.3E-3</v>
      </c>
    </row>
    <row r="27" spans="1:20">
      <c r="A27" t="s">
        <v>359</v>
      </c>
      <c r="B27" t="s">
        <v>360</v>
      </c>
      <c r="C27" t="s">
        <v>96</v>
      </c>
      <c r="D27" t="s">
        <v>108</v>
      </c>
      <c r="E27" t="s">
        <v>361</v>
      </c>
      <c r="F27" t="s">
        <v>349</v>
      </c>
      <c r="G27" t="s">
        <v>362</v>
      </c>
      <c r="H27" t="s">
        <v>177</v>
      </c>
      <c r="I27" s="105" t="s">
        <v>4460</v>
      </c>
      <c r="J27" s="55">
        <v>4.07</v>
      </c>
      <c r="K27" t="s">
        <v>98</v>
      </c>
      <c r="L27" s="56">
        <v>5.0000000000000001E-3</v>
      </c>
      <c r="M27" s="56">
        <v>2.7199999999999998E-2</v>
      </c>
      <c r="N27" s="55">
        <v>1523978.31</v>
      </c>
      <c r="O27" s="55">
        <v>101.54</v>
      </c>
      <c r="P27" s="55">
        <v>0</v>
      </c>
      <c r="Q27" s="55">
        <v>1547.4475759740001</v>
      </c>
      <c r="R27" s="56">
        <v>8.9999999999999998E-4</v>
      </c>
      <c r="S27" s="56">
        <v>3.3E-3</v>
      </c>
      <c r="T27" s="56">
        <v>5.0000000000000001E-4</v>
      </c>
    </row>
    <row r="28" spans="1:20">
      <c r="A28" t="s">
        <v>363</v>
      </c>
      <c r="B28" t="s">
        <v>364</v>
      </c>
      <c r="C28" t="s">
        <v>96</v>
      </c>
      <c r="D28" t="s">
        <v>108</v>
      </c>
      <c r="E28" t="s">
        <v>361</v>
      </c>
      <c r="F28" t="s">
        <v>349</v>
      </c>
      <c r="G28" t="s">
        <v>362</v>
      </c>
      <c r="H28" t="s">
        <v>177</v>
      </c>
      <c r="I28" s="105" t="s">
        <v>4460</v>
      </c>
      <c r="J28" s="55">
        <v>5.89</v>
      </c>
      <c r="K28" t="s">
        <v>98</v>
      </c>
      <c r="L28" s="56">
        <v>5.8999999999999999E-3</v>
      </c>
      <c r="M28" s="56">
        <v>3.04E-2</v>
      </c>
      <c r="N28" s="55">
        <v>4616024.51</v>
      </c>
      <c r="O28" s="55">
        <v>93.79</v>
      </c>
      <c r="P28" s="55">
        <v>0</v>
      </c>
      <c r="Q28" s="55">
        <v>4329.3693879290004</v>
      </c>
      <c r="R28" s="56">
        <v>4.1999999999999997E-3</v>
      </c>
      <c r="S28" s="56">
        <v>9.1999999999999998E-3</v>
      </c>
      <c r="T28" s="56">
        <v>1.5E-3</v>
      </c>
    </row>
    <row r="29" spans="1:20">
      <c r="A29" t="s">
        <v>366</v>
      </c>
      <c r="B29" t="s">
        <v>367</v>
      </c>
      <c r="C29" t="s">
        <v>96</v>
      </c>
      <c r="D29" t="s">
        <v>108</v>
      </c>
      <c r="E29" t="s">
        <v>361</v>
      </c>
      <c r="F29" t="s">
        <v>349</v>
      </c>
      <c r="G29" t="s">
        <v>362</v>
      </c>
      <c r="H29" t="s">
        <v>177</v>
      </c>
      <c r="I29" s="105" t="s">
        <v>4460</v>
      </c>
      <c r="J29" s="55">
        <v>1.21</v>
      </c>
      <c r="K29" t="s">
        <v>98</v>
      </c>
      <c r="L29" s="56">
        <v>4.7500000000000001E-2</v>
      </c>
      <c r="M29" s="56">
        <v>2.5000000000000001E-2</v>
      </c>
      <c r="N29" s="55">
        <v>694595.47</v>
      </c>
      <c r="O29" s="55">
        <v>140.54</v>
      </c>
      <c r="P29" s="55">
        <v>0</v>
      </c>
      <c r="Q29" s="55">
        <v>976.18447353800002</v>
      </c>
      <c r="R29" s="56">
        <v>5.0000000000000001E-4</v>
      </c>
      <c r="S29" s="56">
        <v>2.0999999999999999E-3</v>
      </c>
      <c r="T29" s="56">
        <v>2.9999999999999997E-4</v>
      </c>
    </row>
    <row r="30" spans="1:20">
      <c r="A30" t="s">
        <v>368</v>
      </c>
      <c r="B30" t="s">
        <v>369</v>
      </c>
      <c r="C30" t="s">
        <v>96</v>
      </c>
      <c r="D30" t="s">
        <v>108</v>
      </c>
      <c r="E30" t="s">
        <v>370</v>
      </c>
      <c r="F30" t="s">
        <v>349</v>
      </c>
      <c r="G30" t="s">
        <v>371</v>
      </c>
      <c r="H30" t="s">
        <v>127</v>
      </c>
      <c r="I30" s="105" t="s">
        <v>4460</v>
      </c>
      <c r="J30" s="55">
        <v>6.57</v>
      </c>
      <c r="K30" t="s">
        <v>98</v>
      </c>
      <c r="L30" s="56">
        <v>3.5000000000000001E-3</v>
      </c>
      <c r="M30" s="56">
        <v>3.0700000000000002E-2</v>
      </c>
      <c r="N30" s="55">
        <v>8736903.5899999999</v>
      </c>
      <c r="O30" s="55">
        <v>91.16</v>
      </c>
      <c r="P30" s="55">
        <v>0</v>
      </c>
      <c r="Q30" s="55">
        <v>7964.5613126440003</v>
      </c>
      <c r="R30" s="56">
        <v>2.8E-3</v>
      </c>
      <c r="S30" s="56">
        <v>1.6799999999999999E-2</v>
      </c>
      <c r="T30" s="56">
        <v>2.8E-3</v>
      </c>
    </row>
    <row r="31" spans="1:20">
      <c r="A31" t="s">
        <v>373</v>
      </c>
      <c r="B31" t="s">
        <v>374</v>
      </c>
      <c r="C31" t="s">
        <v>96</v>
      </c>
      <c r="D31" t="s">
        <v>108</v>
      </c>
      <c r="E31" t="s">
        <v>370</v>
      </c>
      <c r="F31" t="s">
        <v>349</v>
      </c>
      <c r="G31" t="s">
        <v>362</v>
      </c>
      <c r="H31" t="s">
        <v>177</v>
      </c>
      <c r="I31" s="105" t="s">
        <v>4460</v>
      </c>
      <c r="J31" s="55">
        <v>2.46</v>
      </c>
      <c r="K31" t="s">
        <v>98</v>
      </c>
      <c r="L31" s="56">
        <v>2.4E-2</v>
      </c>
      <c r="M31" s="56">
        <v>2.3300000000000001E-2</v>
      </c>
      <c r="N31" s="55">
        <v>103968.36</v>
      </c>
      <c r="O31" s="55">
        <v>112.98</v>
      </c>
      <c r="P31" s="55">
        <v>0</v>
      </c>
      <c r="Q31" s="55">
        <v>117.463453128</v>
      </c>
      <c r="R31" s="56">
        <v>2.0000000000000001E-4</v>
      </c>
      <c r="S31" s="56">
        <v>2.0000000000000001E-4</v>
      </c>
      <c r="T31" s="56">
        <v>0</v>
      </c>
    </row>
    <row r="32" spans="1:20">
      <c r="A32" t="s">
        <v>375</v>
      </c>
      <c r="B32" t="s">
        <v>376</v>
      </c>
      <c r="C32" t="s">
        <v>96</v>
      </c>
      <c r="D32" t="s">
        <v>108</v>
      </c>
      <c r="E32" t="s">
        <v>370</v>
      </c>
      <c r="F32" t="s">
        <v>349</v>
      </c>
      <c r="G32" t="s">
        <v>371</v>
      </c>
      <c r="H32" t="s">
        <v>127</v>
      </c>
      <c r="I32" s="105" t="s">
        <v>4460</v>
      </c>
      <c r="J32" s="55">
        <v>3.67</v>
      </c>
      <c r="K32" t="s">
        <v>98</v>
      </c>
      <c r="L32" s="56">
        <v>2.5999999999999999E-2</v>
      </c>
      <c r="M32" s="56">
        <v>2.2700000000000001E-2</v>
      </c>
      <c r="N32" s="55">
        <v>1656311.28</v>
      </c>
      <c r="O32" s="55">
        <v>113.37</v>
      </c>
      <c r="P32" s="55">
        <v>0</v>
      </c>
      <c r="Q32" s="55">
        <v>1877.7600981359999</v>
      </c>
      <c r="R32" s="56">
        <v>3.3999999999999998E-3</v>
      </c>
      <c r="S32" s="56">
        <v>4.0000000000000001E-3</v>
      </c>
      <c r="T32" s="56">
        <v>6.9999999999999999E-4</v>
      </c>
    </row>
    <row r="33" spans="1:20">
      <c r="A33" t="s">
        <v>377</v>
      </c>
      <c r="B33" t="s">
        <v>378</v>
      </c>
      <c r="C33" t="s">
        <v>96</v>
      </c>
      <c r="D33" t="s">
        <v>108</v>
      </c>
      <c r="E33" t="s">
        <v>370</v>
      </c>
      <c r="F33" t="s">
        <v>349</v>
      </c>
      <c r="G33" t="s">
        <v>371</v>
      </c>
      <c r="H33" t="s">
        <v>127</v>
      </c>
      <c r="I33" s="105" t="s">
        <v>4460</v>
      </c>
      <c r="J33" s="55">
        <v>4.1399999999999997</v>
      </c>
      <c r="K33" t="s">
        <v>98</v>
      </c>
      <c r="L33" s="56">
        <v>2.81E-2</v>
      </c>
      <c r="M33" s="56">
        <v>2.5899999999999999E-2</v>
      </c>
      <c r="N33" s="55">
        <v>445976.66</v>
      </c>
      <c r="O33" s="55">
        <v>113.83</v>
      </c>
      <c r="P33" s="55">
        <v>0</v>
      </c>
      <c r="Q33" s="55">
        <v>507.65523207799998</v>
      </c>
      <c r="R33" s="56">
        <v>2.9999999999999997E-4</v>
      </c>
      <c r="S33" s="56">
        <v>1.1000000000000001E-3</v>
      </c>
      <c r="T33" s="56">
        <v>2.0000000000000001E-4</v>
      </c>
    </row>
    <row r="34" spans="1:20">
      <c r="A34" t="s">
        <v>379</v>
      </c>
      <c r="B34" t="s">
        <v>380</v>
      </c>
      <c r="C34" t="s">
        <v>96</v>
      </c>
      <c r="D34" t="s">
        <v>108</v>
      </c>
      <c r="E34" t="s">
        <v>370</v>
      </c>
      <c r="F34" t="s">
        <v>349</v>
      </c>
      <c r="G34" t="s">
        <v>371</v>
      </c>
      <c r="H34" t="s">
        <v>127</v>
      </c>
      <c r="I34" s="105" t="s">
        <v>4460</v>
      </c>
      <c r="J34" s="55">
        <v>2.39</v>
      </c>
      <c r="K34" t="s">
        <v>98</v>
      </c>
      <c r="L34" s="56">
        <v>3.6999999999999998E-2</v>
      </c>
      <c r="M34" s="56">
        <v>2.3599999999999999E-2</v>
      </c>
      <c r="N34" s="55">
        <v>123332.08</v>
      </c>
      <c r="O34" s="55">
        <v>115.14</v>
      </c>
      <c r="P34" s="55">
        <v>0</v>
      </c>
      <c r="Q34" s="55">
        <v>142.004556912</v>
      </c>
      <c r="R34" s="56">
        <v>2.9999999999999997E-4</v>
      </c>
      <c r="S34" s="56">
        <v>2.9999999999999997E-4</v>
      </c>
      <c r="T34" s="56">
        <v>0</v>
      </c>
    </row>
    <row r="35" spans="1:20">
      <c r="A35" t="s">
        <v>382</v>
      </c>
      <c r="B35" t="s">
        <v>383</v>
      </c>
      <c r="C35" t="s">
        <v>96</v>
      </c>
      <c r="D35" t="s">
        <v>108</v>
      </c>
      <c r="E35" t="s">
        <v>384</v>
      </c>
      <c r="F35" t="s">
        <v>349</v>
      </c>
      <c r="G35" t="s">
        <v>362</v>
      </c>
      <c r="H35" t="s">
        <v>177</v>
      </c>
      <c r="I35" s="105" t="s">
        <v>4460</v>
      </c>
      <c r="J35" s="55">
        <v>4.24</v>
      </c>
      <c r="K35" t="s">
        <v>98</v>
      </c>
      <c r="L35" s="56">
        <v>6.4999999999999997E-3</v>
      </c>
      <c r="M35" s="56">
        <v>2.3300000000000001E-2</v>
      </c>
      <c r="N35" s="55">
        <v>1482464.5</v>
      </c>
      <c r="O35" s="55">
        <v>103.63</v>
      </c>
      <c r="P35" s="55">
        <v>23.332260000000002</v>
      </c>
      <c r="Q35" s="55">
        <v>1559.6102213500001</v>
      </c>
      <c r="R35" s="56">
        <v>2.8999999999999998E-3</v>
      </c>
      <c r="S35" s="56">
        <v>3.3E-3</v>
      </c>
      <c r="T35" s="56">
        <v>5.0000000000000001E-4</v>
      </c>
    </row>
    <row r="36" spans="1:20">
      <c r="A36" t="s">
        <v>385</v>
      </c>
      <c r="B36" t="s">
        <v>386</v>
      </c>
      <c r="C36" t="s">
        <v>96</v>
      </c>
      <c r="D36" t="s">
        <v>108</v>
      </c>
      <c r="E36" t="s">
        <v>384</v>
      </c>
      <c r="F36" t="s">
        <v>349</v>
      </c>
      <c r="G36" t="s">
        <v>362</v>
      </c>
      <c r="H36" t="s">
        <v>177</v>
      </c>
      <c r="I36" s="105" t="s">
        <v>4460</v>
      </c>
      <c r="J36" s="55">
        <v>5</v>
      </c>
      <c r="K36" t="s">
        <v>98</v>
      </c>
      <c r="L36" s="56">
        <v>1.43E-2</v>
      </c>
      <c r="M36" s="56">
        <v>2.69E-2</v>
      </c>
      <c r="N36" s="55">
        <v>23832.07</v>
      </c>
      <c r="O36" s="55">
        <v>104.73</v>
      </c>
      <c r="P36" s="55">
        <v>0.47738999999999998</v>
      </c>
      <c r="Q36" s="55">
        <v>25.436716911000001</v>
      </c>
      <c r="R36" s="56">
        <v>1E-4</v>
      </c>
      <c r="S36" s="56">
        <v>1E-4</v>
      </c>
      <c r="T36" s="56">
        <v>0</v>
      </c>
    </row>
    <row r="37" spans="1:20">
      <c r="A37" t="s">
        <v>387</v>
      </c>
      <c r="B37" t="s">
        <v>388</v>
      </c>
      <c r="C37" t="s">
        <v>96</v>
      </c>
      <c r="D37" t="s">
        <v>108</v>
      </c>
      <c r="E37" t="s">
        <v>384</v>
      </c>
      <c r="F37" t="s">
        <v>349</v>
      </c>
      <c r="G37" t="s">
        <v>362</v>
      </c>
      <c r="H37" t="s">
        <v>177</v>
      </c>
      <c r="I37" s="105" t="s">
        <v>4460</v>
      </c>
      <c r="J37" s="55">
        <v>6.66</v>
      </c>
      <c r="K37" t="s">
        <v>98</v>
      </c>
      <c r="L37" s="56">
        <v>3.61E-2</v>
      </c>
      <c r="M37" s="56">
        <v>3.27E-2</v>
      </c>
      <c r="N37" s="55">
        <v>2264690.85</v>
      </c>
      <c r="O37" s="55">
        <v>104.73</v>
      </c>
      <c r="P37" s="55">
        <v>65.601860000000002</v>
      </c>
      <c r="Q37" s="55">
        <v>2437.4125872049999</v>
      </c>
      <c r="R37" s="56">
        <v>4.8999999999999998E-3</v>
      </c>
      <c r="S37" s="56">
        <v>5.1999999999999998E-3</v>
      </c>
      <c r="T37" s="56">
        <v>8.9999999999999998E-4</v>
      </c>
    </row>
    <row r="38" spans="1:20">
      <c r="A38" t="s">
        <v>389</v>
      </c>
      <c r="B38" t="s">
        <v>390</v>
      </c>
      <c r="C38" t="s">
        <v>96</v>
      </c>
      <c r="D38" t="s">
        <v>108</v>
      </c>
      <c r="E38" t="s">
        <v>384</v>
      </c>
      <c r="F38" t="s">
        <v>349</v>
      </c>
      <c r="G38" t="s">
        <v>362</v>
      </c>
      <c r="H38" t="s">
        <v>177</v>
      </c>
      <c r="I38" s="105" t="s">
        <v>4460</v>
      </c>
      <c r="J38" s="55">
        <v>1.48</v>
      </c>
      <c r="K38" t="s">
        <v>98</v>
      </c>
      <c r="L38" s="56">
        <v>1.7600000000000001E-2</v>
      </c>
      <c r="M38" s="56">
        <v>2.1299999999999999E-2</v>
      </c>
      <c r="N38" s="55">
        <v>1054488.33</v>
      </c>
      <c r="O38" s="55">
        <v>112.57</v>
      </c>
      <c r="P38" s="55">
        <v>25.01464</v>
      </c>
      <c r="Q38" s="55">
        <v>1212.0521530809999</v>
      </c>
      <c r="R38" s="56">
        <v>8.0000000000000004E-4</v>
      </c>
      <c r="S38" s="56">
        <v>2.5999999999999999E-3</v>
      </c>
      <c r="T38" s="56">
        <v>4.0000000000000002E-4</v>
      </c>
    </row>
    <row r="39" spans="1:20">
      <c r="A39" t="s">
        <v>391</v>
      </c>
      <c r="B39" t="s">
        <v>392</v>
      </c>
      <c r="C39" t="s">
        <v>96</v>
      </c>
      <c r="D39" t="s">
        <v>108</v>
      </c>
      <c r="E39" t="s">
        <v>384</v>
      </c>
      <c r="F39" t="s">
        <v>349</v>
      </c>
      <c r="G39" t="s">
        <v>362</v>
      </c>
      <c r="H39" t="s">
        <v>177</v>
      </c>
      <c r="I39" s="105" t="s">
        <v>4460</v>
      </c>
      <c r="J39" s="55">
        <v>2.2000000000000002</v>
      </c>
      <c r="K39" t="s">
        <v>98</v>
      </c>
      <c r="L39" s="56">
        <v>2.1499999999999998E-2</v>
      </c>
      <c r="M39" s="56">
        <v>2.2499999999999999E-2</v>
      </c>
      <c r="N39" s="55">
        <v>1475650.84</v>
      </c>
      <c r="O39" s="55">
        <v>113.66</v>
      </c>
      <c r="P39" s="55">
        <v>0</v>
      </c>
      <c r="Q39" s="55">
        <v>1677.224744744</v>
      </c>
      <c r="R39" s="56">
        <v>1.1999999999999999E-3</v>
      </c>
      <c r="S39" s="56">
        <v>3.5000000000000001E-3</v>
      </c>
      <c r="T39" s="56">
        <v>5.9999999999999995E-4</v>
      </c>
    </row>
    <row r="40" spans="1:20">
      <c r="A40" t="s">
        <v>393</v>
      </c>
      <c r="B40" t="s">
        <v>394</v>
      </c>
      <c r="C40" t="s">
        <v>96</v>
      </c>
      <c r="D40" t="s">
        <v>108</v>
      </c>
      <c r="E40" t="s">
        <v>384</v>
      </c>
      <c r="F40" t="s">
        <v>349</v>
      </c>
      <c r="G40" t="s">
        <v>362</v>
      </c>
      <c r="H40" t="s">
        <v>177</v>
      </c>
      <c r="I40" s="105" t="s">
        <v>4460</v>
      </c>
      <c r="J40" s="55">
        <v>4.3</v>
      </c>
      <c r="K40" t="s">
        <v>98</v>
      </c>
      <c r="L40" s="56">
        <v>2.2499999999999999E-2</v>
      </c>
      <c r="M40" s="56">
        <v>2.6100000000000002E-2</v>
      </c>
      <c r="N40" s="55">
        <v>3948431.92</v>
      </c>
      <c r="O40" s="55">
        <v>111.23</v>
      </c>
      <c r="P40" s="55">
        <v>363.08499</v>
      </c>
      <c r="Q40" s="55">
        <v>4754.925814616</v>
      </c>
      <c r="R40" s="56">
        <v>4.0000000000000001E-3</v>
      </c>
      <c r="S40" s="56">
        <v>1.01E-2</v>
      </c>
      <c r="T40" s="56">
        <v>1.6999999999999999E-3</v>
      </c>
    </row>
    <row r="41" spans="1:20">
      <c r="A41" t="s">
        <v>395</v>
      </c>
      <c r="B41" t="s">
        <v>396</v>
      </c>
      <c r="C41" t="s">
        <v>96</v>
      </c>
      <c r="D41" t="s">
        <v>108</v>
      </c>
      <c r="E41" t="s">
        <v>384</v>
      </c>
      <c r="F41" t="s">
        <v>349</v>
      </c>
      <c r="G41" t="s">
        <v>362</v>
      </c>
      <c r="H41" t="s">
        <v>177</v>
      </c>
      <c r="I41" s="105" t="s">
        <v>4460</v>
      </c>
      <c r="J41" s="55">
        <v>5.9</v>
      </c>
      <c r="K41" t="s">
        <v>98</v>
      </c>
      <c r="L41" s="56">
        <v>2.5000000000000001E-3</v>
      </c>
      <c r="M41" s="56">
        <v>2.69E-2</v>
      </c>
      <c r="N41" s="55">
        <v>3441329.16</v>
      </c>
      <c r="O41" s="55">
        <v>94.78</v>
      </c>
      <c r="P41" s="55">
        <v>88.418869999999998</v>
      </c>
      <c r="Q41" s="55">
        <v>3350.1106478480001</v>
      </c>
      <c r="R41" s="56">
        <v>2.7000000000000001E-3</v>
      </c>
      <c r="S41" s="56">
        <v>7.1000000000000004E-3</v>
      </c>
      <c r="T41" s="56">
        <v>1.1999999999999999E-3</v>
      </c>
    </row>
    <row r="42" spans="1:20">
      <c r="A42" t="s">
        <v>398</v>
      </c>
      <c r="B42" t="s">
        <v>399</v>
      </c>
      <c r="C42" t="s">
        <v>96</v>
      </c>
      <c r="D42" t="s">
        <v>108</v>
      </c>
      <c r="E42" t="s">
        <v>384</v>
      </c>
      <c r="F42" t="s">
        <v>349</v>
      </c>
      <c r="G42" t="s">
        <v>362</v>
      </c>
      <c r="H42" t="s">
        <v>177</v>
      </c>
      <c r="I42" s="105" t="s">
        <v>4460</v>
      </c>
      <c r="J42" s="55">
        <v>3.01</v>
      </c>
      <c r="K42" t="s">
        <v>98</v>
      </c>
      <c r="L42" s="56">
        <v>2.35E-2</v>
      </c>
      <c r="M42" s="56">
        <v>2.2700000000000001E-2</v>
      </c>
      <c r="N42" s="55">
        <v>2957571.98</v>
      </c>
      <c r="O42" s="55">
        <v>113.73</v>
      </c>
      <c r="P42" s="55">
        <v>0</v>
      </c>
      <c r="Q42" s="55">
        <v>3363.6466128540001</v>
      </c>
      <c r="R42" s="56">
        <v>4.0000000000000001E-3</v>
      </c>
      <c r="S42" s="56">
        <v>7.1000000000000004E-3</v>
      </c>
      <c r="T42" s="56">
        <v>1.1999999999999999E-3</v>
      </c>
    </row>
    <row r="43" spans="1:20">
      <c r="A43" t="s">
        <v>400</v>
      </c>
      <c r="B43" t="s">
        <v>401</v>
      </c>
      <c r="C43" t="s">
        <v>96</v>
      </c>
      <c r="D43" t="s">
        <v>108</v>
      </c>
      <c r="E43" t="s">
        <v>402</v>
      </c>
      <c r="F43" t="s">
        <v>349</v>
      </c>
      <c r="G43" t="s">
        <v>362</v>
      </c>
      <c r="H43" t="s">
        <v>177</v>
      </c>
      <c r="I43" s="105" t="s">
        <v>4460</v>
      </c>
      <c r="J43" s="55">
        <v>2.96</v>
      </c>
      <c r="K43" t="s">
        <v>98</v>
      </c>
      <c r="L43" s="56">
        <v>1.4200000000000001E-2</v>
      </c>
      <c r="M43" s="56">
        <v>2.4899999999999999E-2</v>
      </c>
      <c r="N43" s="55">
        <v>1802585.28</v>
      </c>
      <c r="O43" s="55">
        <v>108.25</v>
      </c>
      <c r="P43" s="55">
        <v>0</v>
      </c>
      <c r="Q43" s="55">
        <v>1951.2985656000001</v>
      </c>
      <c r="R43" s="56">
        <v>2E-3</v>
      </c>
      <c r="S43" s="56">
        <v>4.1000000000000003E-3</v>
      </c>
      <c r="T43" s="56">
        <v>6.9999999999999999E-4</v>
      </c>
    </row>
    <row r="44" spans="1:20">
      <c r="A44" t="s">
        <v>404</v>
      </c>
      <c r="B44" t="s">
        <v>405</v>
      </c>
      <c r="C44" t="s">
        <v>96</v>
      </c>
      <c r="D44" t="s">
        <v>108</v>
      </c>
      <c r="E44" t="s">
        <v>406</v>
      </c>
      <c r="F44" t="s">
        <v>349</v>
      </c>
      <c r="G44" t="s">
        <v>362</v>
      </c>
      <c r="H44" t="s">
        <v>177</v>
      </c>
      <c r="I44" s="105" t="s">
        <v>4460</v>
      </c>
      <c r="J44" s="55">
        <v>0.7</v>
      </c>
      <c r="K44" t="s">
        <v>98</v>
      </c>
      <c r="L44" s="56">
        <v>0.04</v>
      </c>
      <c r="M44" s="56">
        <v>2.5999999999999999E-2</v>
      </c>
      <c r="N44" s="55">
        <v>18005.72</v>
      </c>
      <c r="O44" s="55">
        <v>113.55</v>
      </c>
      <c r="P44" s="55">
        <v>0</v>
      </c>
      <c r="Q44" s="55">
        <v>20.445495059999999</v>
      </c>
      <c r="R44" s="56">
        <v>1E-4</v>
      </c>
      <c r="S44" s="56">
        <v>0</v>
      </c>
      <c r="T44" s="56">
        <v>0</v>
      </c>
    </row>
    <row r="45" spans="1:20">
      <c r="A45" t="s">
        <v>407</v>
      </c>
      <c r="B45" t="s">
        <v>408</v>
      </c>
      <c r="C45" t="s">
        <v>96</v>
      </c>
      <c r="D45" t="s">
        <v>108</v>
      </c>
      <c r="E45" t="s">
        <v>406</v>
      </c>
      <c r="F45" t="s">
        <v>349</v>
      </c>
      <c r="G45" t="s">
        <v>362</v>
      </c>
      <c r="H45" t="s">
        <v>177</v>
      </c>
      <c r="I45" s="105" t="s">
        <v>4460</v>
      </c>
      <c r="J45" s="55">
        <v>4.03</v>
      </c>
      <c r="K45" t="s">
        <v>98</v>
      </c>
      <c r="L45" s="56">
        <v>3.5000000000000003E-2</v>
      </c>
      <c r="M45" s="56">
        <v>2.6100000000000002E-2</v>
      </c>
      <c r="N45" s="55">
        <v>980917.6</v>
      </c>
      <c r="O45" s="55">
        <v>118.48</v>
      </c>
      <c r="P45" s="55">
        <v>0</v>
      </c>
      <c r="Q45" s="55">
        <v>1162.19117248</v>
      </c>
      <c r="R45" s="56">
        <v>1.1000000000000001E-3</v>
      </c>
      <c r="S45" s="56">
        <v>2.5000000000000001E-3</v>
      </c>
      <c r="T45" s="56">
        <v>4.0000000000000002E-4</v>
      </c>
    </row>
    <row r="46" spans="1:20">
      <c r="A46" t="s">
        <v>410</v>
      </c>
      <c r="B46" t="s">
        <v>411</v>
      </c>
      <c r="C46" t="s">
        <v>96</v>
      </c>
      <c r="D46" t="s">
        <v>108</v>
      </c>
      <c r="E46" t="s">
        <v>406</v>
      </c>
      <c r="F46" t="s">
        <v>349</v>
      </c>
      <c r="G46" t="s">
        <v>362</v>
      </c>
      <c r="H46" t="s">
        <v>177</v>
      </c>
      <c r="I46" s="105" t="s">
        <v>4460</v>
      </c>
      <c r="J46" s="55">
        <v>6.58</v>
      </c>
      <c r="K46" t="s">
        <v>98</v>
      </c>
      <c r="L46" s="56">
        <v>2.5000000000000001E-2</v>
      </c>
      <c r="M46" s="56">
        <v>2.9000000000000001E-2</v>
      </c>
      <c r="N46" s="55">
        <v>1714172.4</v>
      </c>
      <c r="O46" s="55">
        <v>109.47</v>
      </c>
      <c r="P46" s="55">
        <v>0</v>
      </c>
      <c r="Q46" s="55">
        <v>1876.5045262799999</v>
      </c>
      <c r="R46" s="56">
        <v>2.8E-3</v>
      </c>
      <c r="S46" s="56">
        <v>4.0000000000000001E-3</v>
      </c>
      <c r="T46" s="56">
        <v>6.9999999999999999E-4</v>
      </c>
    </row>
    <row r="47" spans="1:20">
      <c r="A47" t="s">
        <v>412</v>
      </c>
      <c r="B47" t="s">
        <v>413</v>
      </c>
      <c r="C47" t="s">
        <v>96</v>
      </c>
      <c r="D47" t="s">
        <v>108</v>
      </c>
      <c r="E47" t="s">
        <v>406</v>
      </c>
      <c r="F47" t="s">
        <v>349</v>
      </c>
      <c r="G47" t="s">
        <v>362</v>
      </c>
      <c r="H47" t="s">
        <v>177</v>
      </c>
      <c r="I47" s="105" t="s">
        <v>4460</v>
      </c>
      <c r="J47" s="55">
        <v>2.67</v>
      </c>
      <c r="K47" t="s">
        <v>98</v>
      </c>
      <c r="L47" s="56">
        <v>0.04</v>
      </c>
      <c r="M47" s="56">
        <v>2.3900000000000001E-2</v>
      </c>
      <c r="N47" s="55">
        <v>3147664.54</v>
      </c>
      <c r="O47" s="55">
        <v>118.24</v>
      </c>
      <c r="P47" s="55">
        <v>0</v>
      </c>
      <c r="Q47" s="55">
        <v>3721.7985520960001</v>
      </c>
      <c r="R47" s="56">
        <v>3.3999999999999998E-3</v>
      </c>
      <c r="S47" s="56">
        <v>7.9000000000000008E-3</v>
      </c>
      <c r="T47" s="56">
        <v>1.2999999999999999E-3</v>
      </c>
    </row>
    <row r="48" spans="1:20">
      <c r="A48" t="s">
        <v>414</v>
      </c>
      <c r="B48" t="s">
        <v>415</v>
      </c>
      <c r="C48" t="s">
        <v>96</v>
      </c>
      <c r="D48" t="s">
        <v>108</v>
      </c>
      <c r="E48" t="s">
        <v>416</v>
      </c>
      <c r="F48" t="s">
        <v>349</v>
      </c>
      <c r="G48" t="s">
        <v>362</v>
      </c>
      <c r="H48" t="s">
        <v>177</v>
      </c>
      <c r="I48" s="105" t="s">
        <v>4460</v>
      </c>
      <c r="J48" s="55">
        <v>2.36</v>
      </c>
      <c r="K48" t="s">
        <v>98</v>
      </c>
      <c r="L48" s="56">
        <v>2.3400000000000001E-2</v>
      </c>
      <c r="M48" s="56">
        <v>2.53E-2</v>
      </c>
      <c r="N48" s="55">
        <v>1920907.53</v>
      </c>
      <c r="O48" s="55">
        <v>112.87</v>
      </c>
      <c r="P48" s="55">
        <v>0</v>
      </c>
      <c r="Q48" s="55">
        <v>2168.1283291109999</v>
      </c>
      <c r="R48" s="56">
        <v>6.9999999999999999E-4</v>
      </c>
      <c r="S48" s="56">
        <v>4.5999999999999999E-3</v>
      </c>
      <c r="T48" s="56">
        <v>8.0000000000000004E-4</v>
      </c>
    </row>
    <row r="49" spans="1:20">
      <c r="A49" t="s">
        <v>417</v>
      </c>
      <c r="B49" t="s">
        <v>418</v>
      </c>
      <c r="C49" t="s">
        <v>96</v>
      </c>
      <c r="D49" t="s">
        <v>108</v>
      </c>
      <c r="E49" t="s">
        <v>419</v>
      </c>
      <c r="F49" t="s">
        <v>349</v>
      </c>
      <c r="G49" t="s">
        <v>371</v>
      </c>
      <c r="H49" t="s">
        <v>127</v>
      </c>
      <c r="I49" s="105" t="s">
        <v>4460</v>
      </c>
      <c r="J49" s="55">
        <v>2.27</v>
      </c>
      <c r="K49" t="s">
        <v>98</v>
      </c>
      <c r="L49" s="56">
        <v>3.2000000000000001E-2</v>
      </c>
      <c r="M49" s="56">
        <v>2.4500000000000001E-2</v>
      </c>
      <c r="N49" s="55">
        <v>2805242.47</v>
      </c>
      <c r="O49" s="55">
        <v>114.84</v>
      </c>
      <c r="P49" s="55">
        <v>0</v>
      </c>
      <c r="Q49" s="55">
        <v>3221.5404525479998</v>
      </c>
      <c r="R49" s="56">
        <v>2E-3</v>
      </c>
      <c r="S49" s="56">
        <v>6.7999999999999996E-3</v>
      </c>
      <c r="T49" s="56">
        <v>1.1000000000000001E-3</v>
      </c>
    </row>
    <row r="50" spans="1:20">
      <c r="A50" t="s">
        <v>421</v>
      </c>
      <c r="B50" t="s">
        <v>422</v>
      </c>
      <c r="C50" t="s">
        <v>96</v>
      </c>
      <c r="D50" t="s">
        <v>108</v>
      </c>
      <c r="E50" t="s">
        <v>419</v>
      </c>
      <c r="F50" t="s">
        <v>349</v>
      </c>
      <c r="G50" t="s">
        <v>371</v>
      </c>
      <c r="H50" t="s">
        <v>127</v>
      </c>
      <c r="I50" s="105" t="s">
        <v>4460</v>
      </c>
      <c r="J50" s="55">
        <v>4.04</v>
      </c>
      <c r="K50" t="s">
        <v>98</v>
      </c>
      <c r="L50" s="56">
        <v>1.14E-2</v>
      </c>
      <c r="M50" s="56">
        <v>2.5999999999999999E-2</v>
      </c>
      <c r="N50" s="55">
        <v>3056249.3</v>
      </c>
      <c r="O50" s="55">
        <v>103.86</v>
      </c>
      <c r="P50" s="55">
        <v>0</v>
      </c>
      <c r="Q50" s="55">
        <v>3174.2205229800002</v>
      </c>
      <c r="R50" s="56">
        <v>1.2999999999999999E-3</v>
      </c>
      <c r="S50" s="56">
        <v>6.7000000000000002E-3</v>
      </c>
      <c r="T50" s="56">
        <v>1.1000000000000001E-3</v>
      </c>
    </row>
    <row r="51" spans="1:20">
      <c r="A51" t="s">
        <v>423</v>
      </c>
      <c r="B51" t="s">
        <v>424</v>
      </c>
      <c r="C51" t="s">
        <v>96</v>
      </c>
      <c r="D51" t="s">
        <v>108</v>
      </c>
      <c r="E51" t="s">
        <v>419</v>
      </c>
      <c r="F51" t="s">
        <v>349</v>
      </c>
      <c r="G51" t="s">
        <v>371</v>
      </c>
      <c r="H51" t="s">
        <v>127</v>
      </c>
      <c r="I51" s="105" t="s">
        <v>4460</v>
      </c>
      <c r="J51" s="55">
        <v>6.3</v>
      </c>
      <c r="K51" t="s">
        <v>98</v>
      </c>
      <c r="L51" s="56">
        <v>9.1999999999999998E-3</v>
      </c>
      <c r="M51" s="56">
        <v>3.0200000000000001E-2</v>
      </c>
      <c r="N51" s="55">
        <v>4355417.97</v>
      </c>
      <c r="O51" s="55">
        <v>97.97</v>
      </c>
      <c r="P51" s="55">
        <v>44.732280000000003</v>
      </c>
      <c r="Q51" s="55">
        <v>4311.7352652090003</v>
      </c>
      <c r="R51" s="56">
        <v>2.2000000000000001E-3</v>
      </c>
      <c r="S51" s="56">
        <v>9.1000000000000004E-3</v>
      </c>
      <c r="T51" s="56">
        <v>1.5E-3</v>
      </c>
    </row>
    <row r="52" spans="1:20">
      <c r="A52" t="s">
        <v>426</v>
      </c>
      <c r="B52" t="s">
        <v>427</v>
      </c>
      <c r="C52" t="s">
        <v>96</v>
      </c>
      <c r="D52" t="s">
        <v>108</v>
      </c>
      <c r="E52" t="s">
        <v>416</v>
      </c>
      <c r="F52" t="s">
        <v>349</v>
      </c>
      <c r="G52" t="s">
        <v>362</v>
      </c>
      <c r="H52" t="s">
        <v>177</v>
      </c>
      <c r="I52" s="105" t="s">
        <v>4460</v>
      </c>
      <c r="J52" s="55">
        <v>5.66</v>
      </c>
      <c r="K52" t="s">
        <v>98</v>
      </c>
      <c r="L52" s="56">
        <v>6.4999999999999997E-3</v>
      </c>
      <c r="M52" s="56">
        <v>2.8799999999999999E-2</v>
      </c>
      <c r="N52" s="55">
        <v>6174123.9199999999</v>
      </c>
      <c r="O52" s="55">
        <v>97.78</v>
      </c>
      <c r="P52" s="55">
        <v>0</v>
      </c>
      <c r="Q52" s="55">
        <v>6037.0583689759997</v>
      </c>
      <c r="R52" s="56">
        <v>2.7000000000000001E-3</v>
      </c>
      <c r="S52" s="56">
        <v>1.2800000000000001E-2</v>
      </c>
      <c r="T52" s="56">
        <v>2.0999999999999999E-3</v>
      </c>
    </row>
    <row r="53" spans="1:20">
      <c r="A53" t="s">
        <v>428</v>
      </c>
      <c r="B53" t="s">
        <v>429</v>
      </c>
      <c r="C53" t="s">
        <v>96</v>
      </c>
      <c r="D53" t="s">
        <v>108</v>
      </c>
      <c r="E53" t="s">
        <v>416</v>
      </c>
      <c r="F53" t="s">
        <v>349</v>
      </c>
      <c r="G53" t="s">
        <v>362</v>
      </c>
      <c r="H53" t="s">
        <v>177</v>
      </c>
      <c r="I53" s="105" t="s">
        <v>4460</v>
      </c>
      <c r="J53" s="55">
        <v>8.67</v>
      </c>
      <c r="K53" t="s">
        <v>98</v>
      </c>
      <c r="L53" s="56">
        <v>2.64E-2</v>
      </c>
      <c r="M53" s="56">
        <v>2.9600000000000001E-2</v>
      </c>
      <c r="N53" s="55">
        <v>270377.39</v>
      </c>
      <c r="O53" s="55">
        <v>99.71</v>
      </c>
      <c r="P53" s="55">
        <v>0</v>
      </c>
      <c r="Q53" s="55">
        <v>269.59329556900002</v>
      </c>
      <c r="R53" s="56">
        <v>8.9999999999999998E-4</v>
      </c>
      <c r="S53" s="56">
        <v>5.9999999999999995E-4</v>
      </c>
      <c r="T53" s="56">
        <v>1E-4</v>
      </c>
    </row>
    <row r="54" spans="1:20">
      <c r="A54" t="s">
        <v>430</v>
      </c>
      <c r="B54" t="s">
        <v>431</v>
      </c>
      <c r="C54" t="s">
        <v>96</v>
      </c>
      <c r="D54" t="s">
        <v>108</v>
      </c>
      <c r="E54" t="s">
        <v>432</v>
      </c>
      <c r="F54" t="s">
        <v>349</v>
      </c>
      <c r="G54" t="s">
        <v>371</v>
      </c>
      <c r="H54" t="s">
        <v>127</v>
      </c>
      <c r="I54" s="105" t="s">
        <v>4460</v>
      </c>
      <c r="J54" s="55">
        <v>2.0099999999999998</v>
      </c>
      <c r="K54" t="s">
        <v>98</v>
      </c>
      <c r="L54" s="56">
        <v>1.34E-2</v>
      </c>
      <c r="M54" s="56">
        <v>2.1899999999999999E-2</v>
      </c>
      <c r="N54" s="55">
        <v>663074.38</v>
      </c>
      <c r="O54" s="55">
        <v>110.98</v>
      </c>
      <c r="P54" s="55">
        <v>0</v>
      </c>
      <c r="Q54" s="55">
        <v>735.87994692400002</v>
      </c>
      <c r="R54" s="56">
        <v>1.1999999999999999E-3</v>
      </c>
      <c r="S54" s="56">
        <v>1.6000000000000001E-3</v>
      </c>
      <c r="T54" s="56">
        <v>2.9999999999999997E-4</v>
      </c>
    </row>
    <row r="55" spans="1:20">
      <c r="A55" t="s">
        <v>433</v>
      </c>
      <c r="B55" t="s">
        <v>434</v>
      </c>
      <c r="C55" t="s">
        <v>96</v>
      </c>
      <c r="D55" t="s">
        <v>108</v>
      </c>
      <c r="E55" t="s">
        <v>432</v>
      </c>
      <c r="F55" t="s">
        <v>349</v>
      </c>
      <c r="G55" t="s">
        <v>362</v>
      </c>
      <c r="H55" t="s">
        <v>177</v>
      </c>
      <c r="I55" s="105" t="s">
        <v>4460</v>
      </c>
      <c r="J55" s="55">
        <v>3.61</v>
      </c>
      <c r="K55" t="s">
        <v>98</v>
      </c>
      <c r="L55" s="56">
        <v>1.8200000000000001E-2</v>
      </c>
      <c r="M55" s="56">
        <v>2.4299999999999999E-2</v>
      </c>
      <c r="N55" s="55">
        <v>1671767.75</v>
      </c>
      <c r="O55" s="55">
        <v>109.37</v>
      </c>
      <c r="P55" s="55">
        <v>0</v>
      </c>
      <c r="Q55" s="55">
        <v>1828.4123881749999</v>
      </c>
      <c r="R55" s="56">
        <v>4.4000000000000003E-3</v>
      </c>
      <c r="S55" s="56">
        <v>3.8999999999999998E-3</v>
      </c>
      <c r="T55" s="56">
        <v>5.9999999999999995E-4</v>
      </c>
    </row>
    <row r="56" spans="1:20">
      <c r="A56" t="s">
        <v>435</v>
      </c>
      <c r="B56" t="s">
        <v>436</v>
      </c>
      <c r="C56" t="s">
        <v>96</v>
      </c>
      <c r="D56" t="s">
        <v>108</v>
      </c>
      <c r="E56" t="s">
        <v>432</v>
      </c>
      <c r="F56" t="s">
        <v>349</v>
      </c>
      <c r="G56" t="s">
        <v>362</v>
      </c>
      <c r="H56" t="s">
        <v>177</v>
      </c>
      <c r="I56" s="105" t="s">
        <v>4460</v>
      </c>
      <c r="J56" s="55">
        <v>1.86</v>
      </c>
      <c r="K56" t="s">
        <v>98</v>
      </c>
      <c r="L56" s="56">
        <v>2E-3</v>
      </c>
      <c r="M56" s="56">
        <v>2.0299999999999999E-2</v>
      </c>
      <c r="N56" s="55">
        <v>1359020.22</v>
      </c>
      <c r="O56" s="55">
        <v>106.67</v>
      </c>
      <c r="P56" s="55">
        <v>0</v>
      </c>
      <c r="Q56" s="55">
        <v>1449.6668686739999</v>
      </c>
      <c r="R56" s="56">
        <v>4.1000000000000003E-3</v>
      </c>
      <c r="S56" s="56">
        <v>3.0999999999999999E-3</v>
      </c>
      <c r="T56" s="56">
        <v>5.0000000000000001E-4</v>
      </c>
    </row>
    <row r="57" spans="1:20">
      <c r="A57" t="s">
        <v>438</v>
      </c>
      <c r="B57" t="s">
        <v>439</v>
      </c>
      <c r="C57" t="s">
        <v>96</v>
      </c>
      <c r="D57" t="s">
        <v>108</v>
      </c>
      <c r="E57" t="s">
        <v>440</v>
      </c>
      <c r="F57" t="s">
        <v>441</v>
      </c>
      <c r="G57" t="s">
        <v>371</v>
      </c>
      <c r="H57" t="s">
        <v>127</v>
      </c>
      <c r="I57" s="105" t="s">
        <v>4460</v>
      </c>
      <c r="J57" s="55">
        <v>5.03</v>
      </c>
      <c r="K57" t="s">
        <v>98</v>
      </c>
      <c r="L57" s="56">
        <v>4.4000000000000003E-3</v>
      </c>
      <c r="M57" s="56">
        <v>2.47E-2</v>
      </c>
      <c r="N57" s="55">
        <v>944244.32</v>
      </c>
      <c r="O57" s="55">
        <v>100.57</v>
      </c>
      <c r="P57" s="55">
        <v>0</v>
      </c>
      <c r="Q57" s="55">
        <v>949.62651262400004</v>
      </c>
      <c r="R57" s="56">
        <v>1.1999999999999999E-3</v>
      </c>
      <c r="S57" s="56">
        <v>2E-3</v>
      </c>
      <c r="T57" s="56">
        <v>2.9999999999999997E-4</v>
      </c>
    </row>
    <row r="58" spans="1:20">
      <c r="A58" t="s">
        <v>443</v>
      </c>
      <c r="B58" t="s">
        <v>444</v>
      </c>
      <c r="C58" t="s">
        <v>96</v>
      </c>
      <c r="D58" t="s">
        <v>108</v>
      </c>
      <c r="E58" t="s">
        <v>445</v>
      </c>
      <c r="F58" t="s">
        <v>349</v>
      </c>
      <c r="G58" t="s">
        <v>371</v>
      </c>
      <c r="H58" t="s">
        <v>127</v>
      </c>
      <c r="I58" s="105" t="s">
        <v>4460</v>
      </c>
      <c r="J58" s="55">
        <v>2.83</v>
      </c>
      <c r="K58" t="s">
        <v>98</v>
      </c>
      <c r="L58" s="56">
        <v>1.5800000000000002E-2</v>
      </c>
      <c r="M58" s="56">
        <v>2.1999999999999999E-2</v>
      </c>
      <c r="N58" s="55">
        <v>1780598.36</v>
      </c>
      <c r="O58" s="55">
        <v>110.84</v>
      </c>
      <c r="P58" s="55">
        <v>0</v>
      </c>
      <c r="Q58" s="55">
        <v>1973.615222224</v>
      </c>
      <c r="R58" s="56">
        <v>3.8E-3</v>
      </c>
      <c r="S58" s="56">
        <v>4.1999999999999997E-3</v>
      </c>
      <c r="T58" s="56">
        <v>6.9999999999999999E-4</v>
      </c>
    </row>
    <row r="59" spans="1:20">
      <c r="A59" t="s">
        <v>446</v>
      </c>
      <c r="B59" t="s">
        <v>447</v>
      </c>
      <c r="C59" t="s">
        <v>96</v>
      </c>
      <c r="D59" t="s">
        <v>108</v>
      </c>
      <c r="E59" t="s">
        <v>445</v>
      </c>
      <c r="F59" t="s">
        <v>349</v>
      </c>
      <c r="G59" t="s">
        <v>371</v>
      </c>
      <c r="H59" t="s">
        <v>127</v>
      </c>
      <c r="I59" s="105" t="s">
        <v>4460</v>
      </c>
      <c r="J59" s="55">
        <v>5.47</v>
      </c>
      <c r="K59" t="s">
        <v>98</v>
      </c>
      <c r="L59" s="56">
        <v>8.3999999999999995E-3</v>
      </c>
      <c r="M59" s="56">
        <v>2.5499999999999998E-2</v>
      </c>
      <c r="N59" s="55">
        <v>1385786.53</v>
      </c>
      <c r="O59" s="55">
        <v>100.94</v>
      </c>
      <c r="P59" s="55">
        <v>0</v>
      </c>
      <c r="Q59" s="55">
        <v>1398.812923382</v>
      </c>
      <c r="R59" s="56">
        <v>3.0999999999999999E-3</v>
      </c>
      <c r="S59" s="56">
        <v>3.0000000000000001E-3</v>
      </c>
      <c r="T59" s="56">
        <v>5.0000000000000001E-4</v>
      </c>
    </row>
    <row r="60" spans="1:20">
      <c r="A60" t="s">
        <v>448</v>
      </c>
      <c r="B60" t="s">
        <v>449</v>
      </c>
      <c r="C60" t="s">
        <v>96</v>
      </c>
      <c r="D60" t="s">
        <v>108</v>
      </c>
      <c r="E60" t="s">
        <v>450</v>
      </c>
      <c r="F60" t="s">
        <v>319</v>
      </c>
      <c r="G60" t="s">
        <v>362</v>
      </c>
      <c r="H60" t="s">
        <v>177</v>
      </c>
      <c r="I60" s="105" t="s">
        <v>4460</v>
      </c>
      <c r="J60" s="55">
        <v>1.1299999999999999</v>
      </c>
      <c r="K60" t="s">
        <v>98</v>
      </c>
      <c r="L60" s="56">
        <v>2.4199999999999999E-2</v>
      </c>
      <c r="M60" s="56">
        <v>3.3399999999999999E-2</v>
      </c>
      <c r="N60" s="55">
        <v>64.98</v>
      </c>
      <c r="O60" s="55">
        <v>5626366</v>
      </c>
      <c r="P60" s="55">
        <v>0</v>
      </c>
      <c r="Q60" s="55">
        <v>3656.0126267999999</v>
      </c>
      <c r="R60" s="56">
        <v>2.3E-3</v>
      </c>
      <c r="S60" s="56">
        <v>7.7000000000000002E-3</v>
      </c>
      <c r="T60" s="56">
        <v>1.2999999999999999E-3</v>
      </c>
    </row>
    <row r="61" spans="1:20">
      <c r="A61" t="s">
        <v>451</v>
      </c>
      <c r="B61" t="s">
        <v>452</v>
      </c>
      <c r="C61" t="s">
        <v>96</v>
      </c>
      <c r="D61" t="s">
        <v>108</v>
      </c>
      <c r="E61" t="s">
        <v>450</v>
      </c>
      <c r="F61" t="s">
        <v>319</v>
      </c>
      <c r="G61" t="s">
        <v>362</v>
      </c>
      <c r="H61" t="s">
        <v>177</v>
      </c>
      <c r="I61" s="105" t="s">
        <v>4460</v>
      </c>
      <c r="J61" s="55">
        <v>0.74</v>
      </c>
      <c r="K61" t="s">
        <v>98</v>
      </c>
      <c r="L61" s="56">
        <v>1.95E-2</v>
      </c>
      <c r="M61" s="56">
        <v>3.4299999999999997E-2</v>
      </c>
      <c r="N61" s="55">
        <v>15.98</v>
      </c>
      <c r="O61" s="55">
        <v>5456707</v>
      </c>
      <c r="P61" s="55">
        <v>0</v>
      </c>
      <c r="Q61" s="55">
        <v>871.98177859999998</v>
      </c>
      <c r="R61" s="56">
        <v>5.9999999999999995E-4</v>
      </c>
      <c r="S61" s="56">
        <v>1.8E-3</v>
      </c>
      <c r="T61" s="56">
        <v>2.9999999999999997E-4</v>
      </c>
    </row>
    <row r="62" spans="1:20">
      <c r="A62" t="s">
        <v>453</v>
      </c>
      <c r="B62" t="s">
        <v>454</v>
      </c>
      <c r="C62" t="s">
        <v>96</v>
      </c>
      <c r="D62" t="s">
        <v>108</v>
      </c>
      <c r="E62" t="s">
        <v>450</v>
      </c>
      <c r="F62" t="s">
        <v>319</v>
      </c>
      <c r="G62" t="s">
        <v>371</v>
      </c>
      <c r="H62" t="s">
        <v>127</v>
      </c>
      <c r="I62" s="105" t="s">
        <v>4460</v>
      </c>
      <c r="J62" s="55">
        <v>4.08</v>
      </c>
      <c r="K62" t="s">
        <v>98</v>
      </c>
      <c r="L62" s="56">
        <v>1.4999999999999999E-2</v>
      </c>
      <c r="M62" s="56">
        <v>3.0300000000000001E-2</v>
      </c>
      <c r="N62" s="55">
        <v>54.94</v>
      </c>
      <c r="O62" s="55">
        <v>5115050</v>
      </c>
      <c r="P62" s="55">
        <v>0</v>
      </c>
      <c r="Q62" s="55">
        <v>2810.20847</v>
      </c>
      <c r="R62" s="56">
        <v>2E-3</v>
      </c>
      <c r="S62" s="56">
        <v>5.8999999999999999E-3</v>
      </c>
      <c r="T62" s="56">
        <v>1E-3</v>
      </c>
    </row>
    <row r="63" spans="1:20">
      <c r="A63" t="s">
        <v>456</v>
      </c>
      <c r="B63" t="s">
        <v>457</v>
      </c>
      <c r="C63" t="s">
        <v>96</v>
      </c>
      <c r="D63" t="s">
        <v>108</v>
      </c>
      <c r="E63" t="s">
        <v>450</v>
      </c>
      <c r="F63" t="s">
        <v>319</v>
      </c>
      <c r="G63" t="s">
        <v>362</v>
      </c>
      <c r="H63" t="s">
        <v>177</v>
      </c>
      <c r="I63" s="105" t="s">
        <v>4460</v>
      </c>
      <c r="J63" s="55">
        <v>4.29</v>
      </c>
      <c r="K63" t="s">
        <v>98</v>
      </c>
      <c r="L63" s="56">
        <v>2.7799999999999998E-2</v>
      </c>
      <c r="M63" s="56">
        <v>3.1E-2</v>
      </c>
      <c r="N63" s="55">
        <v>16.91</v>
      </c>
      <c r="O63" s="55">
        <v>5529999</v>
      </c>
      <c r="P63" s="55">
        <v>0</v>
      </c>
      <c r="Q63" s="55">
        <v>935.12283090000005</v>
      </c>
      <c r="R63" s="56">
        <v>0</v>
      </c>
      <c r="S63" s="56">
        <v>2E-3</v>
      </c>
      <c r="T63" s="56">
        <v>2.9999999999999997E-4</v>
      </c>
    </row>
    <row r="64" spans="1:20">
      <c r="A64" t="s">
        <v>458</v>
      </c>
      <c r="B64" t="s">
        <v>459</v>
      </c>
      <c r="C64" t="s">
        <v>96</v>
      </c>
      <c r="D64" t="s">
        <v>108</v>
      </c>
      <c r="E64" t="s">
        <v>460</v>
      </c>
      <c r="F64" t="s">
        <v>319</v>
      </c>
      <c r="G64" t="s">
        <v>371</v>
      </c>
      <c r="H64" t="s">
        <v>127</v>
      </c>
      <c r="I64" s="105" t="s">
        <v>4460</v>
      </c>
      <c r="J64" s="55">
        <v>2.29</v>
      </c>
      <c r="K64" t="s">
        <v>98</v>
      </c>
      <c r="L64" s="56">
        <v>2.5899999999999999E-2</v>
      </c>
      <c r="M64" s="56">
        <v>2.75E-2</v>
      </c>
      <c r="N64" s="55">
        <v>84.16</v>
      </c>
      <c r="O64" s="55">
        <v>5628861</v>
      </c>
      <c r="P64" s="55">
        <v>0</v>
      </c>
      <c r="Q64" s="55">
        <v>4737.2494176</v>
      </c>
      <c r="R64" s="56">
        <v>4.0000000000000001E-3</v>
      </c>
      <c r="S64" s="56">
        <v>0.01</v>
      </c>
      <c r="T64" s="56">
        <v>1.6999999999999999E-3</v>
      </c>
    </row>
    <row r="65" spans="1:20">
      <c r="A65" t="s">
        <v>461</v>
      </c>
      <c r="B65" t="s">
        <v>462</v>
      </c>
      <c r="C65" t="s">
        <v>96</v>
      </c>
      <c r="D65" t="s">
        <v>108</v>
      </c>
      <c r="E65" t="s">
        <v>460</v>
      </c>
      <c r="F65" t="s">
        <v>319</v>
      </c>
      <c r="G65" t="s">
        <v>371</v>
      </c>
      <c r="H65" t="s">
        <v>127</v>
      </c>
      <c r="I65" s="105" t="s">
        <v>4460</v>
      </c>
      <c r="J65" s="55">
        <v>5.42</v>
      </c>
      <c r="K65" t="s">
        <v>98</v>
      </c>
      <c r="L65" s="56">
        <v>3.7100000000000001E-2</v>
      </c>
      <c r="M65" s="56">
        <v>3.3399999999999999E-2</v>
      </c>
      <c r="N65" s="55">
        <v>30.72</v>
      </c>
      <c r="O65" s="55">
        <v>5095555</v>
      </c>
      <c r="P65" s="55">
        <v>0</v>
      </c>
      <c r="Q65" s="55">
        <v>1565.3544959999999</v>
      </c>
      <c r="R65" s="56">
        <v>3.8999999999999998E-3</v>
      </c>
      <c r="S65" s="56">
        <v>3.3E-3</v>
      </c>
      <c r="T65" s="56">
        <v>5.0000000000000001E-4</v>
      </c>
    </row>
    <row r="66" spans="1:20">
      <c r="A66" t="s">
        <v>463</v>
      </c>
      <c r="B66" t="s">
        <v>464</v>
      </c>
      <c r="C66" t="s">
        <v>96</v>
      </c>
      <c r="D66" t="s">
        <v>108</v>
      </c>
      <c r="E66" t="s">
        <v>460</v>
      </c>
      <c r="F66" t="s">
        <v>319</v>
      </c>
      <c r="G66" t="s">
        <v>371</v>
      </c>
      <c r="H66" t="s">
        <v>127</v>
      </c>
      <c r="I66" s="105" t="s">
        <v>4460</v>
      </c>
      <c r="J66" s="55">
        <v>2.5299999999999998</v>
      </c>
      <c r="K66" t="s">
        <v>98</v>
      </c>
      <c r="L66" s="56">
        <v>2.9700000000000001E-2</v>
      </c>
      <c r="M66" s="56">
        <v>3.09E-2</v>
      </c>
      <c r="N66" s="55">
        <v>33.26</v>
      </c>
      <c r="O66" s="55">
        <v>5615315</v>
      </c>
      <c r="P66" s="55">
        <v>0</v>
      </c>
      <c r="Q66" s="55">
        <v>1867.653769</v>
      </c>
      <c r="R66" s="56">
        <v>2.3999999999999998E-3</v>
      </c>
      <c r="S66" s="56">
        <v>3.8999999999999998E-3</v>
      </c>
      <c r="T66" s="56">
        <v>6.9999999999999999E-4</v>
      </c>
    </row>
    <row r="67" spans="1:20">
      <c r="A67" t="s">
        <v>465</v>
      </c>
      <c r="B67" t="s">
        <v>466</v>
      </c>
      <c r="C67" t="s">
        <v>96</v>
      </c>
      <c r="D67" t="s">
        <v>108</v>
      </c>
      <c r="E67" t="s">
        <v>460</v>
      </c>
      <c r="F67" t="s">
        <v>319</v>
      </c>
      <c r="G67" t="s">
        <v>371</v>
      </c>
      <c r="H67" t="s">
        <v>127</v>
      </c>
      <c r="I67" s="105" t="s">
        <v>4460</v>
      </c>
      <c r="J67" s="55">
        <v>4.0999999999999996</v>
      </c>
      <c r="K67" t="s">
        <v>98</v>
      </c>
      <c r="L67" s="56">
        <v>8.3999999999999995E-3</v>
      </c>
      <c r="M67" s="56">
        <v>2.9100000000000001E-2</v>
      </c>
      <c r="N67" s="55">
        <v>21.53</v>
      </c>
      <c r="O67" s="55">
        <v>5012995</v>
      </c>
      <c r="P67" s="55">
        <v>0</v>
      </c>
      <c r="Q67" s="55">
        <v>1079.2978235</v>
      </c>
      <c r="R67" s="56">
        <v>2.7000000000000001E-3</v>
      </c>
      <c r="S67" s="56">
        <v>2.3E-3</v>
      </c>
      <c r="T67" s="56">
        <v>4.0000000000000002E-4</v>
      </c>
    </row>
    <row r="68" spans="1:20">
      <c r="A68" t="s">
        <v>467</v>
      </c>
      <c r="B68" t="s">
        <v>468</v>
      </c>
      <c r="C68" t="s">
        <v>96</v>
      </c>
      <c r="D68" t="s">
        <v>108</v>
      </c>
      <c r="E68" t="s">
        <v>460</v>
      </c>
      <c r="F68" t="s">
        <v>319</v>
      </c>
      <c r="G68" t="s">
        <v>371</v>
      </c>
      <c r="H68" t="s">
        <v>127</v>
      </c>
      <c r="I68" s="105" t="s">
        <v>4460</v>
      </c>
      <c r="J68" s="55">
        <v>4.62</v>
      </c>
      <c r="K68" t="s">
        <v>98</v>
      </c>
      <c r="L68" s="56">
        <v>3.09E-2</v>
      </c>
      <c r="M68" s="56">
        <v>3.1699999999999999E-2</v>
      </c>
      <c r="N68" s="55">
        <v>51.21</v>
      </c>
      <c r="O68" s="55">
        <v>5168240</v>
      </c>
      <c r="P68" s="55">
        <v>0</v>
      </c>
      <c r="Q68" s="55">
        <v>2646.6557039999998</v>
      </c>
      <c r="R68" s="56">
        <v>2.7000000000000001E-3</v>
      </c>
      <c r="S68" s="56">
        <v>5.5999999999999999E-3</v>
      </c>
      <c r="T68" s="56">
        <v>8.9999999999999998E-4</v>
      </c>
    </row>
    <row r="69" spans="1:20">
      <c r="A69" t="s">
        <v>469</v>
      </c>
      <c r="B69" t="s">
        <v>470</v>
      </c>
      <c r="C69" t="s">
        <v>96</v>
      </c>
      <c r="D69" t="s">
        <v>108</v>
      </c>
      <c r="E69" t="s">
        <v>460</v>
      </c>
      <c r="F69" t="s">
        <v>319</v>
      </c>
      <c r="G69" t="s">
        <v>371</v>
      </c>
      <c r="H69" t="s">
        <v>127</v>
      </c>
      <c r="I69" s="105" t="s">
        <v>4460</v>
      </c>
      <c r="J69" s="55">
        <v>1.23</v>
      </c>
      <c r="K69" t="s">
        <v>98</v>
      </c>
      <c r="L69" s="56">
        <v>2.0199999999999999E-2</v>
      </c>
      <c r="M69" s="56">
        <v>2.0500000000000001E-2</v>
      </c>
      <c r="N69" s="55">
        <v>38.090000000000003</v>
      </c>
      <c r="O69" s="55">
        <v>5652776</v>
      </c>
      <c r="P69" s="55">
        <v>0</v>
      </c>
      <c r="Q69" s="55">
        <v>2153.1423783999999</v>
      </c>
      <c r="R69" s="56">
        <v>1.8E-3</v>
      </c>
      <c r="S69" s="56">
        <v>4.5999999999999999E-3</v>
      </c>
      <c r="T69" s="56">
        <v>8.0000000000000004E-4</v>
      </c>
    </row>
    <row r="70" spans="1:20">
      <c r="A70" t="s">
        <v>471</v>
      </c>
      <c r="B70" t="s">
        <v>472</v>
      </c>
      <c r="C70" t="s">
        <v>96</v>
      </c>
      <c r="D70" t="s">
        <v>108</v>
      </c>
      <c r="E70" t="s">
        <v>473</v>
      </c>
      <c r="F70" t="s">
        <v>110</v>
      </c>
      <c r="G70" t="s">
        <v>362</v>
      </c>
      <c r="H70" t="s">
        <v>177</v>
      </c>
      <c r="I70" s="105" t="s">
        <v>4460</v>
      </c>
      <c r="J70" s="55">
        <v>1.32</v>
      </c>
      <c r="K70" t="s">
        <v>98</v>
      </c>
      <c r="L70" s="56">
        <v>1.7999999999999999E-2</v>
      </c>
      <c r="M70" s="56">
        <v>2.0899999999999998E-2</v>
      </c>
      <c r="N70" s="55">
        <v>917057.02</v>
      </c>
      <c r="O70" s="55">
        <v>111.63</v>
      </c>
      <c r="P70" s="55">
        <v>0</v>
      </c>
      <c r="Q70" s="55">
        <v>1023.710751426</v>
      </c>
      <c r="R70" s="56">
        <v>8.9999999999999998E-4</v>
      </c>
      <c r="S70" s="56">
        <v>2.2000000000000001E-3</v>
      </c>
      <c r="T70" s="56">
        <v>4.0000000000000002E-4</v>
      </c>
    </row>
    <row r="71" spans="1:20">
      <c r="A71" t="s">
        <v>474</v>
      </c>
      <c r="B71" t="s">
        <v>475</v>
      </c>
      <c r="C71" t="s">
        <v>96</v>
      </c>
      <c r="D71" t="s">
        <v>108</v>
      </c>
      <c r="E71" t="s">
        <v>473</v>
      </c>
      <c r="F71" t="s">
        <v>110</v>
      </c>
      <c r="G71" t="s">
        <v>362</v>
      </c>
      <c r="H71" t="s">
        <v>177</v>
      </c>
      <c r="I71" s="105" t="s">
        <v>4460</v>
      </c>
      <c r="J71" s="55">
        <v>3.83</v>
      </c>
      <c r="K71" t="s">
        <v>98</v>
      </c>
      <c r="L71" s="56">
        <v>2.1999999999999999E-2</v>
      </c>
      <c r="M71" s="56">
        <v>2.7900000000000001E-2</v>
      </c>
      <c r="N71" s="55">
        <v>759954.29</v>
      </c>
      <c r="O71" s="55">
        <v>100.93</v>
      </c>
      <c r="P71" s="55">
        <v>0</v>
      </c>
      <c r="Q71" s="55">
        <v>767.021864897</v>
      </c>
      <c r="R71" s="56">
        <v>2.7000000000000001E-3</v>
      </c>
      <c r="S71" s="56">
        <v>1.6000000000000001E-3</v>
      </c>
      <c r="T71" s="56">
        <v>2.9999999999999997E-4</v>
      </c>
    </row>
    <row r="72" spans="1:20">
      <c r="A72" t="s">
        <v>476</v>
      </c>
      <c r="B72" t="s">
        <v>477</v>
      </c>
      <c r="C72" t="s">
        <v>96</v>
      </c>
      <c r="D72" t="s">
        <v>108</v>
      </c>
      <c r="E72" t="s">
        <v>478</v>
      </c>
      <c r="F72" t="s">
        <v>349</v>
      </c>
      <c r="G72" t="s">
        <v>479</v>
      </c>
      <c r="H72" t="s">
        <v>177</v>
      </c>
      <c r="I72" s="105" t="s">
        <v>4460</v>
      </c>
      <c r="J72" s="55">
        <v>1.99</v>
      </c>
      <c r="K72" t="s">
        <v>98</v>
      </c>
      <c r="L72" s="56">
        <v>1.4E-2</v>
      </c>
      <c r="M72" s="56">
        <v>2.6100000000000002E-2</v>
      </c>
      <c r="N72" s="55">
        <v>1169181.04</v>
      </c>
      <c r="O72" s="55">
        <v>109.74</v>
      </c>
      <c r="P72" s="55">
        <v>0</v>
      </c>
      <c r="Q72" s="55">
        <v>1283.0592732959999</v>
      </c>
      <c r="R72" s="56">
        <v>1.2999999999999999E-3</v>
      </c>
      <c r="S72" s="56">
        <v>2.7000000000000001E-3</v>
      </c>
      <c r="T72" s="56">
        <v>4.0000000000000002E-4</v>
      </c>
    </row>
    <row r="73" spans="1:20">
      <c r="A73" t="s">
        <v>480</v>
      </c>
      <c r="B73" t="s">
        <v>481</v>
      </c>
      <c r="C73" t="s">
        <v>96</v>
      </c>
      <c r="D73" t="s">
        <v>108</v>
      </c>
      <c r="E73" t="s">
        <v>402</v>
      </c>
      <c r="F73" t="s">
        <v>349</v>
      </c>
      <c r="G73" t="s">
        <v>479</v>
      </c>
      <c r="H73" t="s">
        <v>177</v>
      </c>
      <c r="I73" s="105" t="s">
        <v>4460</v>
      </c>
      <c r="J73" s="55">
        <v>1.94</v>
      </c>
      <c r="K73" t="s">
        <v>98</v>
      </c>
      <c r="L73" s="56">
        <v>2.1499999999999998E-2</v>
      </c>
      <c r="M73" s="56">
        <v>2.7E-2</v>
      </c>
      <c r="N73" s="55">
        <v>3465271.25</v>
      </c>
      <c r="O73" s="55">
        <v>112.03</v>
      </c>
      <c r="P73" s="55">
        <v>0</v>
      </c>
      <c r="Q73" s="55">
        <v>3882.143381375</v>
      </c>
      <c r="R73" s="56">
        <v>1.8E-3</v>
      </c>
      <c r="S73" s="56">
        <v>8.2000000000000007E-3</v>
      </c>
      <c r="T73" s="56">
        <v>1.4E-3</v>
      </c>
    </row>
    <row r="74" spans="1:20">
      <c r="A74" t="s">
        <v>482</v>
      </c>
      <c r="B74" t="s">
        <v>483</v>
      </c>
      <c r="C74" t="s">
        <v>96</v>
      </c>
      <c r="D74" t="s">
        <v>108</v>
      </c>
      <c r="E74" t="s">
        <v>402</v>
      </c>
      <c r="F74" t="s">
        <v>349</v>
      </c>
      <c r="G74" t="s">
        <v>479</v>
      </c>
      <c r="H74" t="s">
        <v>177</v>
      </c>
      <c r="I74" s="105" t="s">
        <v>4460</v>
      </c>
      <c r="J74" s="55">
        <v>6.99</v>
      </c>
      <c r="K74" t="s">
        <v>98</v>
      </c>
      <c r="L74" s="56">
        <v>1.15E-2</v>
      </c>
      <c r="M74" s="56">
        <v>3.5000000000000003E-2</v>
      </c>
      <c r="N74" s="55">
        <v>2227082.92</v>
      </c>
      <c r="O74" s="55">
        <v>94.63</v>
      </c>
      <c r="P74" s="55">
        <v>0</v>
      </c>
      <c r="Q74" s="55">
        <v>2107.4885671960001</v>
      </c>
      <c r="R74" s="56">
        <v>4.7999999999999996E-3</v>
      </c>
      <c r="S74" s="56">
        <v>4.4999999999999997E-3</v>
      </c>
      <c r="T74" s="56">
        <v>6.9999999999999999E-4</v>
      </c>
    </row>
    <row r="75" spans="1:20">
      <c r="A75" t="s">
        <v>485</v>
      </c>
      <c r="B75" t="s">
        <v>486</v>
      </c>
      <c r="C75" t="s">
        <v>96</v>
      </c>
      <c r="D75" t="s">
        <v>108</v>
      </c>
      <c r="E75" t="s">
        <v>487</v>
      </c>
      <c r="F75" t="s">
        <v>488</v>
      </c>
      <c r="G75" t="s">
        <v>479</v>
      </c>
      <c r="H75" t="s">
        <v>177</v>
      </c>
      <c r="I75" s="105" t="s">
        <v>4460</v>
      </c>
      <c r="J75" s="55">
        <v>5.92</v>
      </c>
      <c r="K75" t="s">
        <v>98</v>
      </c>
      <c r="L75" s="56">
        <v>5.1499999999999997E-2</v>
      </c>
      <c r="M75" s="56">
        <v>2.9499999999999998E-2</v>
      </c>
      <c r="N75" s="55">
        <v>4463499.8</v>
      </c>
      <c r="O75" s="55">
        <v>153</v>
      </c>
      <c r="P75" s="55">
        <v>0</v>
      </c>
      <c r="Q75" s="55">
        <v>6829.1546939999998</v>
      </c>
      <c r="R75" s="56">
        <v>1.4E-3</v>
      </c>
      <c r="S75" s="56">
        <v>1.44E-2</v>
      </c>
      <c r="T75" s="56">
        <v>2.3999999999999998E-3</v>
      </c>
    </row>
    <row r="76" spans="1:20">
      <c r="A76" t="s">
        <v>489</v>
      </c>
      <c r="B76" t="s">
        <v>490</v>
      </c>
      <c r="C76" t="s">
        <v>96</v>
      </c>
      <c r="D76" t="s">
        <v>108</v>
      </c>
      <c r="E76" t="s">
        <v>491</v>
      </c>
      <c r="F76" t="s">
        <v>113</v>
      </c>
      <c r="G76" t="s">
        <v>492</v>
      </c>
      <c r="H76" t="s">
        <v>127</v>
      </c>
      <c r="I76" s="105" t="s">
        <v>4460</v>
      </c>
      <c r="J76" s="55">
        <v>1.39</v>
      </c>
      <c r="K76" t="s">
        <v>98</v>
      </c>
      <c r="L76" s="56">
        <v>2.1999999999999999E-2</v>
      </c>
      <c r="M76" s="56">
        <v>1.72E-2</v>
      </c>
      <c r="N76" s="55">
        <v>15054.56</v>
      </c>
      <c r="O76" s="55">
        <v>112.59</v>
      </c>
      <c r="P76" s="55">
        <v>0</v>
      </c>
      <c r="Q76" s="55">
        <v>16.949929103999999</v>
      </c>
      <c r="R76" s="56">
        <v>0</v>
      </c>
      <c r="S76" s="56">
        <v>0</v>
      </c>
      <c r="T76" s="56">
        <v>0</v>
      </c>
    </row>
    <row r="77" spans="1:20">
      <c r="A77" t="s">
        <v>493</v>
      </c>
      <c r="B77" t="s">
        <v>494</v>
      </c>
      <c r="C77" t="s">
        <v>96</v>
      </c>
      <c r="D77" t="s">
        <v>108</v>
      </c>
      <c r="E77" t="s">
        <v>491</v>
      </c>
      <c r="F77" t="s">
        <v>113</v>
      </c>
      <c r="G77" t="s">
        <v>492</v>
      </c>
      <c r="H77" t="s">
        <v>127</v>
      </c>
      <c r="I77" s="105" t="s">
        <v>4460</v>
      </c>
      <c r="J77" s="55">
        <v>4.24</v>
      </c>
      <c r="K77" t="s">
        <v>98</v>
      </c>
      <c r="L77" s="56">
        <v>1.7000000000000001E-2</v>
      </c>
      <c r="M77" s="56">
        <v>2.23E-2</v>
      </c>
      <c r="N77" s="55">
        <v>21373.71</v>
      </c>
      <c r="O77" s="55">
        <v>107.55</v>
      </c>
      <c r="P77" s="55">
        <v>0</v>
      </c>
      <c r="Q77" s="55">
        <v>22.987425105</v>
      </c>
      <c r="R77" s="56">
        <v>0</v>
      </c>
      <c r="S77" s="56">
        <v>0</v>
      </c>
      <c r="T77" s="56">
        <v>0</v>
      </c>
    </row>
    <row r="78" spans="1:20">
      <c r="A78" t="s">
        <v>495</v>
      </c>
      <c r="B78" t="s">
        <v>496</v>
      </c>
      <c r="C78" t="s">
        <v>96</v>
      </c>
      <c r="D78" t="s">
        <v>108</v>
      </c>
      <c r="E78" t="s">
        <v>491</v>
      </c>
      <c r="F78" t="s">
        <v>113</v>
      </c>
      <c r="G78" t="s">
        <v>492</v>
      </c>
      <c r="H78" t="s">
        <v>127</v>
      </c>
      <c r="I78" s="105" t="s">
        <v>4460</v>
      </c>
      <c r="J78" s="55">
        <v>9.08</v>
      </c>
      <c r="K78" t="s">
        <v>98</v>
      </c>
      <c r="L78" s="56">
        <v>5.7999999999999996E-3</v>
      </c>
      <c r="M78" s="56">
        <v>2.81E-2</v>
      </c>
      <c r="N78" s="55">
        <v>402424.16</v>
      </c>
      <c r="O78" s="55">
        <v>89.1</v>
      </c>
      <c r="P78" s="55">
        <v>0</v>
      </c>
      <c r="Q78" s="55">
        <v>358.55992656000001</v>
      </c>
      <c r="R78" s="56">
        <v>8.0000000000000004E-4</v>
      </c>
      <c r="S78" s="56">
        <v>8.0000000000000004E-4</v>
      </c>
      <c r="T78" s="56">
        <v>1E-4</v>
      </c>
    </row>
    <row r="79" spans="1:20">
      <c r="A79" t="s">
        <v>497</v>
      </c>
      <c r="B79" t="s">
        <v>498</v>
      </c>
      <c r="C79" t="s">
        <v>96</v>
      </c>
      <c r="D79" t="s">
        <v>108</v>
      </c>
      <c r="E79" t="s">
        <v>432</v>
      </c>
      <c r="F79" t="s">
        <v>349</v>
      </c>
      <c r="G79" t="s">
        <v>492</v>
      </c>
      <c r="H79" t="s">
        <v>127</v>
      </c>
      <c r="I79" s="105" t="s">
        <v>4460</v>
      </c>
      <c r="J79" s="55">
        <v>1.92</v>
      </c>
      <c r="K79" t="s">
        <v>98</v>
      </c>
      <c r="L79" s="56">
        <v>1.95E-2</v>
      </c>
      <c r="M79" s="56">
        <v>2.5100000000000001E-2</v>
      </c>
      <c r="N79" s="55">
        <v>946793.6</v>
      </c>
      <c r="O79" s="55">
        <v>111.32</v>
      </c>
      <c r="P79" s="55">
        <v>0</v>
      </c>
      <c r="Q79" s="55">
        <v>1053.9706355200001</v>
      </c>
      <c r="R79" s="56">
        <v>1.6999999999999999E-3</v>
      </c>
      <c r="S79" s="56">
        <v>2.2000000000000001E-3</v>
      </c>
      <c r="T79" s="56">
        <v>4.0000000000000002E-4</v>
      </c>
    </row>
    <row r="80" spans="1:20">
      <c r="A80" t="s">
        <v>499</v>
      </c>
      <c r="B80" t="s">
        <v>500</v>
      </c>
      <c r="C80" t="s">
        <v>96</v>
      </c>
      <c r="D80" t="s">
        <v>108</v>
      </c>
      <c r="E80" t="s">
        <v>432</v>
      </c>
      <c r="F80" t="s">
        <v>349</v>
      </c>
      <c r="G80" t="s">
        <v>492</v>
      </c>
      <c r="H80" t="s">
        <v>127</v>
      </c>
      <c r="I80" s="105" t="s">
        <v>4460</v>
      </c>
      <c r="J80" s="55">
        <v>4.9000000000000004</v>
      </c>
      <c r="K80" t="s">
        <v>98</v>
      </c>
      <c r="L80" s="56">
        <v>1.17E-2</v>
      </c>
      <c r="M80" s="56">
        <v>3.39E-2</v>
      </c>
      <c r="N80" s="55">
        <v>283238.19</v>
      </c>
      <c r="O80" s="55">
        <v>100.03</v>
      </c>
      <c r="P80" s="55">
        <v>0</v>
      </c>
      <c r="Q80" s="55">
        <v>283.32316145700003</v>
      </c>
      <c r="R80" s="56">
        <v>4.0000000000000002E-4</v>
      </c>
      <c r="S80" s="56">
        <v>5.9999999999999995E-4</v>
      </c>
      <c r="T80" s="56">
        <v>1E-4</v>
      </c>
    </row>
    <row r="81" spans="1:20">
      <c r="A81" t="s">
        <v>501</v>
      </c>
      <c r="B81" t="s">
        <v>502</v>
      </c>
      <c r="C81" t="s">
        <v>96</v>
      </c>
      <c r="D81" t="s">
        <v>108</v>
      </c>
      <c r="E81" t="s">
        <v>432</v>
      </c>
      <c r="F81" t="s">
        <v>349</v>
      </c>
      <c r="G81" t="s">
        <v>492</v>
      </c>
      <c r="H81" t="s">
        <v>127</v>
      </c>
      <c r="I81" s="105" t="s">
        <v>4460</v>
      </c>
      <c r="J81" s="55">
        <v>4.92</v>
      </c>
      <c r="K81" t="s">
        <v>98</v>
      </c>
      <c r="L81" s="56">
        <v>1.3299999999999999E-2</v>
      </c>
      <c r="M81" s="56">
        <v>3.39E-2</v>
      </c>
      <c r="N81" s="55">
        <v>4313429.7</v>
      </c>
      <c r="O81" s="55">
        <v>101.09</v>
      </c>
      <c r="P81" s="55">
        <v>0</v>
      </c>
      <c r="Q81" s="55">
        <v>4360.4460837300003</v>
      </c>
      <c r="R81" s="56">
        <v>3.5999999999999999E-3</v>
      </c>
      <c r="S81" s="56">
        <v>9.1999999999999998E-3</v>
      </c>
      <c r="T81" s="56">
        <v>1.5E-3</v>
      </c>
    </row>
    <row r="82" spans="1:20">
      <c r="A82" t="s">
        <v>503</v>
      </c>
      <c r="B82" t="s">
        <v>504</v>
      </c>
      <c r="C82" t="s">
        <v>96</v>
      </c>
      <c r="D82" t="s">
        <v>108</v>
      </c>
      <c r="E82" t="s">
        <v>432</v>
      </c>
      <c r="F82" t="s">
        <v>349</v>
      </c>
      <c r="G82" t="s">
        <v>479</v>
      </c>
      <c r="H82" t="s">
        <v>177</v>
      </c>
      <c r="I82" s="105" t="s">
        <v>4460</v>
      </c>
      <c r="J82" s="55">
        <v>5.6</v>
      </c>
      <c r="K82" t="s">
        <v>98</v>
      </c>
      <c r="L82" s="56">
        <v>1.8700000000000001E-2</v>
      </c>
      <c r="M82" s="56">
        <v>3.5200000000000002E-2</v>
      </c>
      <c r="N82" s="55">
        <v>2355181.79</v>
      </c>
      <c r="O82" s="55">
        <v>97.98</v>
      </c>
      <c r="P82" s="55">
        <v>0</v>
      </c>
      <c r="Q82" s="55">
        <v>2307.6071178420002</v>
      </c>
      <c r="R82" s="56">
        <v>4.1999999999999997E-3</v>
      </c>
      <c r="S82" s="56">
        <v>4.8999999999999998E-3</v>
      </c>
      <c r="T82" s="56">
        <v>8.0000000000000004E-4</v>
      </c>
    </row>
    <row r="83" spans="1:20">
      <c r="A83" t="s">
        <v>505</v>
      </c>
      <c r="B83" t="s">
        <v>506</v>
      </c>
      <c r="C83" t="s">
        <v>96</v>
      </c>
      <c r="D83" t="s">
        <v>108</v>
      </c>
      <c r="E83" t="s">
        <v>432</v>
      </c>
      <c r="F83" t="s">
        <v>349</v>
      </c>
      <c r="G83" t="s">
        <v>492</v>
      </c>
      <c r="H83" t="s">
        <v>127</v>
      </c>
      <c r="I83" s="105" t="s">
        <v>4460</v>
      </c>
      <c r="J83" s="55">
        <v>3.24</v>
      </c>
      <c r="K83" t="s">
        <v>98</v>
      </c>
      <c r="L83" s="56">
        <v>3.3500000000000002E-2</v>
      </c>
      <c r="M83" s="56">
        <v>2.81E-2</v>
      </c>
      <c r="N83" s="55">
        <v>974938.18</v>
      </c>
      <c r="O83" s="55">
        <v>114.41</v>
      </c>
      <c r="P83" s="55">
        <v>0</v>
      </c>
      <c r="Q83" s="55">
        <v>1115.4267717380001</v>
      </c>
      <c r="R83" s="56">
        <v>2.3E-3</v>
      </c>
      <c r="S83" s="56">
        <v>2.3999999999999998E-3</v>
      </c>
      <c r="T83" s="56">
        <v>4.0000000000000002E-4</v>
      </c>
    </row>
    <row r="84" spans="1:20">
      <c r="A84" t="s">
        <v>507</v>
      </c>
      <c r="B84" t="s">
        <v>508</v>
      </c>
      <c r="C84" t="s">
        <v>96</v>
      </c>
      <c r="D84" t="s">
        <v>108</v>
      </c>
      <c r="E84" t="s">
        <v>509</v>
      </c>
      <c r="F84" t="s">
        <v>319</v>
      </c>
      <c r="G84" t="s">
        <v>492</v>
      </c>
      <c r="H84" t="s">
        <v>127</v>
      </c>
      <c r="I84" s="105" t="s">
        <v>4460</v>
      </c>
      <c r="J84" s="55">
        <v>4.13</v>
      </c>
      <c r="K84" t="s">
        <v>98</v>
      </c>
      <c r="L84" s="56">
        <v>1.09E-2</v>
      </c>
      <c r="M84" s="56">
        <v>3.4599999999999999E-2</v>
      </c>
      <c r="N84" s="55">
        <v>67.39</v>
      </c>
      <c r="O84" s="55">
        <v>4925250</v>
      </c>
      <c r="P84" s="55">
        <v>0</v>
      </c>
      <c r="Q84" s="55">
        <v>3319.1259749999999</v>
      </c>
      <c r="R84" s="56">
        <v>3.7000000000000002E-3</v>
      </c>
      <c r="S84" s="56">
        <v>7.0000000000000001E-3</v>
      </c>
      <c r="T84" s="56">
        <v>1.1999999999999999E-3</v>
      </c>
    </row>
    <row r="85" spans="1:20">
      <c r="A85" t="s">
        <v>510</v>
      </c>
      <c r="B85" t="s">
        <v>511</v>
      </c>
      <c r="C85" t="s">
        <v>96</v>
      </c>
      <c r="D85" t="s">
        <v>108</v>
      </c>
      <c r="E85" t="s">
        <v>509</v>
      </c>
      <c r="F85" t="s">
        <v>319</v>
      </c>
      <c r="G85" t="s">
        <v>492</v>
      </c>
      <c r="H85" t="s">
        <v>127</v>
      </c>
      <c r="I85" s="105" t="s">
        <v>4460</v>
      </c>
      <c r="J85" s="55">
        <v>4.7699999999999996</v>
      </c>
      <c r="K85" t="s">
        <v>98</v>
      </c>
      <c r="L85" s="56">
        <v>2.9899999999999999E-2</v>
      </c>
      <c r="M85" s="56">
        <v>3.4500000000000003E-2</v>
      </c>
      <c r="N85" s="55">
        <v>55.31</v>
      </c>
      <c r="O85" s="55">
        <v>5209470</v>
      </c>
      <c r="P85" s="55">
        <v>0</v>
      </c>
      <c r="Q85" s="55">
        <v>2881.357857</v>
      </c>
      <c r="R85" s="56">
        <v>3.5000000000000001E-3</v>
      </c>
      <c r="S85" s="56">
        <v>6.1000000000000004E-3</v>
      </c>
      <c r="T85" s="56">
        <v>1E-3</v>
      </c>
    </row>
    <row r="86" spans="1:20">
      <c r="A86" t="s">
        <v>513</v>
      </c>
      <c r="B86" t="s">
        <v>514</v>
      </c>
      <c r="C86" t="s">
        <v>96</v>
      </c>
      <c r="D86" t="s">
        <v>108</v>
      </c>
      <c r="E86" t="s">
        <v>509</v>
      </c>
      <c r="F86" t="s">
        <v>319</v>
      </c>
      <c r="G86" t="s">
        <v>492</v>
      </c>
      <c r="H86" t="s">
        <v>127</v>
      </c>
      <c r="I86" s="105" t="s">
        <v>4460</v>
      </c>
      <c r="J86" s="55">
        <v>2.4</v>
      </c>
      <c r="K86" t="s">
        <v>98</v>
      </c>
      <c r="L86" s="56">
        <v>2.3199999999999998E-2</v>
      </c>
      <c r="M86" s="56">
        <v>2.5499999999999998E-2</v>
      </c>
      <c r="N86" s="55">
        <v>7.96</v>
      </c>
      <c r="O86" s="55">
        <v>5612952</v>
      </c>
      <c r="P86" s="55">
        <v>0</v>
      </c>
      <c r="Q86" s="55">
        <v>446.79097919999998</v>
      </c>
      <c r="R86" s="56">
        <v>1.2999999999999999E-3</v>
      </c>
      <c r="S86" s="56">
        <v>8.9999999999999998E-4</v>
      </c>
      <c r="T86" s="56">
        <v>2.0000000000000001E-4</v>
      </c>
    </row>
    <row r="87" spans="1:20">
      <c r="A87" t="s">
        <v>515</v>
      </c>
      <c r="B87" t="s">
        <v>516</v>
      </c>
      <c r="C87" t="s">
        <v>96</v>
      </c>
      <c r="D87" t="s">
        <v>108</v>
      </c>
      <c r="E87" t="s">
        <v>517</v>
      </c>
      <c r="F87" t="s">
        <v>319</v>
      </c>
      <c r="G87" t="s">
        <v>492</v>
      </c>
      <c r="H87" t="s">
        <v>127</v>
      </c>
      <c r="I87" s="105" t="s">
        <v>4460</v>
      </c>
      <c r="J87" s="55">
        <v>2.42</v>
      </c>
      <c r="K87" t="s">
        <v>98</v>
      </c>
      <c r="L87" s="56">
        <v>2.4199999999999999E-2</v>
      </c>
      <c r="M87" s="56">
        <v>2.86E-2</v>
      </c>
      <c r="N87" s="55">
        <v>78.33</v>
      </c>
      <c r="O87" s="55">
        <v>5585000</v>
      </c>
      <c r="P87" s="55">
        <v>0</v>
      </c>
      <c r="Q87" s="55">
        <v>4374.7304999999997</v>
      </c>
      <c r="R87" s="56">
        <v>2.5999999999999999E-3</v>
      </c>
      <c r="S87" s="56">
        <v>9.1999999999999998E-3</v>
      </c>
      <c r="T87" s="56">
        <v>1.5E-3</v>
      </c>
    </row>
    <row r="88" spans="1:20">
      <c r="A88" t="s">
        <v>518</v>
      </c>
      <c r="B88" t="s">
        <v>519</v>
      </c>
      <c r="C88" t="s">
        <v>96</v>
      </c>
      <c r="D88" t="s">
        <v>108</v>
      </c>
      <c r="E88" t="s">
        <v>517</v>
      </c>
      <c r="F88" t="s">
        <v>319</v>
      </c>
      <c r="G88" t="s">
        <v>492</v>
      </c>
      <c r="H88" t="s">
        <v>127</v>
      </c>
      <c r="I88" s="105" t="s">
        <v>4460</v>
      </c>
      <c r="J88" s="55">
        <v>1.8</v>
      </c>
      <c r="K88" t="s">
        <v>98</v>
      </c>
      <c r="L88" s="56">
        <v>1.46E-2</v>
      </c>
      <c r="M88" s="56">
        <v>2.4500000000000001E-2</v>
      </c>
      <c r="N88" s="55">
        <v>75.78</v>
      </c>
      <c r="O88" s="55">
        <v>5454999</v>
      </c>
      <c r="P88" s="55">
        <v>0</v>
      </c>
      <c r="Q88" s="55">
        <v>4133.7982421999995</v>
      </c>
      <c r="R88" s="56">
        <v>2.8E-3</v>
      </c>
      <c r="S88" s="56">
        <v>8.6999999999999994E-3</v>
      </c>
      <c r="T88" s="56">
        <v>1.4E-3</v>
      </c>
    </row>
    <row r="89" spans="1:20">
      <c r="A89" t="s">
        <v>520</v>
      </c>
      <c r="B89" t="s">
        <v>521</v>
      </c>
      <c r="C89" t="s">
        <v>96</v>
      </c>
      <c r="D89" t="s">
        <v>108</v>
      </c>
      <c r="E89" t="s">
        <v>517</v>
      </c>
      <c r="F89" t="s">
        <v>319</v>
      </c>
      <c r="G89" t="s">
        <v>492</v>
      </c>
      <c r="H89" t="s">
        <v>127</v>
      </c>
      <c r="I89" s="105" t="s">
        <v>4460</v>
      </c>
      <c r="J89" s="55">
        <v>3.81</v>
      </c>
      <c r="K89" t="s">
        <v>98</v>
      </c>
      <c r="L89" s="56">
        <v>2E-3</v>
      </c>
      <c r="M89" s="56">
        <v>3.0599999999999999E-2</v>
      </c>
      <c r="N89" s="55">
        <v>46.77</v>
      </c>
      <c r="O89" s="55">
        <v>4882000</v>
      </c>
      <c r="P89" s="55">
        <v>0</v>
      </c>
      <c r="Q89" s="55">
        <v>2283.3114</v>
      </c>
      <c r="R89" s="56">
        <v>4.1000000000000003E-3</v>
      </c>
      <c r="S89" s="56">
        <v>4.7999999999999996E-3</v>
      </c>
      <c r="T89" s="56">
        <v>8.0000000000000004E-4</v>
      </c>
    </row>
    <row r="90" spans="1:20">
      <c r="A90" t="s">
        <v>522</v>
      </c>
      <c r="B90" t="s">
        <v>523</v>
      </c>
      <c r="C90" t="s">
        <v>96</v>
      </c>
      <c r="D90" t="s">
        <v>108</v>
      </c>
      <c r="E90" t="s">
        <v>517</v>
      </c>
      <c r="F90" t="s">
        <v>319</v>
      </c>
      <c r="G90" t="s">
        <v>492</v>
      </c>
      <c r="H90" t="s">
        <v>127</v>
      </c>
      <c r="I90" s="105" t="s">
        <v>4460</v>
      </c>
      <c r="J90" s="55">
        <v>4.6100000000000003</v>
      </c>
      <c r="K90" t="s">
        <v>98</v>
      </c>
      <c r="L90" s="56">
        <v>3.1899999999999998E-2</v>
      </c>
      <c r="M90" s="56">
        <v>3.32E-2</v>
      </c>
      <c r="N90" s="55">
        <v>63.46</v>
      </c>
      <c r="O90" s="55">
        <v>5151111</v>
      </c>
      <c r="P90" s="55">
        <v>0</v>
      </c>
      <c r="Q90" s="55">
        <v>3268.8950405999999</v>
      </c>
      <c r="R90" s="56">
        <v>3.8E-3</v>
      </c>
      <c r="S90" s="56">
        <v>6.8999999999999999E-3</v>
      </c>
      <c r="T90" s="56">
        <v>1.1000000000000001E-3</v>
      </c>
    </row>
    <row r="91" spans="1:20">
      <c r="A91" t="s">
        <v>524</v>
      </c>
      <c r="B91" t="s">
        <v>525</v>
      </c>
      <c r="C91" t="s">
        <v>96</v>
      </c>
      <c r="D91" t="s">
        <v>108</v>
      </c>
      <c r="E91" t="s">
        <v>526</v>
      </c>
      <c r="F91" t="s">
        <v>441</v>
      </c>
      <c r="G91" t="s">
        <v>479</v>
      </c>
      <c r="H91" t="s">
        <v>177</v>
      </c>
      <c r="I91" s="105" t="s">
        <v>4460</v>
      </c>
      <c r="J91" s="55">
        <v>0.41</v>
      </c>
      <c r="K91" t="s">
        <v>98</v>
      </c>
      <c r="L91" s="56">
        <v>3.85E-2</v>
      </c>
      <c r="M91" s="56">
        <v>3.4599999999999999E-2</v>
      </c>
      <c r="N91" s="55">
        <v>644723.18000000005</v>
      </c>
      <c r="O91" s="55">
        <v>115.64</v>
      </c>
      <c r="P91" s="55">
        <v>0</v>
      </c>
      <c r="Q91" s="55">
        <v>745.55788535199997</v>
      </c>
      <c r="R91" s="56">
        <v>2.5999999999999999E-3</v>
      </c>
      <c r="S91" s="56">
        <v>1.6000000000000001E-3</v>
      </c>
      <c r="T91" s="56">
        <v>2.9999999999999997E-4</v>
      </c>
    </row>
    <row r="92" spans="1:20">
      <c r="A92" t="s">
        <v>527</v>
      </c>
      <c r="B92" t="s">
        <v>528</v>
      </c>
      <c r="C92" t="s">
        <v>96</v>
      </c>
      <c r="D92" t="s">
        <v>108</v>
      </c>
      <c r="E92" t="s">
        <v>445</v>
      </c>
      <c r="F92" t="s">
        <v>349</v>
      </c>
      <c r="G92" t="s">
        <v>492</v>
      </c>
      <c r="H92" t="s">
        <v>127</v>
      </c>
      <c r="I92" s="105" t="s">
        <v>4460</v>
      </c>
      <c r="J92" s="55">
        <v>3.89</v>
      </c>
      <c r="K92" t="s">
        <v>98</v>
      </c>
      <c r="L92" s="56">
        <v>2.4E-2</v>
      </c>
      <c r="M92" s="56">
        <v>2.5600000000000001E-2</v>
      </c>
      <c r="N92" s="55">
        <v>2005532.48</v>
      </c>
      <c r="O92" s="55">
        <v>112.91</v>
      </c>
      <c r="P92" s="55">
        <v>0</v>
      </c>
      <c r="Q92" s="55">
        <v>2264.4467231680001</v>
      </c>
      <c r="R92" s="56">
        <v>1.9E-3</v>
      </c>
      <c r="S92" s="56">
        <v>4.7999999999999996E-3</v>
      </c>
      <c r="T92" s="56">
        <v>8.0000000000000004E-4</v>
      </c>
    </row>
    <row r="93" spans="1:20">
      <c r="A93" t="s">
        <v>529</v>
      </c>
      <c r="B93" t="s">
        <v>530</v>
      </c>
      <c r="C93" t="s">
        <v>96</v>
      </c>
      <c r="D93" t="s">
        <v>108</v>
      </c>
      <c r="E93" t="s">
        <v>445</v>
      </c>
      <c r="F93" t="s">
        <v>349</v>
      </c>
      <c r="G93" t="s">
        <v>492</v>
      </c>
      <c r="H93" t="s">
        <v>127</v>
      </c>
      <c r="I93" s="105" t="s">
        <v>4460</v>
      </c>
      <c r="J93" s="55">
        <v>6.05</v>
      </c>
      <c r="K93" t="s">
        <v>98</v>
      </c>
      <c r="L93" s="56">
        <v>1.4999999999999999E-2</v>
      </c>
      <c r="M93" s="56">
        <v>3.0800000000000001E-2</v>
      </c>
      <c r="N93" s="55">
        <v>1208329.03</v>
      </c>
      <c r="O93" s="55">
        <v>98.18</v>
      </c>
      <c r="P93" s="55">
        <v>0</v>
      </c>
      <c r="Q93" s="55">
        <v>1186.337441654</v>
      </c>
      <c r="R93" s="56">
        <v>4.5999999999999999E-3</v>
      </c>
      <c r="S93" s="56">
        <v>2.5000000000000001E-3</v>
      </c>
      <c r="T93" s="56">
        <v>4.0000000000000002E-4</v>
      </c>
    </row>
    <row r="94" spans="1:20">
      <c r="A94" t="s">
        <v>531</v>
      </c>
      <c r="B94" t="s">
        <v>532</v>
      </c>
      <c r="C94" t="s">
        <v>96</v>
      </c>
      <c r="D94" t="s">
        <v>108</v>
      </c>
      <c r="E94" t="s">
        <v>533</v>
      </c>
      <c r="F94" t="s">
        <v>441</v>
      </c>
      <c r="G94" t="s">
        <v>492</v>
      </c>
      <c r="H94" t="s">
        <v>127</v>
      </c>
      <c r="I94" s="105" t="s">
        <v>4460</v>
      </c>
      <c r="J94" s="55">
        <v>1.54</v>
      </c>
      <c r="K94" t="s">
        <v>98</v>
      </c>
      <c r="L94" s="56">
        <v>2.4799999999999999E-2</v>
      </c>
      <c r="M94" s="56">
        <v>1.83E-2</v>
      </c>
      <c r="N94" s="55">
        <v>791882.53</v>
      </c>
      <c r="O94" s="55">
        <v>113.92</v>
      </c>
      <c r="P94" s="55">
        <v>0</v>
      </c>
      <c r="Q94" s="55">
        <v>902.11257817600006</v>
      </c>
      <c r="R94" s="56">
        <v>1.9E-3</v>
      </c>
      <c r="S94" s="56">
        <v>1.9E-3</v>
      </c>
      <c r="T94" s="56">
        <v>2.9999999999999997E-4</v>
      </c>
    </row>
    <row r="95" spans="1:20">
      <c r="A95" t="s">
        <v>534</v>
      </c>
      <c r="B95" t="s">
        <v>535</v>
      </c>
      <c r="C95" t="s">
        <v>96</v>
      </c>
      <c r="D95" t="s">
        <v>108</v>
      </c>
      <c r="E95" t="s">
        <v>318</v>
      </c>
      <c r="F95" t="s">
        <v>319</v>
      </c>
      <c r="G95" t="s">
        <v>492</v>
      </c>
      <c r="H95" t="s">
        <v>127</v>
      </c>
      <c r="I95" s="105" t="s">
        <v>4460</v>
      </c>
      <c r="J95" s="55">
        <v>0.97</v>
      </c>
      <c r="K95" t="s">
        <v>98</v>
      </c>
      <c r="L95" s="56">
        <v>1.9E-2</v>
      </c>
      <c r="M95" s="56">
        <v>2.1899999999999999E-2</v>
      </c>
      <c r="N95" s="55">
        <v>45.98</v>
      </c>
      <c r="O95" s="55">
        <v>5475488</v>
      </c>
      <c r="P95" s="55">
        <v>0</v>
      </c>
      <c r="Q95" s="55">
        <v>2517.6293823999999</v>
      </c>
      <c r="R95" s="56">
        <v>2.0999999999999999E-3</v>
      </c>
      <c r="S95" s="56">
        <v>5.3E-3</v>
      </c>
      <c r="T95" s="56">
        <v>8.9999999999999998E-4</v>
      </c>
    </row>
    <row r="96" spans="1:20">
      <c r="A96" t="s">
        <v>536</v>
      </c>
      <c r="B96" t="s">
        <v>537</v>
      </c>
      <c r="C96" t="s">
        <v>96</v>
      </c>
      <c r="D96" t="s">
        <v>108</v>
      </c>
      <c r="E96" t="s">
        <v>318</v>
      </c>
      <c r="F96" t="s">
        <v>319</v>
      </c>
      <c r="G96" t="s">
        <v>492</v>
      </c>
      <c r="H96" t="s">
        <v>127</v>
      </c>
      <c r="I96" s="105" t="s">
        <v>4460</v>
      </c>
      <c r="J96" s="55">
        <v>4.12</v>
      </c>
      <c r="K96" t="s">
        <v>98</v>
      </c>
      <c r="L96" s="56">
        <v>3.3099999999999997E-2</v>
      </c>
      <c r="M96" s="56">
        <v>3.61E-2</v>
      </c>
      <c r="N96" s="55">
        <v>48.26</v>
      </c>
      <c r="O96" s="55">
        <v>5205991</v>
      </c>
      <c r="P96" s="55">
        <v>0</v>
      </c>
      <c r="Q96" s="55">
        <v>2512.4112565999999</v>
      </c>
      <c r="R96" s="56">
        <v>3.3999999999999998E-3</v>
      </c>
      <c r="S96" s="56">
        <v>5.3E-3</v>
      </c>
      <c r="T96" s="56">
        <v>8.9999999999999998E-4</v>
      </c>
    </row>
    <row r="97" spans="1:20">
      <c r="A97" t="s">
        <v>539</v>
      </c>
      <c r="B97" t="s">
        <v>540</v>
      </c>
      <c r="C97" t="s">
        <v>96</v>
      </c>
      <c r="D97" t="s">
        <v>108</v>
      </c>
      <c r="E97" t="s">
        <v>318</v>
      </c>
      <c r="F97" t="s">
        <v>319</v>
      </c>
      <c r="G97" t="s">
        <v>492</v>
      </c>
      <c r="H97" t="s">
        <v>127</v>
      </c>
      <c r="I97" s="105" t="s">
        <v>4460</v>
      </c>
      <c r="J97" s="55">
        <v>5.08</v>
      </c>
      <c r="K97" t="s">
        <v>98</v>
      </c>
      <c r="L97" s="56">
        <v>3.3599999999999998E-2</v>
      </c>
      <c r="M97" s="56">
        <v>3.3799999999999997E-2</v>
      </c>
      <c r="N97" s="55">
        <v>32.31</v>
      </c>
      <c r="O97" s="55">
        <v>4999400</v>
      </c>
      <c r="P97" s="55">
        <v>0</v>
      </c>
      <c r="Q97" s="55">
        <v>1615.3061399999999</v>
      </c>
      <c r="R97" s="56">
        <v>2.8999999999999998E-3</v>
      </c>
      <c r="S97" s="56">
        <v>3.3999999999999998E-3</v>
      </c>
      <c r="T97" s="56">
        <v>5.9999999999999995E-4</v>
      </c>
    </row>
    <row r="98" spans="1:20">
      <c r="A98" t="s">
        <v>541</v>
      </c>
      <c r="B98" t="s">
        <v>542</v>
      </c>
      <c r="C98" t="s">
        <v>96</v>
      </c>
      <c r="D98" t="s">
        <v>108</v>
      </c>
      <c r="E98" t="s">
        <v>318</v>
      </c>
      <c r="F98" t="s">
        <v>319</v>
      </c>
      <c r="G98" t="s">
        <v>492</v>
      </c>
      <c r="H98" t="s">
        <v>127</v>
      </c>
      <c r="I98" s="105" t="s">
        <v>4460</v>
      </c>
      <c r="J98" s="55">
        <v>2.42</v>
      </c>
      <c r="K98" t="s">
        <v>98</v>
      </c>
      <c r="L98" s="56">
        <v>1.89E-2</v>
      </c>
      <c r="M98" s="56">
        <v>2.7699999999999999E-2</v>
      </c>
      <c r="N98" s="55">
        <v>31.87</v>
      </c>
      <c r="O98" s="55">
        <v>5510000</v>
      </c>
      <c r="P98" s="55">
        <v>0</v>
      </c>
      <c r="Q98" s="55">
        <v>1756.037</v>
      </c>
      <c r="R98" s="56">
        <v>4.0000000000000001E-3</v>
      </c>
      <c r="S98" s="56">
        <v>3.7000000000000002E-3</v>
      </c>
      <c r="T98" s="56">
        <v>5.9999999999999995E-4</v>
      </c>
    </row>
    <row r="99" spans="1:20">
      <c r="A99" t="s">
        <v>543</v>
      </c>
      <c r="B99" t="s">
        <v>544</v>
      </c>
      <c r="C99" t="s">
        <v>96</v>
      </c>
      <c r="D99" t="s">
        <v>108</v>
      </c>
      <c r="E99" t="s">
        <v>545</v>
      </c>
      <c r="F99" t="s">
        <v>349</v>
      </c>
      <c r="G99" t="s">
        <v>492</v>
      </c>
      <c r="H99" t="s">
        <v>127</v>
      </c>
      <c r="I99" s="105" t="s">
        <v>4460</v>
      </c>
      <c r="J99" s="55">
        <v>0.52</v>
      </c>
      <c r="K99" t="s">
        <v>98</v>
      </c>
      <c r="L99" s="56">
        <v>2.75E-2</v>
      </c>
      <c r="M99" s="56">
        <v>3.1800000000000002E-2</v>
      </c>
      <c r="N99" s="55">
        <v>184184.18</v>
      </c>
      <c r="O99" s="55">
        <v>113.88</v>
      </c>
      <c r="P99" s="55">
        <v>0</v>
      </c>
      <c r="Q99" s="55">
        <v>209.74894418400001</v>
      </c>
      <c r="R99" s="56">
        <v>6.9999999999999999E-4</v>
      </c>
      <c r="S99" s="56">
        <v>4.0000000000000002E-4</v>
      </c>
      <c r="T99" s="56">
        <v>1E-4</v>
      </c>
    </row>
    <row r="100" spans="1:20">
      <c r="A100" t="s">
        <v>546</v>
      </c>
      <c r="B100" t="s">
        <v>547</v>
      </c>
      <c r="C100" t="s">
        <v>96</v>
      </c>
      <c r="D100" t="s">
        <v>108</v>
      </c>
      <c r="E100" t="s">
        <v>545</v>
      </c>
      <c r="F100" t="s">
        <v>349</v>
      </c>
      <c r="G100" t="s">
        <v>492</v>
      </c>
      <c r="H100" t="s">
        <v>127</v>
      </c>
      <c r="I100" s="105" t="s">
        <v>4460</v>
      </c>
      <c r="J100" s="55">
        <v>3.62</v>
      </c>
      <c r="K100" t="s">
        <v>98</v>
      </c>
      <c r="L100" s="56">
        <v>1.9599999999999999E-2</v>
      </c>
      <c r="M100" s="56">
        <v>2.6599999999999999E-2</v>
      </c>
      <c r="N100" s="55">
        <v>1374347.18</v>
      </c>
      <c r="O100" s="55">
        <v>109.84</v>
      </c>
      <c r="P100" s="55">
        <v>0</v>
      </c>
      <c r="Q100" s="55">
        <v>1509.582942512</v>
      </c>
      <c r="R100" s="56">
        <v>1.2999999999999999E-3</v>
      </c>
      <c r="S100" s="56">
        <v>3.2000000000000002E-3</v>
      </c>
      <c r="T100" s="56">
        <v>5.0000000000000001E-4</v>
      </c>
    </row>
    <row r="101" spans="1:20">
      <c r="A101" t="s">
        <v>548</v>
      </c>
      <c r="B101" t="s">
        <v>549</v>
      </c>
      <c r="C101" t="s">
        <v>96</v>
      </c>
      <c r="D101" t="s">
        <v>108</v>
      </c>
      <c r="E101" t="s">
        <v>545</v>
      </c>
      <c r="F101" t="s">
        <v>349</v>
      </c>
      <c r="G101" t="s">
        <v>492</v>
      </c>
      <c r="H101" t="s">
        <v>127</v>
      </c>
      <c r="I101" s="105" t="s">
        <v>4460</v>
      </c>
      <c r="J101" s="55">
        <v>5.82</v>
      </c>
      <c r="K101" t="s">
        <v>98</v>
      </c>
      <c r="L101" s="56">
        <v>1.5800000000000002E-2</v>
      </c>
      <c r="M101" s="56">
        <v>3.0599999999999999E-2</v>
      </c>
      <c r="N101" s="55">
        <v>3154825.64</v>
      </c>
      <c r="O101" s="55">
        <v>102.86</v>
      </c>
      <c r="P101" s="55">
        <v>0</v>
      </c>
      <c r="Q101" s="55">
        <v>3245.0536533039999</v>
      </c>
      <c r="R101" s="56">
        <v>2.7000000000000001E-3</v>
      </c>
      <c r="S101" s="56">
        <v>6.8999999999999999E-3</v>
      </c>
      <c r="T101" s="56">
        <v>1.1000000000000001E-3</v>
      </c>
    </row>
    <row r="102" spans="1:20">
      <c r="A102" t="s">
        <v>550</v>
      </c>
      <c r="B102" t="s">
        <v>551</v>
      </c>
      <c r="C102" t="s">
        <v>96</v>
      </c>
      <c r="D102" t="s">
        <v>108</v>
      </c>
      <c r="E102" t="s">
        <v>552</v>
      </c>
      <c r="F102" t="s">
        <v>441</v>
      </c>
      <c r="G102" t="s">
        <v>492</v>
      </c>
      <c r="H102" t="s">
        <v>127</v>
      </c>
      <c r="I102" s="105" t="s">
        <v>4460</v>
      </c>
      <c r="J102" s="55">
        <v>2.75</v>
      </c>
      <c r="K102" t="s">
        <v>98</v>
      </c>
      <c r="L102" s="56">
        <v>2.2499999999999999E-2</v>
      </c>
      <c r="M102" s="56">
        <v>2.06E-2</v>
      </c>
      <c r="N102" s="55">
        <v>403589.86</v>
      </c>
      <c r="O102" s="55">
        <v>113.9</v>
      </c>
      <c r="P102" s="55">
        <v>0</v>
      </c>
      <c r="Q102" s="55">
        <v>459.68885053999998</v>
      </c>
      <c r="R102" s="56">
        <v>1E-3</v>
      </c>
      <c r="S102" s="56">
        <v>1E-3</v>
      </c>
      <c r="T102" s="56">
        <v>2.0000000000000001E-4</v>
      </c>
    </row>
    <row r="103" spans="1:20">
      <c r="A103" t="s">
        <v>553</v>
      </c>
      <c r="B103" t="s">
        <v>554</v>
      </c>
      <c r="C103" t="s">
        <v>96</v>
      </c>
      <c r="D103" t="s">
        <v>108</v>
      </c>
      <c r="E103" t="s">
        <v>555</v>
      </c>
      <c r="F103" t="s">
        <v>103</v>
      </c>
      <c r="G103" t="s">
        <v>556</v>
      </c>
      <c r="H103" t="s">
        <v>177</v>
      </c>
      <c r="I103" s="105" t="s">
        <v>4460</v>
      </c>
      <c r="J103" s="55">
        <v>4.8499999999999996</v>
      </c>
      <c r="K103" t="s">
        <v>98</v>
      </c>
      <c r="L103" s="56">
        <v>7.4999999999999997E-3</v>
      </c>
      <c r="M103" s="56">
        <v>4.1700000000000001E-2</v>
      </c>
      <c r="N103" s="55">
        <v>1811831.7</v>
      </c>
      <c r="O103" s="55">
        <v>91.87</v>
      </c>
      <c r="P103" s="55">
        <v>0</v>
      </c>
      <c r="Q103" s="55">
        <v>1664.5297827899999</v>
      </c>
      <c r="R103" s="56">
        <v>2.0999999999999999E-3</v>
      </c>
      <c r="S103" s="56">
        <v>3.5000000000000001E-3</v>
      </c>
      <c r="T103" s="56">
        <v>5.9999999999999995E-4</v>
      </c>
    </row>
    <row r="104" spans="1:20">
      <c r="A104" t="s">
        <v>557</v>
      </c>
      <c r="B104" t="s">
        <v>558</v>
      </c>
      <c r="C104" t="s">
        <v>96</v>
      </c>
      <c r="D104" t="s">
        <v>108</v>
      </c>
      <c r="E104" t="s">
        <v>559</v>
      </c>
      <c r="F104" t="s">
        <v>560</v>
      </c>
      <c r="G104" t="s">
        <v>561</v>
      </c>
      <c r="H104" t="s">
        <v>127</v>
      </c>
      <c r="I104" s="105" t="s">
        <v>4460</v>
      </c>
      <c r="J104" s="55">
        <v>3.98</v>
      </c>
      <c r="K104" t="s">
        <v>98</v>
      </c>
      <c r="L104" s="56">
        <v>0.04</v>
      </c>
      <c r="M104" s="56">
        <v>5.3400000000000003E-2</v>
      </c>
      <c r="N104" s="55">
        <v>1709896.56</v>
      </c>
      <c r="O104" s="55">
        <v>95.2</v>
      </c>
      <c r="P104" s="55">
        <v>0</v>
      </c>
      <c r="Q104" s="55">
        <v>1627.8215251199999</v>
      </c>
      <c r="R104" s="56">
        <v>3.8999999999999998E-3</v>
      </c>
      <c r="S104" s="56">
        <v>3.3999999999999998E-3</v>
      </c>
      <c r="T104" s="56">
        <v>5.9999999999999995E-4</v>
      </c>
    </row>
    <row r="105" spans="1:20">
      <c r="A105" t="s">
        <v>562</v>
      </c>
      <c r="B105" t="s">
        <v>563</v>
      </c>
      <c r="C105" t="s">
        <v>96</v>
      </c>
      <c r="D105" t="s">
        <v>108</v>
      </c>
      <c r="E105" t="s">
        <v>478</v>
      </c>
      <c r="F105" t="s">
        <v>349</v>
      </c>
      <c r="G105" t="s">
        <v>556</v>
      </c>
      <c r="H105" t="s">
        <v>177</v>
      </c>
      <c r="I105" s="105" t="s">
        <v>4460</v>
      </c>
      <c r="J105" s="55">
        <v>1.46</v>
      </c>
      <c r="K105" t="s">
        <v>98</v>
      </c>
      <c r="L105" s="56">
        <v>2.0500000000000001E-2</v>
      </c>
      <c r="M105" s="56">
        <v>2.8400000000000002E-2</v>
      </c>
      <c r="N105" s="55">
        <v>159263.15</v>
      </c>
      <c r="O105" s="55">
        <v>111.63</v>
      </c>
      <c r="P105" s="55">
        <v>0</v>
      </c>
      <c r="Q105" s="55">
        <v>177.78545434500001</v>
      </c>
      <c r="R105" s="56">
        <v>4.0000000000000002E-4</v>
      </c>
      <c r="S105" s="56">
        <v>4.0000000000000002E-4</v>
      </c>
      <c r="T105" s="56">
        <v>1E-4</v>
      </c>
    </row>
    <row r="106" spans="1:20">
      <c r="A106" t="s">
        <v>565</v>
      </c>
      <c r="B106" t="s">
        <v>566</v>
      </c>
      <c r="C106" t="s">
        <v>96</v>
      </c>
      <c r="D106" t="s">
        <v>108</v>
      </c>
      <c r="E106" t="s">
        <v>478</v>
      </c>
      <c r="F106" t="s">
        <v>349</v>
      </c>
      <c r="G106" t="s">
        <v>556</v>
      </c>
      <c r="H106" t="s">
        <v>177</v>
      </c>
      <c r="I106" s="105" t="s">
        <v>4460</v>
      </c>
      <c r="J106" s="55">
        <v>2.29</v>
      </c>
      <c r="K106" t="s">
        <v>98</v>
      </c>
      <c r="L106" s="56">
        <v>2.0500000000000001E-2</v>
      </c>
      <c r="M106" s="56">
        <v>2.9899999999999999E-2</v>
      </c>
      <c r="N106" s="55">
        <v>897041.66</v>
      </c>
      <c r="O106" s="55">
        <v>111.3</v>
      </c>
      <c r="P106" s="55">
        <v>0</v>
      </c>
      <c r="Q106" s="55">
        <v>998.40736758000003</v>
      </c>
      <c r="R106" s="56">
        <v>1.1999999999999999E-3</v>
      </c>
      <c r="S106" s="56">
        <v>2.0999999999999999E-3</v>
      </c>
      <c r="T106" s="56">
        <v>2.9999999999999997E-4</v>
      </c>
    </row>
    <row r="107" spans="1:20">
      <c r="A107" t="s">
        <v>567</v>
      </c>
      <c r="B107" t="s">
        <v>568</v>
      </c>
      <c r="C107" t="s">
        <v>96</v>
      </c>
      <c r="D107" t="s">
        <v>108</v>
      </c>
      <c r="E107" t="s">
        <v>478</v>
      </c>
      <c r="F107" t="s">
        <v>349</v>
      </c>
      <c r="G107" t="s">
        <v>556</v>
      </c>
      <c r="H107" t="s">
        <v>177</v>
      </c>
      <c r="I107" s="105" t="s">
        <v>4460</v>
      </c>
      <c r="J107" s="55">
        <v>5.01</v>
      </c>
      <c r="K107" t="s">
        <v>98</v>
      </c>
      <c r="L107" s="56">
        <v>8.3999999999999995E-3</v>
      </c>
      <c r="M107" s="56">
        <v>3.4000000000000002E-2</v>
      </c>
      <c r="N107" s="55">
        <v>2476735.86</v>
      </c>
      <c r="O107" s="55">
        <v>98.31</v>
      </c>
      <c r="P107" s="55">
        <v>0</v>
      </c>
      <c r="Q107" s="55">
        <v>2434.8790239660002</v>
      </c>
      <c r="R107" s="56">
        <v>3.7000000000000002E-3</v>
      </c>
      <c r="S107" s="56">
        <v>5.1000000000000004E-3</v>
      </c>
      <c r="T107" s="56">
        <v>8.9999999999999998E-4</v>
      </c>
    </row>
    <row r="108" spans="1:20">
      <c r="A108" t="s">
        <v>569</v>
      </c>
      <c r="B108" t="s">
        <v>570</v>
      </c>
      <c r="C108" t="s">
        <v>96</v>
      </c>
      <c r="D108" t="s">
        <v>108</v>
      </c>
      <c r="E108" t="s">
        <v>478</v>
      </c>
      <c r="F108" t="s">
        <v>349</v>
      </c>
      <c r="G108" t="s">
        <v>556</v>
      </c>
      <c r="H108" t="s">
        <v>177</v>
      </c>
      <c r="I108" s="105" t="s">
        <v>4460</v>
      </c>
      <c r="J108" s="55">
        <v>6.04</v>
      </c>
      <c r="K108" t="s">
        <v>98</v>
      </c>
      <c r="L108" s="56">
        <v>5.0000000000000001E-3</v>
      </c>
      <c r="M108" s="56">
        <v>3.4500000000000003E-2</v>
      </c>
      <c r="N108" s="55">
        <v>318096.05</v>
      </c>
      <c r="O108" s="55">
        <v>92.12</v>
      </c>
      <c r="P108" s="55">
        <v>0</v>
      </c>
      <c r="Q108" s="55">
        <v>293.03008125999997</v>
      </c>
      <c r="R108" s="56">
        <v>1.8E-3</v>
      </c>
      <c r="S108" s="56">
        <v>5.9999999999999995E-4</v>
      </c>
      <c r="T108" s="56">
        <v>1E-4</v>
      </c>
    </row>
    <row r="109" spans="1:20">
      <c r="A109" t="s">
        <v>571</v>
      </c>
      <c r="B109" t="s">
        <v>572</v>
      </c>
      <c r="C109" t="s">
        <v>96</v>
      </c>
      <c r="D109" t="s">
        <v>108</v>
      </c>
      <c r="E109" t="s">
        <v>478</v>
      </c>
      <c r="F109" t="s">
        <v>349</v>
      </c>
      <c r="G109" t="s">
        <v>556</v>
      </c>
      <c r="H109" t="s">
        <v>177</v>
      </c>
      <c r="I109" s="105" t="s">
        <v>4460</v>
      </c>
      <c r="J109" s="55">
        <v>5.93</v>
      </c>
      <c r="K109" t="s">
        <v>98</v>
      </c>
      <c r="L109" s="56">
        <v>9.7000000000000003E-3</v>
      </c>
      <c r="M109" s="56">
        <v>3.8399999999999997E-2</v>
      </c>
      <c r="N109" s="55">
        <v>1465554.86</v>
      </c>
      <c r="O109" s="55">
        <v>93.04</v>
      </c>
      <c r="P109" s="55">
        <v>0</v>
      </c>
      <c r="Q109" s="55">
        <v>1363.552241744</v>
      </c>
      <c r="R109" s="56">
        <v>3.5000000000000001E-3</v>
      </c>
      <c r="S109" s="56">
        <v>2.8999999999999998E-3</v>
      </c>
      <c r="T109" s="56">
        <v>5.0000000000000001E-4</v>
      </c>
    </row>
    <row r="110" spans="1:20">
      <c r="A110" t="s">
        <v>573</v>
      </c>
      <c r="B110" t="s">
        <v>574</v>
      </c>
      <c r="C110" t="s">
        <v>96</v>
      </c>
      <c r="D110" t="s">
        <v>108</v>
      </c>
      <c r="E110" t="s">
        <v>575</v>
      </c>
      <c r="F110" t="s">
        <v>113</v>
      </c>
      <c r="G110" t="s">
        <v>556</v>
      </c>
      <c r="H110" t="s">
        <v>177</v>
      </c>
      <c r="I110" s="105" t="s">
        <v>4460</v>
      </c>
      <c r="J110" s="55">
        <v>0.5</v>
      </c>
      <c r="K110" t="s">
        <v>98</v>
      </c>
      <c r="L110" s="56">
        <v>1.9800000000000002E-2</v>
      </c>
      <c r="M110" s="56">
        <v>3.7699999999999997E-2</v>
      </c>
      <c r="N110" s="55">
        <v>356444.54</v>
      </c>
      <c r="O110" s="55">
        <v>110.52</v>
      </c>
      <c r="P110" s="55">
        <v>3.9350000000000001</v>
      </c>
      <c r="Q110" s="55">
        <v>397.87750560799998</v>
      </c>
      <c r="R110" s="56">
        <v>2.3E-3</v>
      </c>
      <c r="S110" s="56">
        <v>8.0000000000000004E-4</v>
      </c>
      <c r="T110" s="56">
        <v>1E-4</v>
      </c>
    </row>
    <row r="111" spans="1:20">
      <c r="A111" t="s">
        <v>576</v>
      </c>
      <c r="B111" t="s">
        <v>577</v>
      </c>
      <c r="C111" t="s">
        <v>96</v>
      </c>
      <c r="D111" t="s">
        <v>108</v>
      </c>
      <c r="E111" t="s">
        <v>578</v>
      </c>
      <c r="F111" t="s">
        <v>329</v>
      </c>
      <c r="G111" t="s">
        <v>556</v>
      </c>
      <c r="H111" t="s">
        <v>177</v>
      </c>
      <c r="I111" s="105" t="s">
        <v>4460</v>
      </c>
      <c r="J111" s="55">
        <v>2.82</v>
      </c>
      <c r="K111" t="s">
        <v>98</v>
      </c>
      <c r="L111" s="56">
        <v>1.9400000000000001E-2</v>
      </c>
      <c r="M111" s="56">
        <v>2.1399999999999999E-2</v>
      </c>
      <c r="N111" s="55">
        <v>26620.57</v>
      </c>
      <c r="O111" s="55">
        <v>111.9</v>
      </c>
      <c r="P111" s="55">
        <v>0</v>
      </c>
      <c r="Q111" s="55">
        <v>29.78841783</v>
      </c>
      <c r="R111" s="56">
        <v>1E-4</v>
      </c>
      <c r="S111" s="56">
        <v>1E-4</v>
      </c>
      <c r="T111" s="56">
        <v>0</v>
      </c>
    </row>
    <row r="112" spans="1:20">
      <c r="A112" t="s">
        <v>580</v>
      </c>
      <c r="B112" t="s">
        <v>581</v>
      </c>
      <c r="C112" t="s">
        <v>96</v>
      </c>
      <c r="D112" t="s">
        <v>108</v>
      </c>
      <c r="E112" t="s">
        <v>578</v>
      </c>
      <c r="F112" t="s">
        <v>329</v>
      </c>
      <c r="G112" t="s">
        <v>556</v>
      </c>
      <c r="H112" t="s">
        <v>177</v>
      </c>
      <c r="I112" s="105" t="s">
        <v>4460</v>
      </c>
      <c r="J112" s="55">
        <v>3.8</v>
      </c>
      <c r="K112" t="s">
        <v>98</v>
      </c>
      <c r="L112" s="56">
        <v>1.23E-2</v>
      </c>
      <c r="M112" s="56">
        <v>2.3300000000000001E-2</v>
      </c>
      <c r="N112" s="55">
        <v>1928255.09</v>
      </c>
      <c r="O112" s="55">
        <v>107.66</v>
      </c>
      <c r="P112" s="55">
        <v>0</v>
      </c>
      <c r="Q112" s="55">
        <v>2075.9594298940001</v>
      </c>
      <c r="R112" s="56">
        <v>1.5E-3</v>
      </c>
      <c r="S112" s="56">
        <v>4.4000000000000003E-3</v>
      </c>
      <c r="T112" s="56">
        <v>6.9999999999999999E-4</v>
      </c>
    </row>
    <row r="113" spans="1:20">
      <c r="A113" t="s">
        <v>582</v>
      </c>
      <c r="B113" t="s">
        <v>583</v>
      </c>
      <c r="C113" t="s">
        <v>96</v>
      </c>
      <c r="D113" t="s">
        <v>108</v>
      </c>
      <c r="E113" t="s">
        <v>584</v>
      </c>
      <c r="F113" t="s">
        <v>110</v>
      </c>
      <c r="G113" t="s">
        <v>556</v>
      </c>
      <c r="H113" t="s">
        <v>177</v>
      </c>
      <c r="I113" s="105" t="s">
        <v>4460</v>
      </c>
      <c r="J113" s="55">
        <v>1.51</v>
      </c>
      <c r="K113" t="s">
        <v>98</v>
      </c>
      <c r="L113" s="56">
        <v>1.8499999999999999E-2</v>
      </c>
      <c r="M113" s="56">
        <v>2.98E-2</v>
      </c>
      <c r="N113" s="55">
        <v>193722.22</v>
      </c>
      <c r="O113" s="55">
        <v>108.37</v>
      </c>
      <c r="P113" s="55">
        <v>0</v>
      </c>
      <c r="Q113" s="55">
        <v>209.936769814</v>
      </c>
      <c r="R113" s="56">
        <v>2.0000000000000001E-4</v>
      </c>
      <c r="S113" s="56">
        <v>4.0000000000000002E-4</v>
      </c>
      <c r="T113" s="56">
        <v>1E-4</v>
      </c>
    </row>
    <row r="114" spans="1:20">
      <c r="A114" t="s">
        <v>585</v>
      </c>
      <c r="B114" t="s">
        <v>586</v>
      </c>
      <c r="C114" t="s">
        <v>96</v>
      </c>
      <c r="D114" t="s">
        <v>108</v>
      </c>
      <c r="E114" t="s">
        <v>584</v>
      </c>
      <c r="F114" t="s">
        <v>110</v>
      </c>
      <c r="G114" t="s">
        <v>556</v>
      </c>
      <c r="H114" t="s">
        <v>177</v>
      </c>
      <c r="I114" s="105" t="s">
        <v>4460</v>
      </c>
      <c r="J114" s="55">
        <v>2.14</v>
      </c>
      <c r="K114" t="s">
        <v>98</v>
      </c>
      <c r="L114" s="56">
        <v>3.2000000000000001E-2</v>
      </c>
      <c r="M114" s="56">
        <v>3.2099999999999997E-2</v>
      </c>
      <c r="N114" s="55">
        <v>2571926.92</v>
      </c>
      <c r="O114" s="55">
        <v>103.92</v>
      </c>
      <c r="P114" s="55">
        <v>0</v>
      </c>
      <c r="Q114" s="55">
        <v>2672.7464552639999</v>
      </c>
      <c r="R114" s="56">
        <v>7.1000000000000004E-3</v>
      </c>
      <c r="S114" s="56">
        <v>5.7000000000000002E-3</v>
      </c>
      <c r="T114" s="56">
        <v>8.9999999999999998E-4</v>
      </c>
    </row>
    <row r="115" spans="1:20">
      <c r="A115" t="s">
        <v>587</v>
      </c>
      <c r="B115" t="s">
        <v>588</v>
      </c>
      <c r="C115" t="s">
        <v>96</v>
      </c>
      <c r="D115" t="s">
        <v>108</v>
      </c>
      <c r="E115" t="s">
        <v>589</v>
      </c>
      <c r="F115" t="s">
        <v>110</v>
      </c>
      <c r="G115" t="s">
        <v>556</v>
      </c>
      <c r="H115" t="s">
        <v>177</v>
      </c>
      <c r="I115" s="105" t="s">
        <v>4460</v>
      </c>
      <c r="J115" s="55">
        <v>0.24</v>
      </c>
      <c r="K115" t="s">
        <v>98</v>
      </c>
      <c r="L115" s="56">
        <v>3.15E-2</v>
      </c>
      <c r="M115" s="56">
        <v>6.4799999999999996E-2</v>
      </c>
      <c r="N115" s="55">
        <v>692527.27</v>
      </c>
      <c r="O115" s="55">
        <v>111.21</v>
      </c>
      <c r="P115" s="55">
        <v>0</v>
      </c>
      <c r="Q115" s="55">
        <v>770.15957696700002</v>
      </c>
      <c r="R115" s="56">
        <v>5.1000000000000004E-3</v>
      </c>
      <c r="S115" s="56">
        <v>1.6000000000000001E-3</v>
      </c>
      <c r="T115" s="56">
        <v>2.9999999999999997E-4</v>
      </c>
    </row>
    <row r="116" spans="1:20">
      <c r="A116" t="s">
        <v>590</v>
      </c>
      <c r="B116" t="s">
        <v>591</v>
      </c>
      <c r="C116" t="s">
        <v>96</v>
      </c>
      <c r="D116" t="s">
        <v>108</v>
      </c>
      <c r="E116" t="s">
        <v>589</v>
      </c>
      <c r="F116" t="s">
        <v>110</v>
      </c>
      <c r="G116" t="s">
        <v>556</v>
      </c>
      <c r="H116" t="s">
        <v>177</v>
      </c>
      <c r="I116" s="105" t="s">
        <v>4460</v>
      </c>
      <c r="J116" s="55">
        <v>2.58</v>
      </c>
      <c r="K116" t="s">
        <v>98</v>
      </c>
      <c r="L116" s="56">
        <v>0.01</v>
      </c>
      <c r="M116" s="56">
        <v>3.6400000000000002E-2</v>
      </c>
      <c r="N116" s="55">
        <v>1570172.31</v>
      </c>
      <c r="O116" s="55">
        <v>101.24</v>
      </c>
      <c r="P116" s="55">
        <v>0</v>
      </c>
      <c r="Q116" s="55">
        <v>1589.6424466440001</v>
      </c>
      <c r="R116" s="56">
        <v>4.3E-3</v>
      </c>
      <c r="S116" s="56">
        <v>3.3999999999999998E-3</v>
      </c>
      <c r="T116" s="56">
        <v>5.9999999999999995E-4</v>
      </c>
    </row>
    <row r="117" spans="1:20">
      <c r="A117" t="s">
        <v>592</v>
      </c>
      <c r="B117" t="s">
        <v>593</v>
      </c>
      <c r="C117" t="s">
        <v>96</v>
      </c>
      <c r="D117" t="s">
        <v>108</v>
      </c>
      <c r="E117" t="s">
        <v>589</v>
      </c>
      <c r="F117" t="s">
        <v>110</v>
      </c>
      <c r="G117" t="s">
        <v>556</v>
      </c>
      <c r="H117" t="s">
        <v>177</v>
      </c>
      <c r="I117" s="105" t="s">
        <v>4460</v>
      </c>
      <c r="J117" s="55">
        <v>3.16</v>
      </c>
      <c r="K117" t="s">
        <v>98</v>
      </c>
      <c r="L117" s="56">
        <v>3.2300000000000002E-2</v>
      </c>
      <c r="M117" s="56">
        <v>3.7499999999999999E-2</v>
      </c>
      <c r="N117" s="55">
        <v>1727843.63</v>
      </c>
      <c r="O117" s="55">
        <v>102.58</v>
      </c>
      <c r="P117" s="55">
        <v>0</v>
      </c>
      <c r="Q117" s="55">
        <v>1772.4219956540001</v>
      </c>
      <c r="R117" s="56">
        <v>3.7000000000000002E-3</v>
      </c>
      <c r="S117" s="56">
        <v>3.7000000000000002E-3</v>
      </c>
      <c r="T117" s="56">
        <v>5.9999999999999995E-4</v>
      </c>
    </row>
    <row r="118" spans="1:20">
      <c r="A118" t="s">
        <v>594</v>
      </c>
      <c r="B118" t="s">
        <v>595</v>
      </c>
      <c r="C118" t="s">
        <v>96</v>
      </c>
      <c r="D118" t="s">
        <v>108</v>
      </c>
      <c r="E118" t="s">
        <v>596</v>
      </c>
      <c r="F118" t="s">
        <v>103</v>
      </c>
      <c r="G118" t="s">
        <v>556</v>
      </c>
      <c r="H118" t="s">
        <v>177</v>
      </c>
      <c r="I118" s="105" t="s">
        <v>4460</v>
      </c>
      <c r="J118" s="55">
        <v>4.67</v>
      </c>
      <c r="K118" t="s">
        <v>98</v>
      </c>
      <c r="L118" s="56">
        <v>0.03</v>
      </c>
      <c r="M118" s="56">
        <v>3.85E-2</v>
      </c>
      <c r="N118" s="55">
        <v>1040044.58</v>
      </c>
      <c r="O118" s="55">
        <v>97.18</v>
      </c>
      <c r="P118" s="55">
        <v>0</v>
      </c>
      <c r="Q118" s="55">
        <v>1010.715322844</v>
      </c>
      <c r="R118" s="56">
        <v>3.7000000000000002E-3</v>
      </c>
      <c r="S118" s="56">
        <v>2.0999999999999999E-3</v>
      </c>
      <c r="T118" s="56">
        <v>4.0000000000000002E-4</v>
      </c>
    </row>
    <row r="119" spans="1:20">
      <c r="A119" t="s">
        <v>597</v>
      </c>
      <c r="B119" t="s">
        <v>598</v>
      </c>
      <c r="C119" t="s">
        <v>96</v>
      </c>
      <c r="D119" t="s">
        <v>108</v>
      </c>
      <c r="E119" t="s">
        <v>599</v>
      </c>
      <c r="F119" t="s">
        <v>349</v>
      </c>
      <c r="G119" t="s">
        <v>561</v>
      </c>
      <c r="H119" t="s">
        <v>127</v>
      </c>
      <c r="I119" s="105" t="s">
        <v>4460</v>
      </c>
      <c r="J119" s="55">
        <v>1.88</v>
      </c>
      <c r="K119" t="s">
        <v>98</v>
      </c>
      <c r="L119" s="56">
        <v>2.5000000000000001E-2</v>
      </c>
      <c r="M119" s="56">
        <v>2.6499999999999999E-2</v>
      </c>
      <c r="N119" s="55">
        <v>758626.62</v>
      </c>
      <c r="O119" s="55">
        <v>112.49</v>
      </c>
      <c r="P119" s="55">
        <v>0</v>
      </c>
      <c r="Q119" s="55">
        <v>853.37908483800004</v>
      </c>
      <c r="R119" s="56">
        <v>2.0999999999999999E-3</v>
      </c>
      <c r="S119" s="56">
        <v>1.8E-3</v>
      </c>
      <c r="T119" s="56">
        <v>2.9999999999999997E-4</v>
      </c>
    </row>
    <row r="120" spans="1:20">
      <c r="A120" t="s">
        <v>600</v>
      </c>
      <c r="B120" t="s">
        <v>601</v>
      </c>
      <c r="C120" t="s">
        <v>96</v>
      </c>
      <c r="D120" t="s">
        <v>108</v>
      </c>
      <c r="E120" t="s">
        <v>599</v>
      </c>
      <c r="F120" t="s">
        <v>349</v>
      </c>
      <c r="G120" t="s">
        <v>561</v>
      </c>
      <c r="H120" t="s">
        <v>127</v>
      </c>
      <c r="I120" s="105" t="s">
        <v>4460</v>
      </c>
      <c r="J120" s="55">
        <v>5.3</v>
      </c>
      <c r="K120" t="s">
        <v>98</v>
      </c>
      <c r="L120" s="56">
        <v>1.9E-2</v>
      </c>
      <c r="M120" s="56">
        <v>3.4500000000000003E-2</v>
      </c>
      <c r="N120" s="55">
        <v>879707.59</v>
      </c>
      <c r="O120" s="55">
        <v>103.41</v>
      </c>
      <c r="P120" s="55">
        <v>0</v>
      </c>
      <c r="Q120" s="55">
        <v>909.70561881900005</v>
      </c>
      <c r="R120" s="56">
        <v>2.8999999999999998E-3</v>
      </c>
      <c r="S120" s="56">
        <v>1.9E-3</v>
      </c>
      <c r="T120" s="56">
        <v>2.9999999999999997E-4</v>
      </c>
    </row>
    <row r="121" spans="1:20">
      <c r="A121" t="s">
        <v>602</v>
      </c>
      <c r="B121" t="s">
        <v>603</v>
      </c>
      <c r="C121" t="s">
        <v>96</v>
      </c>
      <c r="D121" t="s">
        <v>108</v>
      </c>
      <c r="E121" t="s">
        <v>599</v>
      </c>
      <c r="F121" t="s">
        <v>349</v>
      </c>
      <c r="G121" t="s">
        <v>561</v>
      </c>
      <c r="H121" t="s">
        <v>127</v>
      </c>
      <c r="I121" s="105" t="s">
        <v>4460</v>
      </c>
      <c r="J121" s="55">
        <v>7.13</v>
      </c>
      <c r="K121" t="s">
        <v>98</v>
      </c>
      <c r="L121" s="56">
        <v>3.8999999999999998E-3</v>
      </c>
      <c r="M121" s="56">
        <v>3.7499999999999999E-2</v>
      </c>
      <c r="N121" s="55">
        <v>943798.75</v>
      </c>
      <c r="O121" s="55">
        <v>85.22</v>
      </c>
      <c r="P121" s="55">
        <v>0</v>
      </c>
      <c r="Q121" s="55">
        <v>804.30529475000003</v>
      </c>
      <c r="R121" s="56">
        <v>4.0000000000000001E-3</v>
      </c>
      <c r="S121" s="56">
        <v>1.6999999999999999E-3</v>
      </c>
      <c r="T121" s="56">
        <v>2.9999999999999997E-4</v>
      </c>
    </row>
    <row r="122" spans="1:20">
      <c r="A122" t="s">
        <v>605</v>
      </c>
      <c r="B122" t="s">
        <v>606</v>
      </c>
      <c r="C122" t="s">
        <v>96</v>
      </c>
      <c r="D122" t="s">
        <v>108</v>
      </c>
      <c r="E122" t="s">
        <v>607</v>
      </c>
      <c r="F122" t="s">
        <v>608</v>
      </c>
      <c r="G122" t="s">
        <v>561</v>
      </c>
      <c r="H122" t="s">
        <v>127</v>
      </c>
      <c r="I122" s="105" t="s">
        <v>4460</v>
      </c>
      <c r="J122" s="55">
        <v>1.28</v>
      </c>
      <c r="K122" t="s">
        <v>98</v>
      </c>
      <c r="L122" s="56">
        <v>1.8499999999999999E-2</v>
      </c>
      <c r="M122" s="56">
        <v>2.0500000000000001E-2</v>
      </c>
      <c r="N122" s="55">
        <v>1042041.98</v>
      </c>
      <c r="O122" s="55">
        <v>111.15</v>
      </c>
      <c r="P122" s="55">
        <v>0</v>
      </c>
      <c r="Q122" s="55">
        <v>1158.22966077</v>
      </c>
      <c r="R122" s="56">
        <v>1.8E-3</v>
      </c>
      <c r="S122" s="56">
        <v>2.3999999999999998E-3</v>
      </c>
      <c r="T122" s="56">
        <v>4.0000000000000002E-4</v>
      </c>
    </row>
    <row r="123" spans="1:20">
      <c r="A123" t="s">
        <v>609</v>
      </c>
      <c r="B123" t="s">
        <v>610</v>
      </c>
      <c r="C123" t="s">
        <v>96</v>
      </c>
      <c r="D123" t="s">
        <v>108</v>
      </c>
      <c r="E123" t="s">
        <v>607</v>
      </c>
      <c r="F123" t="s">
        <v>608</v>
      </c>
      <c r="G123" t="s">
        <v>561</v>
      </c>
      <c r="H123" t="s">
        <v>127</v>
      </c>
      <c r="I123" s="105" t="s">
        <v>4460</v>
      </c>
      <c r="J123" s="55">
        <v>3.68</v>
      </c>
      <c r="K123" t="s">
        <v>98</v>
      </c>
      <c r="L123" s="56">
        <v>0.01</v>
      </c>
      <c r="M123" s="56">
        <v>4.1099999999999998E-2</v>
      </c>
      <c r="N123" s="55">
        <v>3413841.72</v>
      </c>
      <c r="O123" s="55">
        <v>97.46</v>
      </c>
      <c r="P123" s="55">
        <v>0</v>
      </c>
      <c r="Q123" s="55">
        <v>3327.1301403120001</v>
      </c>
      <c r="R123" s="56">
        <v>2.8999999999999998E-3</v>
      </c>
      <c r="S123" s="56">
        <v>7.0000000000000001E-3</v>
      </c>
      <c r="T123" s="56">
        <v>1.1999999999999999E-3</v>
      </c>
    </row>
    <row r="124" spans="1:20">
      <c r="A124" t="s">
        <v>611</v>
      </c>
      <c r="B124" t="s">
        <v>612</v>
      </c>
      <c r="C124" t="s">
        <v>96</v>
      </c>
      <c r="D124" t="s">
        <v>108</v>
      </c>
      <c r="E124" t="s">
        <v>607</v>
      </c>
      <c r="F124" t="s">
        <v>608</v>
      </c>
      <c r="G124" t="s">
        <v>561</v>
      </c>
      <c r="H124" t="s">
        <v>127</v>
      </c>
      <c r="I124" s="105" t="s">
        <v>4460</v>
      </c>
      <c r="J124" s="55">
        <v>2.33</v>
      </c>
      <c r="K124" t="s">
        <v>98</v>
      </c>
      <c r="L124" s="56">
        <v>3.5400000000000001E-2</v>
      </c>
      <c r="M124" s="56">
        <v>3.73E-2</v>
      </c>
      <c r="N124" s="55">
        <v>3312924.59</v>
      </c>
      <c r="O124" s="55">
        <v>103.99</v>
      </c>
      <c r="P124" s="55">
        <v>0</v>
      </c>
      <c r="Q124" s="55">
        <v>3445.1102811410001</v>
      </c>
      <c r="R124" s="56">
        <v>4.7999999999999996E-3</v>
      </c>
      <c r="S124" s="56">
        <v>7.3000000000000001E-3</v>
      </c>
      <c r="T124" s="56">
        <v>1.1999999999999999E-3</v>
      </c>
    </row>
    <row r="125" spans="1:20">
      <c r="A125" t="s">
        <v>613</v>
      </c>
      <c r="B125" t="s">
        <v>614</v>
      </c>
      <c r="C125" t="s">
        <v>96</v>
      </c>
      <c r="D125" t="s">
        <v>108</v>
      </c>
      <c r="E125" t="s">
        <v>607</v>
      </c>
      <c r="F125" t="s">
        <v>608</v>
      </c>
      <c r="G125" t="s">
        <v>561</v>
      </c>
      <c r="H125" t="s">
        <v>127</v>
      </c>
      <c r="I125" s="105" t="s">
        <v>4460</v>
      </c>
      <c r="J125" s="55">
        <v>0.89</v>
      </c>
      <c r="K125" t="s">
        <v>98</v>
      </c>
      <c r="L125" s="56">
        <v>0.01</v>
      </c>
      <c r="M125" s="56">
        <v>2.9600000000000001E-2</v>
      </c>
      <c r="N125" s="55">
        <v>2060043.99</v>
      </c>
      <c r="O125" s="55">
        <v>108.89</v>
      </c>
      <c r="P125" s="55">
        <v>0</v>
      </c>
      <c r="Q125" s="55">
        <v>2243.1819007109998</v>
      </c>
      <c r="R125" s="56">
        <v>2.2000000000000001E-3</v>
      </c>
      <c r="S125" s="56">
        <v>4.7000000000000002E-3</v>
      </c>
      <c r="T125" s="56">
        <v>8.0000000000000004E-4</v>
      </c>
    </row>
    <row r="126" spans="1:20">
      <c r="A126" t="s">
        <v>616</v>
      </c>
      <c r="B126" t="s">
        <v>617</v>
      </c>
      <c r="C126" t="s">
        <v>96</v>
      </c>
      <c r="D126" t="s">
        <v>108</v>
      </c>
      <c r="E126" t="s">
        <v>618</v>
      </c>
      <c r="F126" t="s">
        <v>349</v>
      </c>
      <c r="G126" t="s">
        <v>561</v>
      </c>
      <c r="H126" t="s">
        <v>127</v>
      </c>
      <c r="I126" s="105" t="s">
        <v>4460</v>
      </c>
      <c r="J126" s="55">
        <v>3.48</v>
      </c>
      <c r="K126" t="s">
        <v>98</v>
      </c>
      <c r="L126" s="56">
        <v>2.75E-2</v>
      </c>
      <c r="M126" s="56">
        <v>2.5700000000000001E-2</v>
      </c>
      <c r="N126" s="55">
        <v>1691394.41</v>
      </c>
      <c r="O126" s="55">
        <v>111.53</v>
      </c>
      <c r="P126" s="55">
        <v>0</v>
      </c>
      <c r="Q126" s="55">
        <v>1886.4121854729999</v>
      </c>
      <c r="R126" s="56">
        <v>3.3E-3</v>
      </c>
      <c r="S126" s="56">
        <v>4.0000000000000001E-3</v>
      </c>
      <c r="T126" s="56">
        <v>6.9999999999999999E-4</v>
      </c>
    </row>
    <row r="127" spans="1:20">
      <c r="A127" t="s">
        <v>619</v>
      </c>
      <c r="B127" t="s">
        <v>620</v>
      </c>
      <c r="C127" t="s">
        <v>96</v>
      </c>
      <c r="D127" t="s">
        <v>108</v>
      </c>
      <c r="E127" t="s">
        <v>618</v>
      </c>
      <c r="F127" t="s">
        <v>349</v>
      </c>
      <c r="G127" t="s">
        <v>561</v>
      </c>
      <c r="H127" t="s">
        <v>127</v>
      </c>
      <c r="I127" s="105" t="s">
        <v>4460</v>
      </c>
      <c r="J127" s="55">
        <v>4.95</v>
      </c>
      <c r="K127" t="s">
        <v>98</v>
      </c>
      <c r="L127" s="56">
        <v>8.5000000000000006E-3</v>
      </c>
      <c r="M127" s="56">
        <v>2.9899999999999999E-2</v>
      </c>
      <c r="N127" s="55">
        <v>1377794.02</v>
      </c>
      <c r="O127" s="55">
        <v>98.97</v>
      </c>
      <c r="P127" s="55">
        <v>0</v>
      </c>
      <c r="Q127" s="55">
        <v>1363.602741594</v>
      </c>
      <c r="R127" s="56">
        <v>2.7000000000000001E-3</v>
      </c>
      <c r="S127" s="56">
        <v>2.8999999999999998E-3</v>
      </c>
      <c r="T127" s="56">
        <v>5.0000000000000001E-4</v>
      </c>
    </row>
    <row r="128" spans="1:20">
      <c r="A128" t="s">
        <v>621</v>
      </c>
      <c r="B128" t="s">
        <v>622</v>
      </c>
      <c r="C128" t="s">
        <v>96</v>
      </c>
      <c r="D128" t="s">
        <v>108</v>
      </c>
      <c r="E128" t="s">
        <v>618</v>
      </c>
      <c r="F128" t="s">
        <v>349</v>
      </c>
      <c r="G128" t="s">
        <v>561</v>
      </c>
      <c r="H128" t="s">
        <v>127</v>
      </c>
      <c r="I128" s="105" t="s">
        <v>4460</v>
      </c>
      <c r="J128" s="55">
        <v>6.41</v>
      </c>
      <c r="K128" t="s">
        <v>98</v>
      </c>
      <c r="L128" s="56">
        <v>3.1800000000000002E-2</v>
      </c>
      <c r="M128" s="56">
        <v>3.2500000000000001E-2</v>
      </c>
      <c r="N128" s="55">
        <v>1376530.85</v>
      </c>
      <c r="O128" s="55">
        <v>102.29</v>
      </c>
      <c r="P128" s="55">
        <v>0</v>
      </c>
      <c r="Q128" s="55">
        <v>1408.0534064650001</v>
      </c>
      <c r="R128" s="56">
        <v>7.0000000000000001E-3</v>
      </c>
      <c r="S128" s="56">
        <v>3.0000000000000001E-3</v>
      </c>
      <c r="T128" s="56">
        <v>5.0000000000000001E-4</v>
      </c>
    </row>
    <row r="129" spans="1:20">
      <c r="A129" t="s">
        <v>623</v>
      </c>
      <c r="B129" t="s">
        <v>624</v>
      </c>
      <c r="C129" t="s">
        <v>96</v>
      </c>
      <c r="D129" t="s">
        <v>108</v>
      </c>
      <c r="E129" t="s">
        <v>625</v>
      </c>
      <c r="F129" t="s">
        <v>626</v>
      </c>
      <c r="G129" t="s">
        <v>627</v>
      </c>
      <c r="H129" t="s">
        <v>127</v>
      </c>
      <c r="I129" s="105" t="s">
        <v>4460</v>
      </c>
      <c r="J129" s="55">
        <v>3.89</v>
      </c>
      <c r="K129" t="s">
        <v>98</v>
      </c>
      <c r="L129" s="56">
        <v>3.2500000000000001E-2</v>
      </c>
      <c r="M129" s="56">
        <v>3.8899999999999997E-2</v>
      </c>
      <c r="N129" s="55">
        <v>1744775.27</v>
      </c>
      <c r="O129" s="55">
        <v>102.69</v>
      </c>
      <c r="P129" s="55">
        <v>0</v>
      </c>
      <c r="Q129" s="55">
        <v>1791.7097247629999</v>
      </c>
      <c r="R129" s="56">
        <v>6.7000000000000002E-3</v>
      </c>
      <c r="S129" s="56">
        <v>3.8E-3</v>
      </c>
      <c r="T129" s="56">
        <v>5.9999999999999995E-4</v>
      </c>
    </row>
    <row r="130" spans="1:20">
      <c r="A130" t="s">
        <v>628</v>
      </c>
      <c r="B130" t="s">
        <v>629</v>
      </c>
      <c r="C130" t="s">
        <v>96</v>
      </c>
      <c r="D130" t="s">
        <v>108</v>
      </c>
      <c r="E130" t="s">
        <v>630</v>
      </c>
      <c r="F130" t="s">
        <v>631</v>
      </c>
      <c r="G130" t="s">
        <v>627</v>
      </c>
      <c r="H130" t="s">
        <v>127</v>
      </c>
      <c r="I130" s="105" t="s">
        <v>4460</v>
      </c>
      <c r="J130" s="55">
        <v>2.1800000000000002</v>
      </c>
      <c r="K130" t="s">
        <v>98</v>
      </c>
      <c r="L130" s="56">
        <v>2.5700000000000001E-2</v>
      </c>
      <c r="M130" s="56">
        <v>3.2500000000000001E-2</v>
      </c>
      <c r="N130" s="55">
        <v>2184490.2999999998</v>
      </c>
      <c r="O130" s="55">
        <v>111.45</v>
      </c>
      <c r="P130" s="55">
        <v>0</v>
      </c>
      <c r="Q130" s="55">
        <v>2434.6144393499999</v>
      </c>
      <c r="R130" s="56">
        <v>1.6999999999999999E-3</v>
      </c>
      <c r="S130" s="56">
        <v>5.1000000000000004E-3</v>
      </c>
      <c r="T130" s="56">
        <v>8.9999999999999998E-4</v>
      </c>
    </row>
    <row r="131" spans="1:20">
      <c r="A131" t="s">
        <v>632</v>
      </c>
      <c r="B131" t="s">
        <v>633</v>
      </c>
      <c r="C131" t="s">
        <v>96</v>
      </c>
      <c r="D131" t="s">
        <v>108</v>
      </c>
      <c r="E131" t="s">
        <v>630</v>
      </c>
      <c r="F131" t="s">
        <v>631</v>
      </c>
      <c r="G131" t="s">
        <v>627</v>
      </c>
      <c r="H131" t="s">
        <v>127</v>
      </c>
      <c r="I131" s="105" t="s">
        <v>4460</v>
      </c>
      <c r="J131" s="55">
        <v>4.01</v>
      </c>
      <c r="K131" t="s">
        <v>98</v>
      </c>
      <c r="L131" s="56">
        <v>0.04</v>
      </c>
      <c r="M131" s="56">
        <v>3.5200000000000002E-2</v>
      </c>
      <c r="N131" s="55">
        <v>1240156.43</v>
      </c>
      <c r="O131" s="55">
        <v>103.87</v>
      </c>
      <c r="P131" s="55">
        <v>0</v>
      </c>
      <c r="Q131" s="55">
        <v>1288.1504838410001</v>
      </c>
      <c r="R131" s="56">
        <v>3.8999999999999998E-3</v>
      </c>
      <c r="S131" s="56">
        <v>2.7000000000000001E-3</v>
      </c>
      <c r="T131" s="56">
        <v>5.0000000000000001E-4</v>
      </c>
    </row>
    <row r="132" spans="1:20">
      <c r="A132" t="s">
        <v>634</v>
      </c>
      <c r="B132" t="s">
        <v>635</v>
      </c>
      <c r="C132" t="s">
        <v>96</v>
      </c>
      <c r="D132" t="s">
        <v>108</v>
      </c>
      <c r="E132" t="s">
        <v>630</v>
      </c>
      <c r="F132" t="s">
        <v>631</v>
      </c>
      <c r="G132" t="s">
        <v>627</v>
      </c>
      <c r="H132" t="s">
        <v>127</v>
      </c>
      <c r="I132" s="105" t="s">
        <v>4460</v>
      </c>
      <c r="J132" s="55">
        <v>0.98</v>
      </c>
      <c r="K132" t="s">
        <v>98</v>
      </c>
      <c r="L132" s="56">
        <v>1.2200000000000001E-2</v>
      </c>
      <c r="M132" s="56">
        <v>2.8299999999999999E-2</v>
      </c>
      <c r="N132" s="55">
        <v>317172.2</v>
      </c>
      <c r="O132" s="55">
        <v>109.7</v>
      </c>
      <c r="P132" s="55">
        <v>0</v>
      </c>
      <c r="Q132" s="55">
        <v>347.93790339999998</v>
      </c>
      <c r="R132" s="56">
        <v>6.9999999999999999E-4</v>
      </c>
      <c r="S132" s="56">
        <v>6.9999999999999999E-4</v>
      </c>
      <c r="T132" s="56">
        <v>1E-4</v>
      </c>
    </row>
    <row r="133" spans="1:20">
      <c r="A133" t="s">
        <v>636</v>
      </c>
      <c r="B133" t="s">
        <v>637</v>
      </c>
      <c r="C133" t="s">
        <v>96</v>
      </c>
      <c r="D133" t="s">
        <v>108</v>
      </c>
      <c r="E133" t="s">
        <v>630</v>
      </c>
      <c r="F133" t="s">
        <v>631</v>
      </c>
      <c r="G133" t="s">
        <v>627</v>
      </c>
      <c r="H133" t="s">
        <v>127</v>
      </c>
      <c r="I133" s="105" t="s">
        <v>4460</v>
      </c>
      <c r="J133" s="55">
        <v>4.8600000000000003</v>
      </c>
      <c r="K133" t="s">
        <v>98</v>
      </c>
      <c r="L133" s="56">
        <v>1.09E-2</v>
      </c>
      <c r="M133" s="56">
        <v>3.6600000000000001E-2</v>
      </c>
      <c r="N133" s="55">
        <v>1059067.18</v>
      </c>
      <c r="O133" s="55">
        <v>97.27</v>
      </c>
      <c r="P133" s="55">
        <v>0</v>
      </c>
      <c r="Q133" s="55">
        <v>1030.1546459860001</v>
      </c>
      <c r="R133" s="56">
        <v>1.9E-3</v>
      </c>
      <c r="S133" s="56">
        <v>2.2000000000000001E-3</v>
      </c>
      <c r="T133" s="56">
        <v>4.0000000000000002E-4</v>
      </c>
    </row>
    <row r="134" spans="1:20">
      <c r="A134" t="s">
        <v>638</v>
      </c>
      <c r="B134" t="s">
        <v>639</v>
      </c>
      <c r="C134" t="s">
        <v>96</v>
      </c>
      <c r="D134" t="s">
        <v>108</v>
      </c>
      <c r="E134" t="s">
        <v>630</v>
      </c>
      <c r="F134" t="s">
        <v>631</v>
      </c>
      <c r="G134" t="s">
        <v>627</v>
      </c>
      <c r="H134" t="s">
        <v>127</v>
      </c>
      <c r="I134" s="105" t="s">
        <v>4460</v>
      </c>
      <c r="J134" s="55">
        <v>5.81</v>
      </c>
      <c r="K134" t="s">
        <v>98</v>
      </c>
      <c r="L134" s="56">
        <v>1.54E-2</v>
      </c>
      <c r="M134" s="56">
        <v>3.8399999999999997E-2</v>
      </c>
      <c r="N134" s="55">
        <v>946743.05</v>
      </c>
      <c r="O134" s="55">
        <v>95.41</v>
      </c>
      <c r="P134" s="55">
        <v>0</v>
      </c>
      <c r="Q134" s="55">
        <v>903.28754400499997</v>
      </c>
      <c r="R134" s="56">
        <v>2.7000000000000001E-3</v>
      </c>
      <c r="S134" s="56">
        <v>1.9E-3</v>
      </c>
      <c r="T134" s="56">
        <v>2.9999999999999997E-4</v>
      </c>
    </row>
    <row r="135" spans="1:20">
      <c r="A135" t="s">
        <v>640</v>
      </c>
      <c r="B135" t="s">
        <v>641</v>
      </c>
      <c r="C135" t="s">
        <v>96</v>
      </c>
      <c r="D135" t="s">
        <v>108</v>
      </c>
      <c r="E135" t="s">
        <v>642</v>
      </c>
      <c r="F135" t="s">
        <v>560</v>
      </c>
      <c r="G135" t="s">
        <v>643</v>
      </c>
      <c r="H135" t="s">
        <v>177</v>
      </c>
      <c r="I135" s="105" t="s">
        <v>4460</v>
      </c>
      <c r="J135" s="55">
        <v>4</v>
      </c>
      <c r="K135" t="s">
        <v>98</v>
      </c>
      <c r="L135" s="56">
        <v>7.4999999999999997E-3</v>
      </c>
      <c r="M135" s="56">
        <v>3.4099999999999998E-2</v>
      </c>
      <c r="N135" s="55">
        <v>4745256.4800000004</v>
      </c>
      <c r="O135" s="55">
        <v>97.97</v>
      </c>
      <c r="P135" s="55">
        <v>0</v>
      </c>
      <c r="Q135" s="55">
        <v>4648.9277734560001</v>
      </c>
      <c r="R135" s="56">
        <v>3.0999999999999999E-3</v>
      </c>
      <c r="S135" s="56">
        <v>9.7999999999999997E-3</v>
      </c>
      <c r="T135" s="56">
        <v>1.6000000000000001E-3</v>
      </c>
    </row>
    <row r="136" spans="1:20">
      <c r="A136" t="s">
        <v>644</v>
      </c>
      <c r="B136" t="s">
        <v>645</v>
      </c>
      <c r="C136" t="s">
        <v>96</v>
      </c>
      <c r="D136" t="s">
        <v>108</v>
      </c>
      <c r="E136" t="s">
        <v>642</v>
      </c>
      <c r="F136" t="s">
        <v>560</v>
      </c>
      <c r="G136" t="s">
        <v>643</v>
      </c>
      <c r="H136" t="s">
        <v>177</v>
      </c>
      <c r="I136" s="105" t="s">
        <v>4460</v>
      </c>
      <c r="J136" s="55">
        <v>6.11</v>
      </c>
      <c r="K136" t="s">
        <v>98</v>
      </c>
      <c r="L136" s="56">
        <v>4.0800000000000003E-2</v>
      </c>
      <c r="M136" s="56">
        <v>3.8899999999999997E-2</v>
      </c>
      <c r="N136" s="55">
        <v>1174356.96</v>
      </c>
      <c r="O136" s="55">
        <v>101.94</v>
      </c>
      <c r="P136" s="55">
        <v>0</v>
      </c>
      <c r="Q136" s="55">
        <v>1197.1394850239999</v>
      </c>
      <c r="R136" s="56">
        <v>3.3999999999999998E-3</v>
      </c>
      <c r="S136" s="56">
        <v>2.5000000000000001E-3</v>
      </c>
      <c r="T136" s="56">
        <v>4.0000000000000002E-4</v>
      </c>
    </row>
    <row r="137" spans="1:20">
      <c r="A137" t="s">
        <v>646</v>
      </c>
      <c r="B137" t="s">
        <v>647</v>
      </c>
      <c r="C137" t="s">
        <v>96</v>
      </c>
      <c r="D137" t="s">
        <v>108</v>
      </c>
      <c r="E137" t="s">
        <v>648</v>
      </c>
      <c r="F137" t="s">
        <v>631</v>
      </c>
      <c r="G137" t="s">
        <v>627</v>
      </c>
      <c r="H137" t="s">
        <v>127</v>
      </c>
      <c r="I137" s="105" t="s">
        <v>4460</v>
      </c>
      <c r="J137" s="55">
        <v>3.08</v>
      </c>
      <c r="K137" t="s">
        <v>98</v>
      </c>
      <c r="L137" s="56">
        <v>1.3299999999999999E-2</v>
      </c>
      <c r="M137" s="56">
        <v>2.9700000000000001E-2</v>
      </c>
      <c r="N137" s="55">
        <v>1113484.6399999999</v>
      </c>
      <c r="O137" s="55">
        <v>106.5</v>
      </c>
      <c r="P137" s="55">
        <v>0</v>
      </c>
      <c r="Q137" s="55">
        <v>1185.8611416000001</v>
      </c>
      <c r="R137" s="56">
        <v>3.3999999999999998E-3</v>
      </c>
      <c r="S137" s="56">
        <v>2.5000000000000001E-3</v>
      </c>
      <c r="T137" s="56">
        <v>4.0000000000000002E-4</v>
      </c>
    </row>
    <row r="138" spans="1:20">
      <c r="A138" t="s">
        <v>649</v>
      </c>
      <c r="B138" t="s">
        <v>650</v>
      </c>
      <c r="C138" t="s">
        <v>96</v>
      </c>
      <c r="D138" t="s">
        <v>108</v>
      </c>
      <c r="E138" t="s">
        <v>651</v>
      </c>
      <c r="F138" t="s">
        <v>349</v>
      </c>
      <c r="G138" t="s">
        <v>643</v>
      </c>
      <c r="H138" t="s">
        <v>177</v>
      </c>
      <c r="I138" s="105" t="s">
        <v>4460</v>
      </c>
      <c r="J138" s="55">
        <v>3.5</v>
      </c>
      <c r="K138" t="s">
        <v>98</v>
      </c>
      <c r="L138" s="56">
        <v>1.7999999999999999E-2</v>
      </c>
      <c r="M138" s="56">
        <v>2.8000000000000001E-2</v>
      </c>
      <c r="N138" s="55">
        <v>118822.74</v>
      </c>
      <c r="O138" s="55">
        <v>108.67</v>
      </c>
      <c r="P138" s="55">
        <v>0</v>
      </c>
      <c r="Q138" s="55">
        <v>129.12467155799999</v>
      </c>
      <c r="R138" s="56">
        <v>1E-4</v>
      </c>
      <c r="S138" s="56">
        <v>2.9999999999999997E-4</v>
      </c>
      <c r="T138" s="56">
        <v>0</v>
      </c>
    </row>
    <row r="139" spans="1:20">
      <c r="A139" t="s">
        <v>652</v>
      </c>
      <c r="B139" t="s">
        <v>653</v>
      </c>
      <c r="C139" t="s">
        <v>96</v>
      </c>
      <c r="D139" t="s">
        <v>108</v>
      </c>
      <c r="E139" t="s">
        <v>654</v>
      </c>
      <c r="F139" t="s">
        <v>349</v>
      </c>
      <c r="G139" t="s">
        <v>643</v>
      </c>
      <c r="H139" t="s">
        <v>177</v>
      </c>
      <c r="I139" s="105" t="s">
        <v>4460</v>
      </c>
      <c r="J139" s="55">
        <v>4.6500000000000004</v>
      </c>
      <c r="K139" t="s">
        <v>98</v>
      </c>
      <c r="L139" s="56">
        <v>3.6200000000000003E-2</v>
      </c>
      <c r="M139" s="56">
        <v>3.8100000000000002E-2</v>
      </c>
      <c r="N139" s="55">
        <v>3627566.26</v>
      </c>
      <c r="O139" s="55">
        <v>102</v>
      </c>
      <c r="P139" s="55">
        <v>0</v>
      </c>
      <c r="Q139" s="55">
        <v>3700.1175852000001</v>
      </c>
      <c r="R139" s="56">
        <v>2E-3</v>
      </c>
      <c r="S139" s="56">
        <v>7.7999999999999996E-3</v>
      </c>
      <c r="T139" s="56">
        <v>1.2999999999999999E-3</v>
      </c>
    </row>
    <row r="140" spans="1:20">
      <c r="A140" t="s">
        <v>655</v>
      </c>
      <c r="B140" t="s">
        <v>656</v>
      </c>
      <c r="C140" t="s">
        <v>96</v>
      </c>
      <c r="D140" t="s">
        <v>108</v>
      </c>
      <c r="E140" t="s">
        <v>657</v>
      </c>
      <c r="F140" t="s">
        <v>329</v>
      </c>
      <c r="G140" t="s">
        <v>658</v>
      </c>
      <c r="H140" t="s">
        <v>177</v>
      </c>
      <c r="I140" s="105" t="s">
        <v>4460</v>
      </c>
      <c r="J140" s="55">
        <v>3.33</v>
      </c>
      <c r="K140" t="s">
        <v>98</v>
      </c>
      <c r="L140" s="56">
        <v>2.75E-2</v>
      </c>
      <c r="M140" s="56">
        <v>3.04E-2</v>
      </c>
      <c r="N140" s="55">
        <v>2291696.73</v>
      </c>
      <c r="O140" s="55">
        <v>110.65</v>
      </c>
      <c r="P140" s="55">
        <v>0</v>
      </c>
      <c r="Q140" s="55">
        <v>2535.762431745</v>
      </c>
      <c r="R140" s="56">
        <v>2.5000000000000001E-3</v>
      </c>
      <c r="S140" s="56">
        <v>5.4000000000000003E-3</v>
      </c>
      <c r="T140" s="56">
        <v>8.9999999999999998E-4</v>
      </c>
    </row>
    <row r="141" spans="1:20">
      <c r="A141" t="s">
        <v>659</v>
      </c>
      <c r="B141" t="s">
        <v>660</v>
      </c>
      <c r="C141" t="s">
        <v>96</v>
      </c>
      <c r="D141" t="s">
        <v>108</v>
      </c>
      <c r="E141" t="s">
        <v>648</v>
      </c>
      <c r="F141" t="s">
        <v>631</v>
      </c>
      <c r="G141" t="s">
        <v>661</v>
      </c>
      <c r="H141" t="s">
        <v>127</v>
      </c>
      <c r="I141" s="105" t="s">
        <v>4460</v>
      </c>
      <c r="J141" s="55">
        <v>2.89</v>
      </c>
      <c r="K141" t="s">
        <v>98</v>
      </c>
      <c r="L141" s="56">
        <v>3.2800000000000003E-2</v>
      </c>
      <c r="M141" s="56">
        <v>6.8900000000000003E-2</v>
      </c>
      <c r="N141" s="55">
        <v>1608675.07</v>
      </c>
      <c r="O141" s="55">
        <v>102.18</v>
      </c>
      <c r="P141" s="55">
        <v>0</v>
      </c>
      <c r="Q141" s="55">
        <v>1643.744186526</v>
      </c>
      <c r="R141" s="56">
        <v>1.1000000000000001E-3</v>
      </c>
      <c r="S141" s="56">
        <v>3.5000000000000001E-3</v>
      </c>
      <c r="T141" s="56">
        <v>5.9999999999999995E-4</v>
      </c>
    </row>
    <row r="142" spans="1:20">
      <c r="A142" t="s">
        <v>662</v>
      </c>
      <c r="B142" t="s">
        <v>663</v>
      </c>
      <c r="C142" t="s">
        <v>96</v>
      </c>
      <c r="D142" t="s">
        <v>108</v>
      </c>
      <c r="E142" t="s">
        <v>648</v>
      </c>
      <c r="F142" t="s">
        <v>631</v>
      </c>
      <c r="G142" t="s">
        <v>661</v>
      </c>
      <c r="H142" t="s">
        <v>127</v>
      </c>
      <c r="I142" s="105" t="s">
        <v>4460</v>
      </c>
      <c r="J142" s="55">
        <v>4.43</v>
      </c>
      <c r="K142" t="s">
        <v>98</v>
      </c>
      <c r="L142" s="56">
        <v>5.5E-2</v>
      </c>
      <c r="M142" s="56">
        <v>6.3899999999999998E-2</v>
      </c>
      <c r="N142" s="55">
        <v>1068685.3500000001</v>
      </c>
      <c r="O142" s="55">
        <v>98.6</v>
      </c>
      <c r="P142" s="55">
        <v>0</v>
      </c>
      <c r="Q142" s="55">
        <v>1053.7237551000001</v>
      </c>
      <c r="R142" s="56">
        <v>2.3999999999999998E-3</v>
      </c>
      <c r="S142" s="56">
        <v>2.2000000000000001E-3</v>
      </c>
      <c r="T142" s="56">
        <v>4.0000000000000002E-4</v>
      </c>
    </row>
    <row r="143" spans="1:20">
      <c r="A143" t="s">
        <v>664</v>
      </c>
      <c r="B143" t="s">
        <v>665</v>
      </c>
      <c r="C143" t="s">
        <v>96</v>
      </c>
      <c r="D143" t="s">
        <v>108</v>
      </c>
      <c r="E143" t="s">
        <v>648</v>
      </c>
      <c r="F143" t="s">
        <v>631</v>
      </c>
      <c r="G143" t="s">
        <v>661</v>
      </c>
      <c r="H143" t="s">
        <v>127</v>
      </c>
      <c r="I143" s="105" t="s">
        <v>4460</v>
      </c>
      <c r="J143" s="55">
        <v>2.2000000000000002</v>
      </c>
      <c r="K143" t="s">
        <v>98</v>
      </c>
      <c r="L143" s="56">
        <v>0.04</v>
      </c>
      <c r="M143" s="56">
        <v>6.59E-2</v>
      </c>
      <c r="N143" s="55">
        <v>1159852.77</v>
      </c>
      <c r="O143" s="55">
        <v>105.42</v>
      </c>
      <c r="P143" s="55">
        <v>0</v>
      </c>
      <c r="Q143" s="55">
        <v>1222.7167901339999</v>
      </c>
      <c r="R143" s="56">
        <v>4.0000000000000002E-4</v>
      </c>
      <c r="S143" s="56">
        <v>2.5999999999999999E-3</v>
      </c>
      <c r="T143" s="56">
        <v>4.0000000000000002E-4</v>
      </c>
    </row>
    <row r="144" spans="1:20">
      <c r="A144" t="s">
        <v>666</v>
      </c>
      <c r="B144" t="s">
        <v>667</v>
      </c>
      <c r="C144" t="s">
        <v>96</v>
      </c>
      <c r="D144" t="s">
        <v>108</v>
      </c>
      <c r="E144" t="s">
        <v>648</v>
      </c>
      <c r="F144" t="s">
        <v>631</v>
      </c>
      <c r="G144" t="s">
        <v>661</v>
      </c>
      <c r="H144" t="s">
        <v>127</v>
      </c>
      <c r="I144" s="105" t="s">
        <v>4460</v>
      </c>
      <c r="J144" s="55">
        <v>4.7300000000000004</v>
      </c>
      <c r="K144" t="s">
        <v>98</v>
      </c>
      <c r="L144" s="56">
        <v>1.7899999999999999E-2</v>
      </c>
      <c r="M144" s="56">
        <v>6.5000000000000002E-2</v>
      </c>
      <c r="N144" s="55">
        <v>547535.84</v>
      </c>
      <c r="O144" s="55">
        <v>89.15</v>
      </c>
      <c r="P144" s="55">
        <v>0</v>
      </c>
      <c r="Q144" s="55">
        <v>488.12820135999999</v>
      </c>
      <c r="R144" s="56">
        <v>5.0000000000000001E-4</v>
      </c>
      <c r="S144" s="56">
        <v>1E-3</v>
      </c>
      <c r="T144" s="56">
        <v>2.0000000000000001E-4</v>
      </c>
    </row>
    <row r="145" spans="1:20">
      <c r="A145" t="s">
        <v>668</v>
      </c>
      <c r="B145" t="s">
        <v>669</v>
      </c>
      <c r="C145" t="s">
        <v>96</v>
      </c>
      <c r="D145" t="s">
        <v>108</v>
      </c>
      <c r="E145" t="s">
        <v>651</v>
      </c>
      <c r="F145" t="s">
        <v>349</v>
      </c>
      <c r="G145" t="s">
        <v>658</v>
      </c>
      <c r="H145" t="s">
        <v>177</v>
      </c>
      <c r="I145" s="105" t="s">
        <v>4460</v>
      </c>
      <c r="J145" s="55">
        <v>2.72</v>
      </c>
      <c r="K145" t="s">
        <v>98</v>
      </c>
      <c r="L145" s="56">
        <v>3.3000000000000002E-2</v>
      </c>
      <c r="M145" s="56">
        <v>4.2000000000000003E-2</v>
      </c>
      <c r="N145" s="55">
        <v>2217679.42</v>
      </c>
      <c r="O145" s="55">
        <v>108.69</v>
      </c>
      <c r="P145" s="55">
        <v>0</v>
      </c>
      <c r="Q145" s="55">
        <v>2410.3957615979998</v>
      </c>
      <c r="R145" s="56">
        <v>3.5000000000000001E-3</v>
      </c>
      <c r="S145" s="56">
        <v>5.1000000000000004E-3</v>
      </c>
      <c r="T145" s="56">
        <v>8.0000000000000004E-4</v>
      </c>
    </row>
    <row r="146" spans="1:20">
      <c r="A146" t="s">
        <v>670</v>
      </c>
      <c r="B146" t="s">
        <v>671</v>
      </c>
      <c r="C146" t="s">
        <v>96</v>
      </c>
      <c r="D146" t="s">
        <v>108</v>
      </c>
      <c r="E146" t="s">
        <v>651</v>
      </c>
      <c r="F146" t="s">
        <v>349</v>
      </c>
      <c r="G146" t="s">
        <v>658</v>
      </c>
      <c r="H146" t="s">
        <v>177</v>
      </c>
      <c r="I146" s="105" t="s">
        <v>4460</v>
      </c>
      <c r="J146" s="55">
        <v>2.81</v>
      </c>
      <c r="K146" t="s">
        <v>98</v>
      </c>
      <c r="L146" s="56">
        <v>3.6499999999999998E-2</v>
      </c>
      <c r="M146" s="56">
        <v>4.3299999999999998E-2</v>
      </c>
      <c r="N146" s="55">
        <v>798772.24</v>
      </c>
      <c r="O146" s="55">
        <v>101.64</v>
      </c>
      <c r="P146" s="55">
        <v>0</v>
      </c>
      <c r="Q146" s="55">
        <v>811.87210473599998</v>
      </c>
      <c r="R146" s="56">
        <v>4.4999999999999997E-3</v>
      </c>
      <c r="S146" s="56">
        <v>1.6999999999999999E-3</v>
      </c>
      <c r="T146" s="56">
        <v>2.9999999999999997E-4</v>
      </c>
    </row>
    <row r="147" spans="1:20">
      <c r="A147" t="s">
        <v>672</v>
      </c>
      <c r="B147" t="s">
        <v>673</v>
      </c>
      <c r="C147" t="s">
        <v>96</v>
      </c>
      <c r="D147" t="s">
        <v>108</v>
      </c>
      <c r="E147" t="s">
        <v>674</v>
      </c>
      <c r="F147" t="s">
        <v>349</v>
      </c>
      <c r="G147" t="s">
        <v>658</v>
      </c>
      <c r="H147" t="s">
        <v>177</v>
      </c>
      <c r="I147" s="105" t="s">
        <v>4460</v>
      </c>
      <c r="J147" s="55">
        <v>1.99</v>
      </c>
      <c r="K147" t="s">
        <v>98</v>
      </c>
      <c r="L147" s="56">
        <v>1E-3</v>
      </c>
      <c r="M147" s="56">
        <v>2.5999999999999999E-2</v>
      </c>
      <c r="N147" s="55">
        <v>2081029.61</v>
      </c>
      <c r="O147" s="55">
        <v>106.05</v>
      </c>
      <c r="P147" s="55">
        <v>0</v>
      </c>
      <c r="Q147" s="55">
        <v>2206.9319014050002</v>
      </c>
      <c r="R147" s="56">
        <v>3.7000000000000002E-3</v>
      </c>
      <c r="S147" s="56">
        <v>4.7000000000000002E-3</v>
      </c>
      <c r="T147" s="56">
        <v>8.0000000000000004E-4</v>
      </c>
    </row>
    <row r="148" spans="1:20">
      <c r="A148" t="s">
        <v>676</v>
      </c>
      <c r="B148" t="s">
        <v>677</v>
      </c>
      <c r="C148" t="s">
        <v>96</v>
      </c>
      <c r="D148" t="s">
        <v>108</v>
      </c>
      <c r="E148" t="s">
        <v>674</v>
      </c>
      <c r="F148" t="s">
        <v>349</v>
      </c>
      <c r="G148" t="s">
        <v>658</v>
      </c>
      <c r="H148" t="s">
        <v>177</v>
      </c>
      <c r="I148" s="105" t="s">
        <v>4460</v>
      </c>
      <c r="J148" s="55">
        <v>4.71</v>
      </c>
      <c r="K148" t="s">
        <v>98</v>
      </c>
      <c r="L148" s="56">
        <v>3.0000000000000001E-3</v>
      </c>
      <c r="M148" s="56">
        <v>3.5999999999999997E-2</v>
      </c>
      <c r="N148" s="55">
        <v>1173566.24</v>
      </c>
      <c r="O148" s="55">
        <v>94.75</v>
      </c>
      <c r="P148" s="55">
        <v>0</v>
      </c>
      <c r="Q148" s="55">
        <v>1111.9540124</v>
      </c>
      <c r="R148" s="56">
        <v>3.2000000000000002E-3</v>
      </c>
      <c r="S148" s="56">
        <v>2.3999999999999998E-3</v>
      </c>
      <c r="T148" s="56">
        <v>4.0000000000000002E-4</v>
      </c>
    </row>
    <row r="149" spans="1:20">
      <c r="A149" t="s">
        <v>678</v>
      </c>
      <c r="B149" t="s">
        <v>679</v>
      </c>
      <c r="C149" t="s">
        <v>96</v>
      </c>
      <c r="D149" t="s">
        <v>108</v>
      </c>
      <c r="E149" t="s">
        <v>674</v>
      </c>
      <c r="F149" t="s">
        <v>349</v>
      </c>
      <c r="G149" t="s">
        <v>658</v>
      </c>
      <c r="H149" t="s">
        <v>177</v>
      </c>
      <c r="I149" s="105" t="s">
        <v>4460</v>
      </c>
      <c r="J149" s="55">
        <v>3.22</v>
      </c>
      <c r="K149" t="s">
        <v>98</v>
      </c>
      <c r="L149" s="56">
        <v>3.0000000000000001E-3</v>
      </c>
      <c r="M149" s="56">
        <v>3.3799999999999997E-2</v>
      </c>
      <c r="N149" s="55">
        <v>1704510.39</v>
      </c>
      <c r="O149" s="55">
        <v>97.61</v>
      </c>
      <c r="P149" s="55">
        <v>0</v>
      </c>
      <c r="Q149" s="55">
        <v>1663.772591679</v>
      </c>
      <c r="R149" s="56">
        <v>3.3999999999999998E-3</v>
      </c>
      <c r="S149" s="56">
        <v>3.5000000000000001E-3</v>
      </c>
      <c r="T149" s="56">
        <v>5.9999999999999995E-4</v>
      </c>
    </row>
    <row r="150" spans="1:20">
      <c r="A150" t="s">
        <v>681</v>
      </c>
      <c r="B150" t="s">
        <v>682</v>
      </c>
      <c r="C150" t="s">
        <v>96</v>
      </c>
      <c r="D150" t="s">
        <v>108</v>
      </c>
      <c r="E150" t="s">
        <v>674</v>
      </c>
      <c r="F150" t="s">
        <v>349</v>
      </c>
      <c r="G150" t="s">
        <v>658</v>
      </c>
      <c r="H150" t="s">
        <v>177</v>
      </c>
      <c r="I150" s="105" t="s">
        <v>4460</v>
      </c>
      <c r="J150" s="55">
        <v>2.73</v>
      </c>
      <c r="K150" t="s">
        <v>98</v>
      </c>
      <c r="L150" s="56">
        <v>3.0000000000000001E-3</v>
      </c>
      <c r="M150" s="56">
        <v>3.2599999999999997E-2</v>
      </c>
      <c r="N150" s="55">
        <v>656087.31000000006</v>
      </c>
      <c r="O150" s="55">
        <v>95.51</v>
      </c>
      <c r="P150" s="55">
        <v>0</v>
      </c>
      <c r="Q150" s="55">
        <v>626.62898978099997</v>
      </c>
      <c r="R150" s="56">
        <v>1.8E-3</v>
      </c>
      <c r="S150" s="56">
        <v>1.2999999999999999E-3</v>
      </c>
      <c r="T150" s="56">
        <v>2.0000000000000001E-4</v>
      </c>
    </row>
    <row r="151" spans="1:20">
      <c r="A151" t="s">
        <v>683</v>
      </c>
      <c r="B151" t="s">
        <v>684</v>
      </c>
      <c r="C151" t="s">
        <v>96</v>
      </c>
      <c r="D151" t="s">
        <v>108</v>
      </c>
      <c r="E151" t="s">
        <v>685</v>
      </c>
      <c r="F151" t="s">
        <v>686</v>
      </c>
      <c r="G151" s="63" t="s">
        <v>3505</v>
      </c>
      <c r="H151" s="105" t="s">
        <v>4460</v>
      </c>
      <c r="I151" s="105" t="s">
        <v>4460</v>
      </c>
      <c r="J151" s="55">
        <v>3.01</v>
      </c>
      <c r="K151" t="s">
        <v>98</v>
      </c>
      <c r="L151" s="56">
        <v>1.4800000000000001E-2</v>
      </c>
      <c r="M151" s="56">
        <v>3.5099999999999999E-2</v>
      </c>
      <c r="N151" s="55">
        <v>2637747.14</v>
      </c>
      <c r="O151" s="55">
        <v>102.99</v>
      </c>
      <c r="P151" s="55">
        <v>0</v>
      </c>
      <c r="Q151" s="55">
        <v>2716.6157794860001</v>
      </c>
      <c r="R151" s="56">
        <v>3.0000000000000001E-3</v>
      </c>
      <c r="S151" s="56">
        <v>5.7000000000000002E-3</v>
      </c>
      <c r="T151" s="56">
        <v>1E-3</v>
      </c>
    </row>
    <row r="152" spans="1:20">
      <c r="A152" t="s">
        <v>687</v>
      </c>
      <c r="B152" t="s">
        <v>688</v>
      </c>
      <c r="C152" t="s">
        <v>96</v>
      </c>
      <c r="D152" t="s">
        <v>108</v>
      </c>
      <c r="E152" t="s">
        <v>689</v>
      </c>
      <c r="F152" t="s">
        <v>103</v>
      </c>
      <c r="G152" s="63" t="s">
        <v>3505</v>
      </c>
      <c r="H152" s="105" t="s">
        <v>4460</v>
      </c>
      <c r="I152" s="105" t="s">
        <v>4460</v>
      </c>
      <c r="J152" s="55">
        <v>0.99</v>
      </c>
      <c r="K152" t="s">
        <v>98</v>
      </c>
      <c r="L152" s="56">
        <v>6.8000000000000005E-2</v>
      </c>
      <c r="M152" s="56">
        <v>0</v>
      </c>
      <c r="N152" s="55">
        <v>574189.71</v>
      </c>
      <c r="O152" s="55">
        <v>22.77</v>
      </c>
      <c r="P152" s="55">
        <v>0</v>
      </c>
      <c r="Q152" s="55">
        <v>130.74299696700001</v>
      </c>
      <c r="R152" s="56">
        <v>1.2999999999999999E-3</v>
      </c>
      <c r="S152" s="56">
        <v>2.9999999999999997E-4</v>
      </c>
      <c r="T152" s="56">
        <v>0</v>
      </c>
    </row>
    <row r="153" spans="1:20">
      <c r="A153" t="s">
        <v>690</v>
      </c>
      <c r="B153" t="s">
        <v>691</v>
      </c>
      <c r="C153" t="s">
        <v>96</v>
      </c>
      <c r="D153" t="s">
        <v>108</v>
      </c>
      <c r="E153" t="s">
        <v>692</v>
      </c>
      <c r="F153" t="s">
        <v>349</v>
      </c>
      <c r="G153" s="63" t="s">
        <v>3505</v>
      </c>
      <c r="H153" s="105" t="s">
        <v>4460</v>
      </c>
      <c r="I153" s="105" t="s">
        <v>4460</v>
      </c>
      <c r="J153" s="55">
        <v>2.98</v>
      </c>
      <c r="K153" t="s">
        <v>98</v>
      </c>
      <c r="L153" s="56">
        <v>1.9E-2</v>
      </c>
      <c r="M153" s="56">
        <v>3.3500000000000002E-2</v>
      </c>
      <c r="N153" s="55">
        <v>1470511.04</v>
      </c>
      <c r="O153" s="55">
        <v>103</v>
      </c>
      <c r="P153" s="55">
        <v>0</v>
      </c>
      <c r="Q153" s="55">
        <v>1514.6263712</v>
      </c>
      <c r="R153" s="56">
        <v>2.7000000000000001E-3</v>
      </c>
      <c r="S153" s="56">
        <v>3.2000000000000002E-3</v>
      </c>
      <c r="T153" s="56">
        <v>5.0000000000000001E-4</v>
      </c>
    </row>
    <row r="154" spans="1:20">
      <c r="A154" t="s">
        <v>693</v>
      </c>
      <c r="B154" t="s">
        <v>694</v>
      </c>
      <c r="C154" t="s">
        <v>96</v>
      </c>
      <c r="D154" t="s">
        <v>108</v>
      </c>
      <c r="E154" t="s">
        <v>695</v>
      </c>
      <c r="F154" t="s">
        <v>329</v>
      </c>
      <c r="G154" s="63" t="s">
        <v>3505</v>
      </c>
      <c r="H154" s="105" t="s">
        <v>4460</v>
      </c>
      <c r="I154" s="105" t="s">
        <v>4460</v>
      </c>
      <c r="J154" s="55">
        <v>2.09</v>
      </c>
      <c r="K154" t="s">
        <v>98</v>
      </c>
      <c r="L154" s="56">
        <v>1.6400000000000001E-2</v>
      </c>
      <c r="M154" s="56">
        <v>3.0300000000000001E-2</v>
      </c>
      <c r="N154" s="55">
        <v>312615.73</v>
      </c>
      <c r="O154" s="55">
        <v>108.85</v>
      </c>
      <c r="P154" s="55">
        <v>0</v>
      </c>
      <c r="Q154" s="55">
        <v>340.28222210500002</v>
      </c>
      <c r="R154" s="56">
        <v>1.1999999999999999E-3</v>
      </c>
      <c r="S154" s="56">
        <v>6.9999999999999999E-4</v>
      </c>
      <c r="T154" s="56">
        <v>1E-4</v>
      </c>
    </row>
    <row r="155" spans="1:20">
      <c r="A155" s="57" t="s">
        <v>227</v>
      </c>
      <c r="B155" s="107" t="s">
        <v>4460</v>
      </c>
      <c r="C155" s="107" t="s">
        <v>4460</v>
      </c>
      <c r="D155" s="107" t="s">
        <v>4460</v>
      </c>
      <c r="E155" s="107" t="s">
        <v>4460</v>
      </c>
      <c r="F155" s="107" t="s">
        <v>4460</v>
      </c>
      <c r="G155" s="107" t="s">
        <v>4460</v>
      </c>
      <c r="H155" s="107" t="s">
        <v>4460</v>
      </c>
      <c r="I155" s="107" t="s">
        <v>4460</v>
      </c>
      <c r="J155" s="59">
        <v>3.96</v>
      </c>
      <c r="K155" s="107" t="s">
        <v>4460</v>
      </c>
      <c r="L155" s="107" t="s">
        <v>4460</v>
      </c>
      <c r="M155" s="58">
        <v>5.2900000000000003E-2</v>
      </c>
      <c r="N155" s="59">
        <v>53482197.810000002</v>
      </c>
      <c r="O155" s="107" t="s">
        <v>4460</v>
      </c>
      <c r="P155" s="59">
        <v>515.68700000000001</v>
      </c>
      <c r="Q155" s="59">
        <v>50459.969112992003</v>
      </c>
      <c r="R155" s="107" t="s">
        <v>4460</v>
      </c>
      <c r="S155" s="58">
        <v>0.1067</v>
      </c>
      <c r="T155" s="58">
        <v>1.77E-2</v>
      </c>
    </row>
    <row r="156" spans="1:20">
      <c r="A156" t="s">
        <v>696</v>
      </c>
      <c r="B156" t="s">
        <v>697</v>
      </c>
      <c r="C156" t="s">
        <v>96</v>
      </c>
      <c r="D156" t="s">
        <v>108</v>
      </c>
      <c r="E156" t="s">
        <v>698</v>
      </c>
      <c r="F156" t="s">
        <v>699</v>
      </c>
      <c r="G156" t="s">
        <v>176</v>
      </c>
      <c r="H156" t="s">
        <v>177</v>
      </c>
      <c r="I156" s="105" t="s">
        <v>4460</v>
      </c>
      <c r="J156" s="55">
        <v>0.9</v>
      </c>
      <c r="K156" t="s">
        <v>98</v>
      </c>
      <c r="L156" s="56">
        <v>5.7000000000000002E-2</v>
      </c>
      <c r="M156" s="56">
        <v>4.6199999999999998E-2</v>
      </c>
      <c r="N156" s="55">
        <v>0.15</v>
      </c>
      <c r="O156" s="55">
        <v>101.48</v>
      </c>
      <c r="P156" s="55">
        <v>0</v>
      </c>
      <c r="Q156" s="55">
        <v>1.5222E-4</v>
      </c>
      <c r="R156" s="56">
        <v>0</v>
      </c>
      <c r="S156" s="56">
        <v>0</v>
      </c>
      <c r="T156" s="56">
        <v>0</v>
      </c>
    </row>
    <row r="157" spans="1:20">
      <c r="A157" t="s">
        <v>700</v>
      </c>
      <c r="B157" t="s">
        <v>701</v>
      </c>
      <c r="C157" t="s">
        <v>96</v>
      </c>
      <c r="D157" t="s">
        <v>108</v>
      </c>
      <c r="E157" t="s">
        <v>361</v>
      </c>
      <c r="F157" t="s">
        <v>349</v>
      </c>
      <c r="G157" t="s">
        <v>362</v>
      </c>
      <c r="H157" t="s">
        <v>177</v>
      </c>
      <c r="I157" s="105" t="s">
        <v>4460</v>
      </c>
      <c r="J157" s="55">
        <v>5.65</v>
      </c>
      <c r="K157" t="s">
        <v>98</v>
      </c>
      <c r="L157" s="56">
        <v>2.5499999999999998E-2</v>
      </c>
      <c r="M157" s="56">
        <v>5.04E-2</v>
      </c>
      <c r="N157" s="55">
        <v>3128131.27</v>
      </c>
      <c r="O157" s="55">
        <v>87.22</v>
      </c>
      <c r="P157" s="55">
        <v>0</v>
      </c>
      <c r="Q157" s="55">
        <v>2728.3560936939998</v>
      </c>
      <c r="R157" s="56">
        <v>2.3E-3</v>
      </c>
      <c r="S157" s="56">
        <v>5.7999999999999996E-3</v>
      </c>
      <c r="T157" s="56">
        <v>1E-3</v>
      </c>
    </row>
    <row r="158" spans="1:20">
      <c r="A158" t="s">
        <v>702</v>
      </c>
      <c r="B158" t="s">
        <v>703</v>
      </c>
      <c r="C158" t="s">
        <v>96</v>
      </c>
      <c r="D158" t="s">
        <v>108</v>
      </c>
      <c r="E158" t="s">
        <v>440</v>
      </c>
      <c r="F158" t="s">
        <v>441</v>
      </c>
      <c r="G158" t="s">
        <v>371</v>
      </c>
      <c r="H158" t="s">
        <v>127</v>
      </c>
      <c r="I158" s="105" t="s">
        <v>4460</v>
      </c>
      <c r="J158" s="55">
        <v>4.9800000000000004</v>
      </c>
      <c r="K158" t="s">
        <v>98</v>
      </c>
      <c r="L158" s="56">
        <v>1.9400000000000001E-2</v>
      </c>
      <c r="M158" s="56">
        <v>4.7199999999999999E-2</v>
      </c>
      <c r="N158" s="55">
        <v>370363.59</v>
      </c>
      <c r="O158" s="55">
        <v>87.3</v>
      </c>
      <c r="P158" s="55">
        <v>0</v>
      </c>
      <c r="Q158" s="55">
        <v>323.32741406999997</v>
      </c>
      <c r="R158" s="56">
        <v>8.0000000000000004E-4</v>
      </c>
      <c r="S158" s="56">
        <v>6.9999999999999999E-4</v>
      </c>
      <c r="T158" s="56">
        <v>1E-4</v>
      </c>
    </row>
    <row r="159" spans="1:20">
      <c r="A159" t="s">
        <v>705</v>
      </c>
      <c r="B159" t="s">
        <v>706</v>
      </c>
      <c r="C159" t="s">
        <v>96</v>
      </c>
      <c r="D159" t="s">
        <v>108</v>
      </c>
      <c r="E159" t="s">
        <v>707</v>
      </c>
      <c r="F159" t="s">
        <v>441</v>
      </c>
      <c r="G159" t="s">
        <v>371</v>
      </c>
      <c r="H159" t="s">
        <v>127</v>
      </c>
      <c r="I159" s="105" t="s">
        <v>4460</v>
      </c>
      <c r="J159" s="55">
        <v>5.49</v>
      </c>
      <c r="K159" t="s">
        <v>98</v>
      </c>
      <c r="L159" s="56">
        <v>1.95E-2</v>
      </c>
      <c r="M159" s="56">
        <v>4.8599999999999997E-2</v>
      </c>
      <c r="N159" s="55">
        <v>25649.37</v>
      </c>
      <c r="O159" s="55">
        <v>85.34</v>
      </c>
      <c r="P159" s="55">
        <v>0</v>
      </c>
      <c r="Q159" s="55">
        <v>21.889172358</v>
      </c>
      <c r="R159" s="56">
        <v>0</v>
      </c>
      <c r="S159" s="56">
        <v>0</v>
      </c>
      <c r="T159" s="56">
        <v>0</v>
      </c>
    </row>
    <row r="160" spans="1:20">
      <c r="A160" t="s">
        <v>708</v>
      </c>
      <c r="B160" t="s">
        <v>709</v>
      </c>
      <c r="C160" t="s">
        <v>96</v>
      </c>
      <c r="D160" t="s">
        <v>108</v>
      </c>
      <c r="E160" t="s">
        <v>710</v>
      </c>
      <c r="F160" t="s">
        <v>349</v>
      </c>
      <c r="G160" t="s">
        <v>362</v>
      </c>
      <c r="H160" t="s">
        <v>177</v>
      </c>
      <c r="I160" s="105" t="s">
        <v>4460</v>
      </c>
      <c r="J160" s="55">
        <v>0.8</v>
      </c>
      <c r="K160" t="s">
        <v>98</v>
      </c>
      <c r="L160" s="56">
        <v>2.5499999999999998E-2</v>
      </c>
      <c r="M160" s="56">
        <v>4.4400000000000002E-2</v>
      </c>
      <c r="N160" s="55">
        <v>384518.1</v>
      </c>
      <c r="O160" s="55">
        <v>98.58</v>
      </c>
      <c r="P160" s="55">
        <v>0</v>
      </c>
      <c r="Q160" s="55">
        <v>379.05794298000001</v>
      </c>
      <c r="R160" s="56">
        <v>1.9E-3</v>
      </c>
      <c r="S160" s="56">
        <v>8.0000000000000004E-4</v>
      </c>
      <c r="T160" s="56">
        <v>1E-4</v>
      </c>
    </row>
    <row r="161" spans="1:20">
      <c r="A161" t="s">
        <v>711</v>
      </c>
      <c r="B161" t="s">
        <v>712</v>
      </c>
      <c r="C161" t="s">
        <v>96</v>
      </c>
      <c r="D161" t="s">
        <v>108</v>
      </c>
      <c r="E161" t="s">
        <v>473</v>
      </c>
      <c r="F161" t="s">
        <v>110</v>
      </c>
      <c r="G161" t="s">
        <v>362</v>
      </c>
      <c r="H161" t="s">
        <v>177</v>
      </c>
      <c r="I161" s="105" t="s">
        <v>4460</v>
      </c>
      <c r="J161" s="55">
        <v>3.62</v>
      </c>
      <c r="K161" t="s">
        <v>98</v>
      </c>
      <c r="L161" s="56">
        <v>4.5600000000000002E-2</v>
      </c>
      <c r="M161" s="56">
        <v>5.0900000000000001E-2</v>
      </c>
      <c r="N161" s="55">
        <v>743539.28</v>
      </c>
      <c r="O161" s="55">
        <v>98.58</v>
      </c>
      <c r="P161" s="55">
        <v>0</v>
      </c>
      <c r="Q161" s="55">
        <v>732.98102222399996</v>
      </c>
      <c r="R161" s="56">
        <v>1.4E-3</v>
      </c>
      <c r="S161" s="56">
        <v>1.5E-3</v>
      </c>
      <c r="T161" s="56">
        <v>2.9999999999999997E-4</v>
      </c>
    </row>
    <row r="162" spans="1:20">
      <c r="A162" t="s">
        <v>713</v>
      </c>
      <c r="B162" t="s">
        <v>714</v>
      </c>
      <c r="C162" t="s">
        <v>96</v>
      </c>
      <c r="D162" t="s">
        <v>108</v>
      </c>
      <c r="E162" t="s">
        <v>491</v>
      </c>
      <c r="F162" t="s">
        <v>113</v>
      </c>
      <c r="G162" t="s">
        <v>492</v>
      </c>
      <c r="H162" t="s">
        <v>127</v>
      </c>
      <c r="I162" s="105" t="s">
        <v>4460</v>
      </c>
      <c r="J162" s="55">
        <v>8.5</v>
      </c>
      <c r="K162" t="s">
        <v>98</v>
      </c>
      <c r="L162" s="56">
        <v>2.7900000000000001E-2</v>
      </c>
      <c r="M162" s="56">
        <v>5.0099999999999999E-2</v>
      </c>
      <c r="N162" s="55">
        <v>748079.75</v>
      </c>
      <c r="O162" s="55">
        <v>83.51</v>
      </c>
      <c r="P162" s="55">
        <v>0</v>
      </c>
      <c r="Q162" s="55">
        <v>624.72139922500003</v>
      </c>
      <c r="R162" s="56">
        <v>1.6999999999999999E-3</v>
      </c>
      <c r="S162" s="56">
        <v>1.2999999999999999E-3</v>
      </c>
      <c r="T162" s="56">
        <v>2.0000000000000001E-4</v>
      </c>
    </row>
    <row r="163" spans="1:20">
      <c r="A163" t="s">
        <v>715</v>
      </c>
      <c r="B163" t="s">
        <v>716</v>
      </c>
      <c r="C163" t="s">
        <v>96</v>
      </c>
      <c r="D163" t="s">
        <v>108</v>
      </c>
      <c r="E163" t="s">
        <v>717</v>
      </c>
      <c r="F163" t="s">
        <v>111</v>
      </c>
      <c r="G163" t="s">
        <v>492</v>
      </c>
      <c r="H163" t="s">
        <v>127</v>
      </c>
      <c r="I163" s="105" t="s">
        <v>4460</v>
      </c>
      <c r="J163" s="55">
        <v>1.29</v>
      </c>
      <c r="K163" t="s">
        <v>98</v>
      </c>
      <c r="L163" s="56">
        <v>6.0999999999999999E-2</v>
      </c>
      <c r="M163" s="56">
        <v>6.0100000000000001E-2</v>
      </c>
      <c r="N163" s="55">
        <v>1603028.03</v>
      </c>
      <c r="O163" s="55">
        <v>101.47</v>
      </c>
      <c r="P163" s="55">
        <v>0</v>
      </c>
      <c r="Q163" s="55">
        <v>1626.5925420409999</v>
      </c>
      <c r="R163" s="56">
        <v>4.1999999999999997E-3</v>
      </c>
      <c r="S163" s="56">
        <v>3.3999999999999998E-3</v>
      </c>
      <c r="T163" s="56">
        <v>5.9999999999999995E-4</v>
      </c>
    </row>
    <row r="164" spans="1:20">
      <c r="A164" t="s">
        <v>718</v>
      </c>
      <c r="B164" t="s">
        <v>719</v>
      </c>
      <c r="C164" t="s">
        <v>96</v>
      </c>
      <c r="D164" t="s">
        <v>108</v>
      </c>
      <c r="E164" t="s">
        <v>526</v>
      </c>
      <c r="F164" t="s">
        <v>441</v>
      </c>
      <c r="G164" t="s">
        <v>492</v>
      </c>
      <c r="H164" t="s">
        <v>127</v>
      </c>
      <c r="I164" s="105" t="s">
        <v>4460</v>
      </c>
      <c r="J164" s="55">
        <v>7.07</v>
      </c>
      <c r="K164" t="s">
        <v>98</v>
      </c>
      <c r="L164" s="56">
        <v>3.0499999999999999E-2</v>
      </c>
      <c r="M164" s="56">
        <v>5.1700000000000003E-2</v>
      </c>
      <c r="N164" s="55">
        <v>1091403.76</v>
      </c>
      <c r="O164" s="55">
        <v>86.63</v>
      </c>
      <c r="P164" s="55">
        <v>0</v>
      </c>
      <c r="Q164" s="55">
        <v>945.483077288</v>
      </c>
      <c r="R164" s="56">
        <v>1.6000000000000001E-3</v>
      </c>
      <c r="S164" s="56">
        <v>2E-3</v>
      </c>
      <c r="T164" s="56">
        <v>2.9999999999999997E-4</v>
      </c>
    </row>
    <row r="165" spans="1:20">
      <c r="A165" t="s">
        <v>720</v>
      </c>
      <c r="B165" t="s">
        <v>721</v>
      </c>
      <c r="C165" t="s">
        <v>96</v>
      </c>
      <c r="D165" t="s">
        <v>108</v>
      </c>
      <c r="E165" t="s">
        <v>526</v>
      </c>
      <c r="F165" t="s">
        <v>441</v>
      </c>
      <c r="G165" t="s">
        <v>492</v>
      </c>
      <c r="H165" t="s">
        <v>127</v>
      </c>
      <c r="I165" s="105" t="s">
        <v>4460</v>
      </c>
      <c r="J165" s="55">
        <v>2.42</v>
      </c>
      <c r="K165" t="s">
        <v>98</v>
      </c>
      <c r="L165" s="56">
        <v>2.9100000000000001E-2</v>
      </c>
      <c r="M165" s="56">
        <v>4.2700000000000002E-2</v>
      </c>
      <c r="N165" s="55">
        <v>524623.02</v>
      </c>
      <c r="O165" s="55">
        <v>96.93</v>
      </c>
      <c r="P165" s="55">
        <v>0</v>
      </c>
      <c r="Q165" s="55">
        <v>508.51709328599998</v>
      </c>
      <c r="R165" s="56">
        <v>8.9999999999999998E-4</v>
      </c>
      <c r="S165" s="56">
        <v>1.1000000000000001E-3</v>
      </c>
      <c r="T165" s="56">
        <v>2.0000000000000001E-4</v>
      </c>
    </row>
    <row r="166" spans="1:20">
      <c r="A166" t="s">
        <v>722</v>
      </c>
      <c r="B166" t="s">
        <v>723</v>
      </c>
      <c r="C166" t="s">
        <v>96</v>
      </c>
      <c r="D166" t="s">
        <v>108</v>
      </c>
      <c r="E166" t="s">
        <v>526</v>
      </c>
      <c r="F166" t="s">
        <v>441</v>
      </c>
      <c r="G166" t="s">
        <v>492</v>
      </c>
      <c r="H166" t="s">
        <v>127</v>
      </c>
      <c r="I166" s="105" t="s">
        <v>4460</v>
      </c>
      <c r="J166" s="55">
        <v>6.3</v>
      </c>
      <c r="K166" t="s">
        <v>98</v>
      </c>
      <c r="L166" s="56">
        <v>3.0499999999999999E-2</v>
      </c>
      <c r="M166" s="56">
        <v>5.0599999999999999E-2</v>
      </c>
      <c r="N166" s="55">
        <v>1790319.21</v>
      </c>
      <c r="O166" s="55">
        <v>88.63</v>
      </c>
      <c r="P166" s="55">
        <v>0</v>
      </c>
      <c r="Q166" s="55">
        <v>1586.759915823</v>
      </c>
      <c r="R166" s="56">
        <v>2.5000000000000001E-3</v>
      </c>
      <c r="S166" s="56">
        <v>3.3999999999999998E-3</v>
      </c>
      <c r="T166" s="56">
        <v>5.9999999999999995E-4</v>
      </c>
    </row>
    <row r="167" spans="1:20">
      <c r="A167" t="s">
        <v>724</v>
      </c>
      <c r="B167" t="s">
        <v>725</v>
      </c>
      <c r="C167" t="s">
        <v>96</v>
      </c>
      <c r="D167" t="s">
        <v>108</v>
      </c>
      <c r="E167" t="s">
        <v>526</v>
      </c>
      <c r="F167" t="s">
        <v>441</v>
      </c>
      <c r="G167" t="s">
        <v>492</v>
      </c>
      <c r="H167" t="s">
        <v>127</v>
      </c>
      <c r="I167" s="105" t="s">
        <v>4460</v>
      </c>
      <c r="J167" s="55">
        <v>7.94</v>
      </c>
      <c r="K167" t="s">
        <v>98</v>
      </c>
      <c r="L167" s="56">
        <v>2.63E-2</v>
      </c>
      <c r="M167" s="56">
        <v>5.2400000000000002E-2</v>
      </c>
      <c r="N167" s="55">
        <v>1923633.63</v>
      </c>
      <c r="O167" s="55">
        <v>81.86</v>
      </c>
      <c r="P167" s="55">
        <v>0</v>
      </c>
      <c r="Q167" s="55">
        <v>1574.6864895179999</v>
      </c>
      <c r="R167" s="56">
        <v>2.8E-3</v>
      </c>
      <c r="S167" s="56">
        <v>3.3E-3</v>
      </c>
      <c r="T167" s="56">
        <v>5.9999999999999995E-4</v>
      </c>
    </row>
    <row r="168" spans="1:20">
      <c r="A168" t="s">
        <v>726</v>
      </c>
      <c r="B168" t="s">
        <v>727</v>
      </c>
      <c r="C168" t="s">
        <v>96</v>
      </c>
      <c r="D168" t="s">
        <v>108</v>
      </c>
      <c r="E168" t="s">
        <v>533</v>
      </c>
      <c r="F168" t="s">
        <v>441</v>
      </c>
      <c r="G168" t="s">
        <v>492</v>
      </c>
      <c r="H168" t="s">
        <v>127</v>
      </c>
      <c r="I168" s="105" t="s">
        <v>4460</v>
      </c>
      <c r="J168" s="55">
        <v>5.72</v>
      </c>
      <c r="K168" t="s">
        <v>98</v>
      </c>
      <c r="L168" s="56">
        <v>2.64E-2</v>
      </c>
      <c r="M168" s="56">
        <v>4.9599999999999998E-2</v>
      </c>
      <c r="N168" s="55">
        <v>2960742.06</v>
      </c>
      <c r="O168" s="55">
        <v>88.65</v>
      </c>
      <c r="P168" s="55">
        <v>0</v>
      </c>
      <c r="Q168" s="55">
        <v>2624.6978361900001</v>
      </c>
      <c r="R168" s="56">
        <v>1.8E-3</v>
      </c>
      <c r="S168" s="56">
        <v>5.4999999999999997E-3</v>
      </c>
      <c r="T168" s="56">
        <v>8.9999999999999998E-4</v>
      </c>
    </row>
    <row r="169" spans="1:20">
      <c r="A169" t="s">
        <v>728</v>
      </c>
      <c r="B169" t="s">
        <v>729</v>
      </c>
      <c r="C169" t="s">
        <v>96</v>
      </c>
      <c r="D169" t="s">
        <v>108</v>
      </c>
      <c r="E169" t="s">
        <v>730</v>
      </c>
      <c r="F169" t="s">
        <v>441</v>
      </c>
      <c r="G169" t="s">
        <v>479</v>
      </c>
      <c r="H169" t="s">
        <v>177</v>
      </c>
      <c r="I169" s="105" t="s">
        <v>4460</v>
      </c>
      <c r="J169" s="55">
        <v>3.72</v>
      </c>
      <c r="K169" t="s">
        <v>98</v>
      </c>
      <c r="L169" s="56">
        <v>4.7E-2</v>
      </c>
      <c r="M169" s="56">
        <v>4.5400000000000003E-2</v>
      </c>
      <c r="N169" s="55">
        <v>983190.52</v>
      </c>
      <c r="O169" s="55">
        <v>104.73</v>
      </c>
      <c r="P169" s="55">
        <v>0</v>
      </c>
      <c r="Q169" s="55">
        <v>1029.6954315959999</v>
      </c>
      <c r="R169" s="56">
        <v>2E-3</v>
      </c>
      <c r="S169" s="56">
        <v>2.2000000000000001E-3</v>
      </c>
      <c r="T169" s="56">
        <v>4.0000000000000002E-4</v>
      </c>
    </row>
    <row r="170" spans="1:20">
      <c r="A170" t="s">
        <v>731</v>
      </c>
      <c r="B170" t="s">
        <v>732</v>
      </c>
      <c r="C170" t="s">
        <v>96</v>
      </c>
      <c r="D170" t="s">
        <v>108</v>
      </c>
      <c r="E170" t="s">
        <v>533</v>
      </c>
      <c r="F170" t="s">
        <v>441</v>
      </c>
      <c r="G170" t="s">
        <v>492</v>
      </c>
      <c r="H170" t="s">
        <v>127</v>
      </c>
      <c r="I170" s="105" t="s">
        <v>4460</v>
      </c>
      <c r="J170" s="55">
        <v>7.35</v>
      </c>
      <c r="K170" t="s">
        <v>98</v>
      </c>
      <c r="L170" s="56">
        <v>2.5000000000000001E-2</v>
      </c>
      <c r="M170" s="56">
        <v>5.28E-2</v>
      </c>
      <c r="N170" s="55">
        <v>1771536.96</v>
      </c>
      <c r="O170" s="55">
        <v>82.64</v>
      </c>
      <c r="P170" s="55">
        <v>0</v>
      </c>
      <c r="Q170" s="55">
        <v>1463.9981437439999</v>
      </c>
      <c r="R170" s="56">
        <v>1.2999999999999999E-3</v>
      </c>
      <c r="S170" s="56">
        <v>3.0999999999999999E-3</v>
      </c>
      <c r="T170" s="56">
        <v>5.0000000000000001E-4</v>
      </c>
    </row>
    <row r="171" spans="1:20">
      <c r="A171" t="s">
        <v>733</v>
      </c>
      <c r="B171" t="s">
        <v>734</v>
      </c>
      <c r="C171" t="s">
        <v>96</v>
      </c>
      <c r="D171" t="s">
        <v>108</v>
      </c>
      <c r="E171" t="s">
        <v>735</v>
      </c>
      <c r="F171" t="s">
        <v>441</v>
      </c>
      <c r="G171" t="s">
        <v>492</v>
      </c>
      <c r="H171" t="s">
        <v>127</v>
      </c>
      <c r="I171" s="105" t="s">
        <v>4460</v>
      </c>
      <c r="J171" s="55">
        <v>6.33</v>
      </c>
      <c r="K171" t="s">
        <v>98</v>
      </c>
      <c r="L171" s="56">
        <v>2.98E-2</v>
      </c>
      <c r="M171" s="56">
        <v>4.9500000000000002E-2</v>
      </c>
      <c r="N171" s="55">
        <v>1043870.48</v>
      </c>
      <c r="O171" s="55">
        <v>88.82</v>
      </c>
      <c r="P171" s="55">
        <v>0</v>
      </c>
      <c r="Q171" s="55">
        <v>927.16576033599995</v>
      </c>
      <c r="R171" s="56">
        <v>2.7000000000000001E-3</v>
      </c>
      <c r="S171" s="56">
        <v>2E-3</v>
      </c>
      <c r="T171" s="56">
        <v>2.9999999999999997E-4</v>
      </c>
    </row>
    <row r="172" spans="1:20">
      <c r="A172" t="s">
        <v>736</v>
      </c>
      <c r="B172" t="s">
        <v>737</v>
      </c>
      <c r="C172" t="s">
        <v>96</v>
      </c>
      <c r="D172" t="s">
        <v>108</v>
      </c>
      <c r="E172" t="s">
        <v>735</v>
      </c>
      <c r="F172" t="s">
        <v>441</v>
      </c>
      <c r="G172" t="s">
        <v>492</v>
      </c>
      <c r="H172" t="s">
        <v>127</v>
      </c>
      <c r="I172" s="105" t="s">
        <v>4460</v>
      </c>
      <c r="J172" s="55">
        <v>5.04</v>
      </c>
      <c r="K172" t="s">
        <v>98</v>
      </c>
      <c r="L172" s="56">
        <v>3.4299999999999997E-2</v>
      </c>
      <c r="M172" s="56">
        <v>4.6699999999999998E-2</v>
      </c>
      <c r="N172" s="55">
        <v>1166487.44</v>
      </c>
      <c r="O172" s="55">
        <v>94.3</v>
      </c>
      <c r="P172" s="55">
        <v>0</v>
      </c>
      <c r="Q172" s="55">
        <v>1099.9976559199999</v>
      </c>
      <c r="R172" s="56">
        <v>3.8E-3</v>
      </c>
      <c r="S172" s="56">
        <v>2.3E-3</v>
      </c>
      <c r="T172" s="56">
        <v>4.0000000000000002E-4</v>
      </c>
    </row>
    <row r="173" spans="1:20">
      <c r="A173" t="s">
        <v>738</v>
      </c>
      <c r="B173" t="s">
        <v>739</v>
      </c>
      <c r="C173" t="s">
        <v>96</v>
      </c>
      <c r="D173" t="s">
        <v>108</v>
      </c>
      <c r="E173" t="s">
        <v>552</v>
      </c>
      <c r="F173" t="s">
        <v>441</v>
      </c>
      <c r="G173" t="s">
        <v>492</v>
      </c>
      <c r="H173" t="s">
        <v>127</v>
      </c>
      <c r="I173" s="105" t="s">
        <v>4460</v>
      </c>
      <c r="J173" s="55">
        <v>2.54</v>
      </c>
      <c r="K173" t="s">
        <v>98</v>
      </c>
      <c r="L173" s="56">
        <v>3.3000000000000002E-2</v>
      </c>
      <c r="M173" s="56">
        <v>4.2599999999999999E-2</v>
      </c>
      <c r="N173" s="55">
        <v>859495.69</v>
      </c>
      <c r="O173" s="55">
        <v>98.82</v>
      </c>
      <c r="P173" s="55">
        <v>0</v>
      </c>
      <c r="Q173" s="55">
        <v>849.35364085799995</v>
      </c>
      <c r="R173" s="56">
        <v>2.8E-3</v>
      </c>
      <c r="S173" s="56">
        <v>1.8E-3</v>
      </c>
      <c r="T173" s="56">
        <v>2.9999999999999997E-4</v>
      </c>
    </row>
    <row r="174" spans="1:20">
      <c r="A174" t="s">
        <v>740</v>
      </c>
      <c r="B174" t="s">
        <v>741</v>
      </c>
      <c r="C174" t="s">
        <v>96</v>
      </c>
      <c r="D174" t="s">
        <v>108</v>
      </c>
      <c r="E174" t="s">
        <v>552</v>
      </c>
      <c r="F174" t="s">
        <v>441</v>
      </c>
      <c r="G174" t="s">
        <v>492</v>
      </c>
      <c r="H174" t="s">
        <v>127</v>
      </c>
      <c r="I174" s="105" t="s">
        <v>4460</v>
      </c>
      <c r="J174" s="55">
        <v>4.96</v>
      </c>
      <c r="K174" t="s">
        <v>98</v>
      </c>
      <c r="L174" s="56">
        <v>2.6200000000000001E-2</v>
      </c>
      <c r="M174" s="56">
        <v>4.7100000000000003E-2</v>
      </c>
      <c r="N174" s="55">
        <v>1464328.95</v>
      </c>
      <c r="O174" s="55">
        <v>90.92</v>
      </c>
      <c r="P174" s="55">
        <v>0</v>
      </c>
      <c r="Q174" s="55">
        <v>1331.3678813399999</v>
      </c>
      <c r="R174" s="56">
        <v>1.1000000000000001E-3</v>
      </c>
      <c r="S174" s="56">
        <v>2.8E-3</v>
      </c>
      <c r="T174" s="56">
        <v>5.0000000000000001E-4</v>
      </c>
    </row>
    <row r="175" spans="1:20">
      <c r="A175" t="s">
        <v>742</v>
      </c>
      <c r="B175" t="s">
        <v>743</v>
      </c>
      <c r="C175" t="s">
        <v>96</v>
      </c>
      <c r="D175" t="s">
        <v>108</v>
      </c>
      <c r="E175" t="s">
        <v>744</v>
      </c>
      <c r="F175" t="s">
        <v>745</v>
      </c>
      <c r="G175" t="s">
        <v>479</v>
      </c>
      <c r="H175" t="s">
        <v>177</v>
      </c>
      <c r="I175" s="105" t="s">
        <v>4460</v>
      </c>
      <c r="J175" s="55">
        <v>0.28000000000000003</v>
      </c>
      <c r="K175" t="s">
        <v>98</v>
      </c>
      <c r="L175" s="56">
        <v>2.4E-2</v>
      </c>
      <c r="M175" s="56">
        <v>5.6599999999999998E-2</v>
      </c>
      <c r="N175" s="55">
        <v>50968.58</v>
      </c>
      <c r="O175" s="55">
        <v>99.29</v>
      </c>
      <c r="P175" s="55">
        <v>0</v>
      </c>
      <c r="Q175" s="55">
        <v>50.606703082000003</v>
      </c>
      <c r="R175" s="56">
        <v>5.0000000000000001E-4</v>
      </c>
      <c r="S175" s="56">
        <v>1E-4</v>
      </c>
      <c r="T175" s="56">
        <v>0</v>
      </c>
    </row>
    <row r="176" spans="1:20">
      <c r="A176" t="s">
        <v>746</v>
      </c>
      <c r="B176" t="s">
        <v>747</v>
      </c>
      <c r="C176" t="s">
        <v>96</v>
      </c>
      <c r="D176" t="s">
        <v>108</v>
      </c>
      <c r="E176" t="s">
        <v>744</v>
      </c>
      <c r="F176" t="s">
        <v>745</v>
      </c>
      <c r="G176" t="s">
        <v>479</v>
      </c>
      <c r="H176" t="s">
        <v>177</v>
      </c>
      <c r="I176" s="105" t="s">
        <v>4460</v>
      </c>
      <c r="J176" s="55">
        <v>2.2799999999999998</v>
      </c>
      <c r="K176" t="s">
        <v>98</v>
      </c>
      <c r="L176" s="56">
        <v>2.3E-2</v>
      </c>
      <c r="M176" s="56">
        <v>4.9599999999999998E-2</v>
      </c>
      <c r="N176" s="55">
        <v>673608.57</v>
      </c>
      <c r="O176" s="55">
        <v>95.03</v>
      </c>
      <c r="P176" s="55">
        <v>0</v>
      </c>
      <c r="Q176" s="55">
        <v>640.13022407100004</v>
      </c>
      <c r="R176" s="56">
        <v>8.0000000000000004E-4</v>
      </c>
      <c r="S176" s="56">
        <v>1.4E-3</v>
      </c>
      <c r="T176" s="56">
        <v>2.0000000000000001E-4</v>
      </c>
    </row>
    <row r="177" spans="1:20">
      <c r="A177" t="s">
        <v>748</v>
      </c>
      <c r="B177" t="s">
        <v>749</v>
      </c>
      <c r="C177" t="s">
        <v>96</v>
      </c>
      <c r="D177" t="s">
        <v>108</v>
      </c>
      <c r="E177" t="s">
        <v>744</v>
      </c>
      <c r="F177" t="s">
        <v>745</v>
      </c>
      <c r="G177" t="s">
        <v>479</v>
      </c>
      <c r="H177" t="s">
        <v>177</v>
      </c>
      <c r="I177" s="105" t="s">
        <v>4460</v>
      </c>
      <c r="J177" s="55">
        <v>1.36</v>
      </c>
      <c r="K177" t="s">
        <v>98</v>
      </c>
      <c r="L177" s="56">
        <v>2.75E-2</v>
      </c>
      <c r="M177" s="56">
        <v>4.9500000000000002E-2</v>
      </c>
      <c r="N177" s="55">
        <v>496225.64</v>
      </c>
      <c r="O177" s="55">
        <v>98.05</v>
      </c>
      <c r="P177" s="55">
        <v>0</v>
      </c>
      <c r="Q177" s="55">
        <v>486.54924002000001</v>
      </c>
      <c r="R177" s="56">
        <v>1.6000000000000001E-3</v>
      </c>
      <c r="S177" s="56">
        <v>1E-3</v>
      </c>
      <c r="T177" s="56">
        <v>2.0000000000000001E-4</v>
      </c>
    </row>
    <row r="178" spans="1:20">
      <c r="A178" t="s">
        <v>750</v>
      </c>
      <c r="B178" t="s">
        <v>751</v>
      </c>
      <c r="C178" t="s">
        <v>96</v>
      </c>
      <c r="D178" t="s">
        <v>108</v>
      </c>
      <c r="E178" t="s">
        <v>744</v>
      </c>
      <c r="F178" t="s">
        <v>745</v>
      </c>
      <c r="G178" t="s">
        <v>479</v>
      </c>
      <c r="H178" t="s">
        <v>177</v>
      </c>
      <c r="I178" s="105" t="s">
        <v>4460</v>
      </c>
      <c r="J178" s="55">
        <v>2.37</v>
      </c>
      <c r="K178" t="s">
        <v>98</v>
      </c>
      <c r="L178" s="56">
        <v>2.1499999999999998E-2</v>
      </c>
      <c r="M178" s="56">
        <v>5.1900000000000002E-2</v>
      </c>
      <c r="N178" s="55">
        <v>501003.47</v>
      </c>
      <c r="O178" s="55">
        <v>93.26</v>
      </c>
      <c r="P178" s="55">
        <v>29.161390000000001</v>
      </c>
      <c r="Q178" s="55">
        <v>496.39722612200001</v>
      </c>
      <c r="R178" s="56">
        <v>8.9999999999999998E-4</v>
      </c>
      <c r="S178" s="56">
        <v>1E-3</v>
      </c>
      <c r="T178" s="56">
        <v>2.0000000000000001E-4</v>
      </c>
    </row>
    <row r="179" spans="1:20">
      <c r="A179" t="s">
        <v>752</v>
      </c>
      <c r="B179" t="s">
        <v>753</v>
      </c>
      <c r="C179" t="s">
        <v>96</v>
      </c>
      <c r="D179" t="s">
        <v>108</v>
      </c>
      <c r="E179" t="s">
        <v>559</v>
      </c>
      <c r="F179" t="s">
        <v>560</v>
      </c>
      <c r="G179" t="s">
        <v>561</v>
      </c>
      <c r="H179" t="s">
        <v>127</v>
      </c>
      <c r="I179" s="105" t="s">
        <v>4460</v>
      </c>
      <c r="J179" s="55">
        <v>0.81</v>
      </c>
      <c r="K179" t="s">
        <v>98</v>
      </c>
      <c r="L179" s="56">
        <v>3.0499999999999999E-2</v>
      </c>
      <c r="M179" s="56">
        <v>4.8500000000000001E-2</v>
      </c>
      <c r="N179" s="55">
        <v>39145.57</v>
      </c>
      <c r="O179" s="55">
        <v>98.63</v>
      </c>
      <c r="P179" s="55">
        <v>0</v>
      </c>
      <c r="Q179" s="55">
        <v>38.609275691000001</v>
      </c>
      <c r="R179" s="56">
        <v>5.9999999999999995E-4</v>
      </c>
      <c r="S179" s="56">
        <v>1E-4</v>
      </c>
      <c r="T179" s="56">
        <v>0</v>
      </c>
    </row>
    <row r="180" spans="1:20">
      <c r="A180" t="s">
        <v>754</v>
      </c>
      <c r="B180" t="s">
        <v>755</v>
      </c>
      <c r="C180" t="s">
        <v>96</v>
      </c>
      <c r="D180" t="s">
        <v>108</v>
      </c>
      <c r="E180" t="s">
        <v>559</v>
      </c>
      <c r="F180" t="s">
        <v>560</v>
      </c>
      <c r="G180" t="s">
        <v>561</v>
      </c>
      <c r="H180" t="s">
        <v>127</v>
      </c>
      <c r="I180" s="105" t="s">
        <v>4460</v>
      </c>
      <c r="J180" s="55">
        <v>2.8</v>
      </c>
      <c r="K180" t="s">
        <v>98</v>
      </c>
      <c r="L180" s="56">
        <v>2.58E-2</v>
      </c>
      <c r="M180" s="56">
        <v>5.0799999999999998E-2</v>
      </c>
      <c r="N180" s="55">
        <v>314678.33</v>
      </c>
      <c r="O180" s="55">
        <v>93.51</v>
      </c>
      <c r="P180" s="55">
        <v>0</v>
      </c>
      <c r="Q180" s="55">
        <v>294.25570638300002</v>
      </c>
      <c r="R180" s="56">
        <v>1E-3</v>
      </c>
      <c r="S180" s="56">
        <v>5.9999999999999995E-4</v>
      </c>
      <c r="T180" s="56">
        <v>1E-4</v>
      </c>
    </row>
    <row r="181" spans="1:20">
      <c r="A181" t="s">
        <v>756</v>
      </c>
      <c r="B181" t="s">
        <v>757</v>
      </c>
      <c r="C181" t="s">
        <v>96</v>
      </c>
      <c r="D181" t="s">
        <v>108</v>
      </c>
      <c r="E181" t="s">
        <v>575</v>
      </c>
      <c r="F181" t="s">
        <v>113</v>
      </c>
      <c r="G181" t="s">
        <v>556</v>
      </c>
      <c r="H181" t="s">
        <v>177</v>
      </c>
      <c r="I181" s="105" t="s">
        <v>4460</v>
      </c>
      <c r="J181" s="55">
        <v>1.55</v>
      </c>
      <c r="K181" t="s">
        <v>98</v>
      </c>
      <c r="L181" s="56">
        <v>3.5499999999999997E-2</v>
      </c>
      <c r="M181" s="56">
        <v>4.9000000000000002E-2</v>
      </c>
      <c r="N181" s="55">
        <v>533217.78</v>
      </c>
      <c r="O181" s="55">
        <v>98.03</v>
      </c>
      <c r="P181" s="55">
        <v>9.46462</v>
      </c>
      <c r="Q181" s="55">
        <v>532.17800973400006</v>
      </c>
      <c r="R181" s="56">
        <v>1.4E-3</v>
      </c>
      <c r="S181" s="56">
        <v>1.1000000000000001E-3</v>
      </c>
      <c r="T181" s="56">
        <v>2.0000000000000001E-4</v>
      </c>
    </row>
    <row r="182" spans="1:20">
      <c r="A182" t="s">
        <v>758</v>
      </c>
      <c r="B182" t="s">
        <v>759</v>
      </c>
      <c r="C182" t="s">
        <v>96</v>
      </c>
      <c r="D182" t="s">
        <v>108</v>
      </c>
      <c r="E182" t="s">
        <v>575</v>
      </c>
      <c r="F182" t="s">
        <v>113</v>
      </c>
      <c r="G182" t="s">
        <v>556</v>
      </c>
      <c r="H182" t="s">
        <v>177</v>
      </c>
      <c r="I182" s="105" t="s">
        <v>4460</v>
      </c>
      <c r="J182" s="55">
        <v>2.56</v>
      </c>
      <c r="K182" t="s">
        <v>98</v>
      </c>
      <c r="L182" s="56">
        <v>2.5000000000000001E-2</v>
      </c>
      <c r="M182" s="56">
        <v>4.9099999999999998E-2</v>
      </c>
      <c r="N182" s="55">
        <v>1869955.71</v>
      </c>
      <c r="O182" s="55">
        <v>94.18</v>
      </c>
      <c r="P182" s="55">
        <v>457.47129999999999</v>
      </c>
      <c r="Q182" s="55">
        <v>2218.5955876779999</v>
      </c>
      <c r="R182" s="56">
        <v>1.6999999999999999E-3</v>
      </c>
      <c r="S182" s="56">
        <v>4.7000000000000002E-3</v>
      </c>
      <c r="T182" s="56">
        <v>8.0000000000000004E-4</v>
      </c>
    </row>
    <row r="183" spans="1:20">
      <c r="A183" t="s">
        <v>760</v>
      </c>
      <c r="B183" t="s">
        <v>761</v>
      </c>
      <c r="C183" t="s">
        <v>96</v>
      </c>
      <c r="D183" t="s">
        <v>108</v>
      </c>
      <c r="E183" t="s">
        <v>575</v>
      </c>
      <c r="F183" t="s">
        <v>113</v>
      </c>
      <c r="G183" t="s">
        <v>556</v>
      </c>
      <c r="H183" t="s">
        <v>177</v>
      </c>
      <c r="I183" s="105" t="s">
        <v>4460</v>
      </c>
      <c r="J183" s="55">
        <v>3.92</v>
      </c>
      <c r="K183" t="s">
        <v>98</v>
      </c>
      <c r="L183" s="56">
        <v>4.7300000000000002E-2</v>
      </c>
      <c r="M183" s="56">
        <v>5.04E-2</v>
      </c>
      <c r="N183" s="55">
        <v>828316.64</v>
      </c>
      <c r="O183" s="55">
        <v>99</v>
      </c>
      <c r="P183" s="55">
        <v>19.589690000000001</v>
      </c>
      <c r="Q183" s="55">
        <v>839.6231636</v>
      </c>
      <c r="R183" s="56">
        <v>2.0999999999999999E-3</v>
      </c>
      <c r="S183" s="56">
        <v>1.8E-3</v>
      </c>
      <c r="T183" s="56">
        <v>2.9999999999999997E-4</v>
      </c>
    </row>
    <row r="184" spans="1:20">
      <c r="A184" t="s">
        <v>762</v>
      </c>
      <c r="B184" t="s">
        <v>763</v>
      </c>
      <c r="C184" t="s">
        <v>96</v>
      </c>
      <c r="D184" t="s">
        <v>108</v>
      </c>
      <c r="E184" t="s">
        <v>578</v>
      </c>
      <c r="F184" t="s">
        <v>329</v>
      </c>
      <c r="G184" t="s">
        <v>556</v>
      </c>
      <c r="H184" t="s">
        <v>177</v>
      </c>
      <c r="I184" s="105" t="s">
        <v>4460</v>
      </c>
      <c r="J184" s="55">
        <v>4.51</v>
      </c>
      <c r="K184" t="s">
        <v>98</v>
      </c>
      <c r="L184" s="56">
        <v>2.4299999999999999E-2</v>
      </c>
      <c r="M184" s="56">
        <v>4.9200000000000001E-2</v>
      </c>
      <c r="N184" s="55">
        <v>1761726.84</v>
      </c>
      <c r="O184" s="55">
        <v>89.9</v>
      </c>
      <c r="P184" s="55">
        <v>0</v>
      </c>
      <c r="Q184" s="55">
        <v>1583.79242916</v>
      </c>
      <c r="R184" s="56">
        <v>1.1999999999999999E-3</v>
      </c>
      <c r="S184" s="56">
        <v>3.3E-3</v>
      </c>
      <c r="T184" s="56">
        <v>5.9999999999999995E-4</v>
      </c>
    </row>
    <row r="185" spans="1:20">
      <c r="A185" t="s">
        <v>764</v>
      </c>
      <c r="B185" t="s">
        <v>765</v>
      </c>
      <c r="C185" t="s">
        <v>96</v>
      </c>
      <c r="D185" t="s">
        <v>108</v>
      </c>
      <c r="E185" t="s">
        <v>766</v>
      </c>
      <c r="F185" t="s">
        <v>113</v>
      </c>
      <c r="G185" t="s">
        <v>556</v>
      </c>
      <c r="H185" t="s">
        <v>177</v>
      </c>
      <c r="I185" s="105" t="s">
        <v>4460</v>
      </c>
      <c r="J185" s="55">
        <v>0.47</v>
      </c>
      <c r="K185" t="s">
        <v>98</v>
      </c>
      <c r="L185" s="56">
        <v>2.1600000000000001E-2</v>
      </c>
      <c r="M185" s="56">
        <v>5.0999999999999997E-2</v>
      </c>
      <c r="N185" s="55">
        <v>0.03</v>
      </c>
      <c r="O185" s="55">
        <v>98.7</v>
      </c>
      <c r="P185" s="55">
        <v>0</v>
      </c>
      <c r="Q185" s="55">
        <v>2.9609999999999999E-5</v>
      </c>
      <c r="R185" s="56">
        <v>0</v>
      </c>
      <c r="S185" s="56">
        <v>0</v>
      </c>
      <c r="T185" s="56">
        <v>0</v>
      </c>
    </row>
    <row r="186" spans="1:20">
      <c r="A186" t="s">
        <v>767</v>
      </c>
      <c r="B186" t="s">
        <v>768</v>
      </c>
      <c r="C186" t="s">
        <v>96</v>
      </c>
      <c r="D186" t="s">
        <v>108</v>
      </c>
      <c r="E186" t="s">
        <v>584</v>
      </c>
      <c r="F186" t="s">
        <v>110</v>
      </c>
      <c r="G186" t="s">
        <v>556</v>
      </c>
      <c r="H186" t="s">
        <v>177</v>
      </c>
      <c r="I186" s="105" t="s">
        <v>4460</v>
      </c>
      <c r="J186" s="55">
        <v>1.45</v>
      </c>
      <c r="K186" t="s">
        <v>98</v>
      </c>
      <c r="L186" s="56">
        <v>3.2500000000000001E-2</v>
      </c>
      <c r="M186" s="56">
        <v>5.7500000000000002E-2</v>
      </c>
      <c r="N186" s="55">
        <v>9983.92</v>
      </c>
      <c r="O186" s="55">
        <v>97.29</v>
      </c>
      <c r="P186" s="55">
        <v>0</v>
      </c>
      <c r="Q186" s="55">
        <v>9.7133557679999996</v>
      </c>
      <c r="R186" s="56">
        <v>0</v>
      </c>
      <c r="S186" s="56">
        <v>0</v>
      </c>
      <c r="T186" s="56">
        <v>0</v>
      </c>
    </row>
    <row r="187" spans="1:20">
      <c r="A187" t="s">
        <v>769</v>
      </c>
      <c r="B187" t="s">
        <v>770</v>
      </c>
      <c r="C187" t="s">
        <v>96</v>
      </c>
      <c r="D187" t="s">
        <v>108</v>
      </c>
      <c r="E187" t="s">
        <v>584</v>
      </c>
      <c r="F187" t="s">
        <v>110</v>
      </c>
      <c r="G187" t="s">
        <v>556</v>
      </c>
      <c r="H187" t="s">
        <v>177</v>
      </c>
      <c r="I187" s="105" t="s">
        <v>4460</v>
      </c>
      <c r="J187" s="55">
        <v>2.16</v>
      </c>
      <c r="K187" t="s">
        <v>98</v>
      </c>
      <c r="L187" s="56">
        <v>5.7000000000000002E-2</v>
      </c>
      <c r="M187" s="56">
        <v>5.6500000000000002E-2</v>
      </c>
      <c r="N187" s="55">
        <v>2808446.64</v>
      </c>
      <c r="O187" s="55">
        <v>100.54</v>
      </c>
      <c r="P187" s="55">
        <v>0</v>
      </c>
      <c r="Q187" s="55">
        <v>2823.6122518560001</v>
      </c>
      <c r="R187" s="56">
        <v>7.1000000000000004E-3</v>
      </c>
      <c r="S187" s="56">
        <v>6.0000000000000001E-3</v>
      </c>
      <c r="T187" s="56">
        <v>1E-3</v>
      </c>
    </row>
    <row r="188" spans="1:20">
      <c r="A188" t="s">
        <v>771</v>
      </c>
      <c r="B188" t="s">
        <v>772</v>
      </c>
      <c r="C188" t="s">
        <v>96</v>
      </c>
      <c r="D188" t="s">
        <v>108</v>
      </c>
      <c r="E188" t="s">
        <v>589</v>
      </c>
      <c r="F188" t="s">
        <v>110</v>
      </c>
      <c r="G188" t="s">
        <v>556</v>
      </c>
      <c r="H188" t="s">
        <v>177</v>
      </c>
      <c r="I188" s="105" t="s">
        <v>4460</v>
      </c>
      <c r="J188" s="55">
        <v>1.92</v>
      </c>
      <c r="K188" t="s">
        <v>98</v>
      </c>
      <c r="L188" s="56">
        <v>2.8000000000000001E-2</v>
      </c>
      <c r="M188" s="56">
        <v>5.4399999999999997E-2</v>
      </c>
      <c r="N188" s="55">
        <v>469528.97</v>
      </c>
      <c r="O188" s="55">
        <v>95.26</v>
      </c>
      <c r="P188" s="55">
        <v>0</v>
      </c>
      <c r="Q188" s="55">
        <v>447.27329682200002</v>
      </c>
      <c r="R188" s="56">
        <v>1.4E-3</v>
      </c>
      <c r="S188" s="56">
        <v>8.9999999999999998E-4</v>
      </c>
      <c r="T188" s="56">
        <v>2.0000000000000001E-4</v>
      </c>
    </row>
    <row r="189" spans="1:20">
      <c r="A189" t="s">
        <v>773</v>
      </c>
      <c r="B189" t="s">
        <v>774</v>
      </c>
      <c r="C189" t="s">
        <v>96</v>
      </c>
      <c r="D189" t="s">
        <v>108</v>
      </c>
      <c r="E189" t="s">
        <v>589</v>
      </c>
      <c r="F189" t="s">
        <v>110</v>
      </c>
      <c r="G189" t="s">
        <v>556</v>
      </c>
      <c r="H189" t="s">
        <v>177</v>
      </c>
      <c r="I189" s="105" t="s">
        <v>4460</v>
      </c>
      <c r="J189" s="55">
        <v>3.19</v>
      </c>
      <c r="K189" t="s">
        <v>98</v>
      </c>
      <c r="L189" s="56">
        <v>5.6500000000000002E-2</v>
      </c>
      <c r="M189" s="56">
        <v>6.0100000000000001E-2</v>
      </c>
      <c r="N189" s="55">
        <v>1505821.81</v>
      </c>
      <c r="O189" s="55">
        <v>100.53</v>
      </c>
      <c r="P189" s="55">
        <v>0</v>
      </c>
      <c r="Q189" s="55">
        <v>1513.802665593</v>
      </c>
      <c r="R189" s="56">
        <v>3.5000000000000001E-3</v>
      </c>
      <c r="S189" s="56">
        <v>3.2000000000000002E-3</v>
      </c>
      <c r="T189" s="56">
        <v>5.0000000000000001E-4</v>
      </c>
    </row>
    <row r="190" spans="1:20">
      <c r="A190" t="s">
        <v>775</v>
      </c>
      <c r="B190" t="s">
        <v>776</v>
      </c>
      <c r="C190" t="s">
        <v>96</v>
      </c>
      <c r="D190" t="s">
        <v>108</v>
      </c>
      <c r="E190" t="s">
        <v>596</v>
      </c>
      <c r="F190" t="s">
        <v>103</v>
      </c>
      <c r="G190" t="s">
        <v>556</v>
      </c>
      <c r="H190" t="s">
        <v>177</v>
      </c>
      <c r="I190" s="105" t="s">
        <v>4460</v>
      </c>
      <c r="J190" s="55">
        <v>4.43</v>
      </c>
      <c r="K190" t="s">
        <v>98</v>
      </c>
      <c r="L190" s="56">
        <v>5.5E-2</v>
      </c>
      <c r="M190" s="56">
        <v>5.7599999999999998E-2</v>
      </c>
      <c r="N190" s="55">
        <v>1036161.96</v>
      </c>
      <c r="O190" s="55">
        <v>99.23</v>
      </c>
      <c r="P190" s="55">
        <v>0</v>
      </c>
      <c r="Q190" s="55">
        <v>1028.183512908</v>
      </c>
      <c r="R190" s="56">
        <v>4.3E-3</v>
      </c>
      <c r="S190" s="56">
        <v>2.2000000000000001E-3</v>
      </c>
      <c r="T190" s="56">
        <v>4.0000000000000002E-4</v>
      </c>
    </row>
    <row r="191" spans="1:20">
      <c r="A191" t="s">
        <v>777</v>
      </c>
      <c r="B191" t="s">
        <v>778</v>
      </c>
      <c r="C191" t="s">
        <v>96</v>
      </c>
      <c r="D191" t="s">
        <v>108</v>
      </c>
      <c r="E191" t="s">
        <v>779</v>
      </c>
      <c r="F191" t="s">
        <v>110</v>
      </c>
      <c r="G191" t="s">
        <v>556</v>
      </c>
      <c r="H191" t="s">
        <v>177</v>
      </c>
      <c r="I191" s="105" t="s">
        <v>4460</v>
      </c>
      <c r="J191" s="55">
        <v>0.73</v>
      </c>
      <c r="K191" t="s">
        <v>98</v>
      </c>
      <c r="L191" s="56">
        <v>2.9499999999999998E-2</v>
      </c>
      <c r="M191" s="56">
        <v>5.4800000000000001E-2</v>
      </c>
      <c r="N191" s="55">
        <v>147275.41</v>
      </c>
      <c r="O191" s="55">
        <v>98.25</v>
      </c>
      <c r="P191" s="55">
        <v>0</v>
      </c>
      <c r="Q191" s="55">
        <v>144.69809032500001</v>
      </c>
      <c r="R191" s="56">
        <v>2.7000000000000001E-3</v>
      </c>
      <c r="S191" s="56">
        <v>2.9999999999999997E-4</v>
      </c>
      <c r="T191" s="56">
        <v>1E-4</v>
      </c>
    </row>
    <row r="192" spans="1:20">
      <c r="A192" t="s">
        <v>780</v>
      </c>
      <c r="B192" t="s">
        <v>781</v>
      </c>
      <c r="C192" t="s">
        <v>96</v>
      </c>
      <c r="D192" t="s">
        <v>108</v>
      </c>
      <c r="E192" t="s">
        <v>782</v>
      </c>
      <c r="F192" t="s">
        <v>783</v>
      </c>
      <c r="G192" t="s">
        <v>556</v>
      </c>
      <c r="H192" t="s">
        <v>177</v>
      </c>
      <c r="I192" s="105" t="s">
        <v>4460</v>
      </c>
      <c r="J192" s="55">
        <v>6.23</v>
      </c>
      <c r="K192" t="s">
        <v>98</v>
      </c>
      <c r="L192" s="56">
        <v>2.3400000000000001E-2</v>
      </c>
      <c r="M192" s="56">
        <v>5.2499999999999998E-2</v>
      </c>
      <c r="N192" s="55">
        <v>1305858.8999999999</v>
      </c>
      <c r="O192" s="55">
        <v>83.69</v>
      </c>
      <c r="P192" s="55">
        <v>0</v>
      </c>
      <c r="Q192" s="55">
        <v>1092.87331341</v>
      </c>
      <c r="R192" s="56">
        <v>2E-3</v>
      </c>
      <c r="S192" s="56">
        <v>2.3E-3</v>
      </c>
      <c r="T192" s="56">
        <v>4.0000000000000002E-4</v>
      </c>
    </row>
    <row r="193" spans="1:20">
      <c r="A193" t="s">
        <v>785</v>
      </c>
      <c r="B193" t="s">
        <v>786</v>
      </c>
      <c r="C193" t="s">
        <v>96</v>
      </c>
      <c r="D193" t="s">
        <v>108</v>
      </c>
      <c r="E193" t="s">
        <v>787</v>
      </c>
      <c r="F193" t="s">
        <v>560</v>
      </c>
      <c r="G193" t="s">
        <v>627</v>
      </c>
      <c r="H193" t="s">
        <v>127</v>
      </c>
      <c r="I193" s="105" t="s">
        <v>4460</v>
      </c>
      <c r="J193" s="55">
        <v>2.09</v>
      </c>
      <c r="K193" t="s">
        <v>98</v>
      </c>
      <c r="L193" s="56">
        <v>2.9499999999999998E-2</v>
      </c>
      <c r="M193" s="56">
        <v>5.3600000000000002E-2</v>
      </c>
      <c r="N193" s="55">
        <v>1081417.43</v>
      </c>
      <c r="O193" s="55">
        <v>95.31</v>
      </c>
      <c r="P193" s="55">
        <v>0</v>
      </c>
      <c r="Q193" s="55">
        <v>1030.698952533</v>
      </c>
      <c r="R193" s="56">
        <v>2.7000000000000001E-3</v>
      </c>
      <c r="S193" s="56">
        <v>2.2000000000000001E-3</v>
      </c>
      <c r="T193" s="56">
        <v>4.0000000000000002E-4</v>
      </c>
    </row>
    <row r="194" spans="1:20">
      <c r="A194" t="s">
        <v>788</v>
      </c>
      <c r="B194" t="s">
        <v>789</v>
      </c>
      <c r="C194" t="s">
        <v>96</v>
      </c>
      <c r="D194" t="s">
        <v>108</v>
      </c>
      <c r="E194" t="s">
        <v>787</v>
      </c>
      <c r="F194" t="s">
        <v>560</v>
      </c>
      <c r="G194" t="s">
        <v>627</v>
      </c>
      <c r="H194" t="s">
        <v>127</v>
      </c>
      <c r="I194" s="105" t="s">
        <v>4460</v>
      </c>
      <c r="J194" s="55">
        <v>2.97</v>
      </c>
      <c r="K194" t="s">
        <v>98</v>
      </c>
      <c r="L194" s="56">
        <v>2.5499999999999998E-2</v>
      </c>
      <c r="M194" s="56">
        <v>5.5399999999999998E-2</v>
      </c>
      <c r="N194" s="55">
        <v>124963.66</v>
      </c>
      <c r="O194" s="55">
        <v>91.82</v>
      </c>
      <c r="P194" s="55">
        <v>0</v>
      </c>
      <c r="Q194" s="55">
        <v>114.741632612</v>
      </c>
      <c r="R194" s="56">
        <v>2.0000000000000001E-4</v>
      </c>
      <c r="S194" s="56">
        <v>2.0000000000000001E-4</v>
      </c>
      <c r="T194" s="56">
        <v>0</v>
      </c>
    </row>
    <row r="195" spans="1:20">
      <c r="A195" t="s">
        <v>790</v>
      </c>
      <c r="B195" t="s">
        <v>791</v>
      </c>
      <c r="C195" t="s">
        <v>96</v>
      </c>
      <c r="D195" t="s">
        <v>108</v>
      </c>
      <c r="E195" t="s">
        <v>792</v>
      </c>
      <c r="F195" t="s">
        <v>686</v>
      </c>
      <c r="G195" t="s">
        <v>627</v>
      </c>
      <c r="H195" t="s">
        <v>127</v>
      </c>
      <c r="I195" s="105" t="s">
        <v>4460</v>
      </c>
      <c r="J195" s="55">
        <v>2.2000000000000002</v>
      </c>
      <c r="K195" t="s">
        <v>98</v>
      </c>
      <c r="L195" s="56">
        <v>3.4500000000000003E-2</v>
      </c>
      <c r="M195" s="56">
        <v>5.0500000000000003E-2</v>
      </c>
      <c r="N195" s="55">
        <v>33556.720000000001</v>
      </c>
      <c r="O195" s="55">
        <v>97.85</v>
      </c>
      <c r="P195" s="55">
        <v>0</v>
      </c>
      <c r="Q195" s="55">
        <v>32.835250520000002</v>
      </c>
      <c r="R195" s="56">
        <v>1E-4</v>
      </c>
      <c r="S195" s="56">
        <v>1E-4</v>
      </c>
      <c r="T195" s="56">
        <v>0</v>
      </c>
    </row>
    <row r="196" spans="1:20">
      <c r="A196" t="s">
        <v>793</v>
      </c>
      <c r="B196" t="s">
        <v>794</v>
      </c>
      <c r="C196" t="s">
        <v>96</v>
      </c>
      <c r="D196" t="s">
        <v>108</v>
      </c>
      <c r="E196" t="s">
        <v>795</v>
      </c>
      <c r="F196" t="s">
        <v>686</v>
      </c>
      <c r="G196" t="s">
        <v>627</v>
      </c>
      <c r="H196" t="s">
        <v>127</v>
      </c>
      <c r="I196" s="105" t="s">
        <v>4460</v>
      </c>
      <c r="J196" s="55">
        <v>3.56</v>
      </c>
      <c r="K196" t="s">
        <v>98</v>
      </c>
      <c r="L196" s="56">
        <v>2.5000000000000001E-3</v>
      </c>
      <c r="M196" s="56">
        <v>5.1700000000000003E-2</v>
      </c>
      <c r="N196" s="55">
        <v>934367.18</v>
      </c>
      <c r="O196" s="55">
        <v>84.4</v>
      </c>
      <c r="P196" s="55">
        <v>0</v>
      </c>
      <c r="Q196" s="55">
        <v>788.60589991999996</v>
      </c>
      <c r="R196" s="56">
        <v>1.6000000000000001E-3</v>
      </c>
      <c r="S196" s="56">
        <v>1.6999999999999999E-3</v>
      </c>
      <c r="T196" s="56">
        <v>2.9999999999999997E-4</v>
      </c>
    </row>
    <row r="197" spans="1:20">
      <c r="A197" t="s">
        <v>796</v>
      </c>
      <c r="B197" t="s">
        <v>797</v>
      </c>
      <c r="C197" t="s">
        <v>96</v>
      </c>
      <c r="D197" t="s">
        <v>108</v>
      </c>
      <c r="E197" t="s">
        <v>625</v>
      </c>
      <c r="F197" t="s">
        <v>626</v>
      </c>
      <c r="G197" t="s">
        <v>627</v>
      </c>
      <c r="H197" t="s">
        <v>127</v>
      </c>
      <c r="I197" s="105" t="s">
        <v>4460</v>
      </c>
      <c r="J197" s="55">
        <v>1.68</v>
      </c>
      <c r="K197" t="s">
        <v>98</v>
      </c>
      <c r="L197" s="56">
        <v>3.2500000000000001E-2</v>
      </c>
      <c r="M197" s="56">
        <v>5.3699999999999998E-2</v>
      </c>
      <c r="N197" s="55">
        <v>238679.6</v>
      </c>
      <c r="O197" s="55">
        <v>96.68</v>
      </c>
      <c r="P197" s="55">
        <v>0</v>
      </c>
      <c r="Q197" s="55">
        <v>230.75543728</v>
      </c>
      <c r="R197" s="56">
        <v>5.9999999999999995E-4</v>
      </c>
      <c r="S197" s="56">
        <v>5.0000000000000001E-4</v>
      </c>
      <c r="T197" s="56">
        <v>1E-4</v>
      </c>
    </row>
    <row r="198" spans="1:20">
      <c r="A198" t="s">
        <v>798</v>
      </c>
      <c r="B198" t="s">
        <v>799</v>
      </c>
      <c r="C198" t="s">
        <v>96</v>
      </c>
      <c r="D198" t="s">
        <v>108</v>
      </c>
      <c r="E198" t="s">
        <v>625</v>
      </c>
      <c r="F198" t="s">
        <v>626</v>
      </c>
      <c r="G198" t="s">
        <v>627</v>
      </c>
      <c r="H198" t="s">
        <v>127</v>
      </c>
      <c r="I198" s="105" t="s">
        <v>4460</v>
      </c>
      <c r="J198" s="55">
        <v>3.55</v>
      </c>
      <c r="K198" t="s">
        <v>98</v>
      </c>
      <c r="L198" s="56">
        <v>2.1600000000000001E-2</v>
      </c>
      <c r="M198" s="56">
        <v>6.0499999999999998E-2</v>
      </c>
      <c r="N198" s="55">
        <v>3359403.11</v>
      </c>
      <c r="O198" s="55">
        <v>87.98</v>
      </c>
      <c r="P198" s="55">
        <v>0</v>
      </c>
      <c r="Q198" s="55">
        <v>2955.6028561779999</v>
      </c>
      <c r="R198" s="56">
        <v>4.1000000000000003E-3</v>
      </c>
      <c r="S198" s="56">
        <v>6.1999999999999998E-3</v>
      </c>
      <c r="T198" s="56">
        <v>1E-3</v>
      </c>
    </row>
    <row r="199" spans="1:20">
      <c r="A199" t="s">
        <v>800</v>
      </c>
      <c r="B199" t="s">
        <v>801</v>
      </c>
      <c r="C199" t="s">
        <v>96</v>
      </c>
      <c r="D199" t="s">
        <v>108</v>
      </c>
      <c r="E199" t="s">
        <v>802</v>
      </c>
      <c r="F199" t="s">
        <v>441</v>
      </c>
      <c r="G199" t="s">
        <v>627</v>
      </c>
      <c r="H199" t="s">
        <v>127</v>
      </c>
      <c r="I199" s="105" t="s">
        <v>4460</v>
      </c>
      <c r="J199" s="55">
        <v>1.82</v>
      </c>
      <c r="K199" t="s">
        <v>98</v>
      </c>
      <c r="L199" s="56">
        <v>3.27E-2</v>
      </c>
      <c r="M199" s="56">
        <v>4.5199999999999997E-2</v>
      </c>
      <c r="N199" s="55">
        <v>407520.87</v>
      </c>
      <c r="O199" s="55">
        <v>98.27</v>
      </c>
      <c r="P199" s="55">
        <v>0</v>
      </c>
      <c r="Q199" s="55">
        <v>400.47075894900001</v>
      </c>
      <c r="R199" s="56">
        <v>1.2999999999999999E-3</v>
      </c>
      <c r="S199" s="56">
        <v>8.0000000000000004E-4</v>
      </c>
      <c r="T199" s="56">
        <v>1E-4</v>
      </c>
    </row>
    <row r="200" spans="1:20">
      <c r="A200" t="s">
        <v>803</v>
      </c>
      <c r="B200" t="s">
        <v>804</v>
      </c>
      <c r="C200" t="s">
        <v>96</v>
      </c>
      <c r="D200" t="s">
        <v>108</v>
      </c>
      <c r="E200" t="s">
        <v>642</v>
      </c>
      <c r="F200" t="s">
        <v>560</v>
      </c>
      <c r="G200" t="s">
        <v>643</v>
      </c>
      <c r="H200" t="s">
        <v>177</v>
      </c>
      <c r="I200" s="105" t="s">
        <v>4460</v>
      </c>
      <c r="J200" s="55">
        <v>2.31</v>
      </c>
      <c r="K200" t="s">
        <v>98</v>
      </c>
      <c r="L200" s="56">
        <v>4.2999999999999997E-2</v>
      </c>
      <c r="M200" s="56">
        <v>5.2400000000000002E-2</v>
      </c>
      <c r="N200" s="55">
        <v>983879.83</v>
      </c>
      <c r="O200" s="55">
        <v>99.99</v>
      </c>
      <c r="P200" s="55">
        <v>0</v>
      </c>
      <c r="Q200" s="55">
        <v>983.78144201700002</v>
      </c>
      <c r="R200" s="56">
        <v>8.0000000000000004E-4</v>
      </c>
      <c r="S200" s="56">
        <v>2.0999999999999999E-3</v>
      </c>
      <c r="T200" s="56">
        <v>2.9999999999999997E-4</v>
      </c>
    </row>
    <row r="201" spans="1:20">
      <c r="A201" t="s">
        <v>805</v>
      </c>
      <c r="B201" t="s">
        <v>806</v>
      </c>
      <c r="C201" t="s">
        <v>96</v>
      </c>
      <c r="D201" t="s">
        <v>108</v>
      </c>
      <c r="E201" t="s">
        <v>807</v>
      </c>
      <c r="F201" t="s">
        <v>631</v>
      </c>
      <c r="G201" t="s">
        <v>627</v>
      </c>
      <c r="H201" t="s">
        <v>127</v>
      </c>
      <c r="I201" s="105" t="s">
        <v>4460</v>
      </c>
      <c r="J201" s="55">
        <v>0.84</v>
      </c>
      <c r="K201" t="s">
        <v>98</v>
      </c>
      <c r="L201" s="56">
        <v>3.5000000000000003E-2</v>
      </c>
      <c r="M201" s="56">
        <v>5.3199999999999997E-2</v>
      </c>
      <c r="N201" s="55">
        <v>498719.83</v>
      </c>
      <c r="O201" s="55">
        <v>99.86</v>
      </c>
      <c r="P201" s="55">
        <v>0</v>
      </c>
      <c r="Q201" s="55">
        <v>498.02162223800002</v>
      </c>
      <c r="R201" s="56">
        <v>2.0999999999999999E-3</v>
      </c>
      <c r="S201" s="56">
        <v>1.1000000000000001E-3</v>
      </c>
      <c r="T201" s="56">
        <v>2.0000000000000001E-4</v>
      </c>
    </row>
    <row r="202" spans="1:20">
      <c r="A202" t="s">
        <v>808</v>
      </c>
      <c r="B202" t="s">
        <v>809</v>
      </c>
      <c r="C202" t="s">
        <v>96</v>
      </c>
      <c r="D202" t="s">
        <v>108</v>
      </c>
      <c r="E202" t="s">
        <v>807</v>
      </c>
      <c r="F202" t="s">
        <v>631</v>
      </c>
      <c r="G202" t="s">
        <v>627</v>
      </c>
      <c r="H202" t="s">
        <v>127</v>
      </c>
      <c r="I202" s="105" t="s">
        <v>4460</v>
      </c>
      <c r="J202" s="55">
        <v>1.91</v>
      </c>
      <c r="K202" t="s">
        <v>98</v>
      </c>
      <c r="L202" s="56">
        <v>4.99E-2</v>
      </c>
      <c r="M202" s="56">
        <v>4.6899999999999997E-2</v>
      </c>
      <c r="N202" s="55">
        <v>1399276.33</v>
      </c>
      <c r="O202" s="55">
        <v>101.94</v>
      </c>
      <c r="P202" s="55">
        <v>0</v>
      </c>
      <c r="Q202" s="55">
        <v>1426.4222908019999</v>
      </c>
      <c r="R202" s="56">
        <v>6.6E-3</v>
      </c>
      <c r="S202" s="56">
        <v>3.0000000000000001E-3</v>
      </c>
      <c r="T202" s="56">
        <v>5.0000000000000001E-4</v>
      </c>
    </row>
    <row r="203" spans="1:20">
      <c r="A203" t="s">
        <v>810</v>
      </c>
      <c r="B203" t="s">
        <v>811</v>
      </c>
      <c r="C203" t="s">
        <v>96</v>
      </c>
      <c r="D203" t="s">
        <v>108</v>
      </c>
      <c r="E203" t="s">
        <v>807</v>
      </c>
      <c r="F203" t="s">
        <v>631</v>
      </c>
      <c r="G203" t="s">
        <v>627</v>
      </c>
      <c r="H203" t="s">
        <v>127</v>
      </c>
      <c r="I203" s="105" t="s">
        <v>4460</v>
      </c>
      <c r="J203" s="55">
        <v>2.36</v>
      </c>
      <c r="K203" t="s">
        <v>98</v>
      </c>
      <c r="L203" s="56">
        <v>2.6499999999999999E-2</v>
      </c>
      <c r="M203" s="56">
        <v>5.2900000000000003E-2</v>
      </c>
      <c r="N203" s="55">
        <v>408973.54</v>
      </c>
      <c r="O203" s="55">
        <v>95.03</v>
      </c>
      <c r="P203" s="55">
        <v>0</v>
      </c>
      <c r="Q203" s="55">
        <v>388.64755506199998</v>
      </c>
      <c r="R203" s="56">
        <v>5.9999999999999995E-4</v>
      </c>
      <c r="S203" s="56">
        <v>8.0000000000000004E-4</v>
      </c>
      <c r="T203" s="56">
        <v>1E-4</v>
      </c>
    </row>
    <row r="204" spans="1:20">
      <c r="A204" t="s">
        <v>812</v>
      </c>
      <c r="B204" t="s">
        <v>813</v>
      </c>
      <c r="C204" t="s">
        <v>96</v>
      </c>
      <c r="D204" t="s">
        <v>108</v>
      </c>
      <c r="E204" t="s">
        <v>814</v>
      </c>
      <c r="F204" t="s">
        <v>560</v>
      </c>
      <c r="G204" t="s">
        <v>643</v>
      </c>
      <c r="H204" t="s">
        <v>177</v>
      </c>
      <c r="I204" s="105" t="s">
        <v>4460</v>
      </c>
      <c r="J204" s="55">
        <v>3.52</v>
      </c>
      <c r="K204" t="s">
        <v>98</v>
      </c>
      <c r="L204" s="56">
        <v>5.3400000000000003E-2</v>
      </c>
      <c r="M204" s="56">
        <v>5.6899999999999999E-2</v>
      </c>
      <c r="N204" s="55">
        <v>1544962.1</v>
      </c>
      <c r="O204" s="55">
        <v>99.52</v>
      </c>
      <c r="P204" s="55">
        <v>0</v>
      </c>
      <c r="Q204" s="55">
        <v>1537.54628192</v>
      </c>
      <c r="R204" s="56">
        <v>3.8999999999999998E-3</v>
      </c>
      <c r="S204" s="56">
        <v>3.3E-3</v>
      </c>
      <c r="T204" s="56">
        <v>5.0000000000000001E-4</v>
      </c>
    </row>
    <row r="205" spans="1:20">
      <c r="A205" t="s">
        <v>815</v>
      </c>
      <c r="B205" t="s">
        <v>816</v>
      </c>
      <c r="C205" t="s">
        <v>96</v>
      </c>
      <c r="D205" t="s">
        <v>108</v>
      </c>
      <c r="E205" t="s">
        <v>657</v>
      </c>
      <c r="F205" t="s">
        <v>329</v>
      </c>
      <c r="G205" t="s">
        <v>658</v>
      </c>
      <c r="H205" t="s">
        <v>177</v>
      </c>
      <c r="I205" s="105" t="s">
        <v>4460</v>
      </c>
      <c r="J205" s="55">
        <v>3.54</v>
      </c>
      <c r="K205" t="s">
        <v>98</v>
      </c>
      <c r="L205" s="56">
        <v>2.5000000000000001E-2</v>
      </c>
      <c r="M205" s="56">
        <v>5.3900000000000003E-2</v>
      </c>
      <c r="N205" s="55">
        <v>224456.95</v>
      </c>
      <c r="O205" s="55">
        <v>91.27</v>
      </c>
      <c r="P205" s="55">
        <v>0</v>
      </c>
      <c r="Q205" s="55">
        <v>204.861858265</v>
      </c>
      <c r="R205" s="56">
        <v>2.9999999999999997E-4</v>
      </c>
      <c r="S205" s="56">
        <v>4.0000000000000002E-4</v>
      </c>
      <c r="T205" s="56">
        <v>1E-4</v>
      </c>
    </row>
    <row r="206" spans="1:20">
      <c r="A206" t="s">
        <v>817</v>
      </c>
      <c r="B206" t="s">
        <v>818</v>
      </c>
      <c r="C206" t="s">
        <v>96</v>
      </c>
      <c r="D206" t="s">
        <v>108</v>
      </c>
      <c r="E206" t="s">
        <v>819</v>
      </c>
      <c r="F206" t="s">
        <v>560</v>
      </c>
      <c r="G206" t="s">
        <v>661</v>
      </c>
      <c r="H206" t="s">
        <v>127</v>
      </c>
      <c r="I206" s="105" t="s">
        <v>4460</v>
      </c>
      <c r="J206" s="55">
        <v>2.93</v>
      </c>
      <c r="K206" t="s">
        <v>98</v>
      </c>
      <c r="L206" s="56">
        <v>4.53E-2</v>
      </c>
      <c r="M206" s="56">
        <v>5.6000000000000001E-2</v>
      </c>
      <c r="N206" s="55">
        <v>1099605.75</v>
      </c>
      <c r="O206" s="55">
        <v>97.2</v>
      </c>
      <c r="P206" s="55">
        <v>0</v>
      </c>
      <c r="Q206" s="55">
        <v>1068.816789</v>
      </c>
      <c r="R206" s="56">
        <v>1.6000000000000001E-3</v>
      </c>
      <c r="S206" s="56">
        <v>2.3E-3</v>
      </c>
      <c r="T206" s="56">
        <v>4.0000000000000002E-4</v>
      </c>
    </row>
    <row r="207" spans="1:20">
      <c r="A207" t="s">
        <v>820</v>
      </c>
      <c r="B207" t="s">
        <v>821</v>
      </c>
      <c r="C207" t="s">
        <v>96</v>
      </c>
      <c r="D207" t="s">
        <v>108</v>
      </c>
      <c r="E207" t="s">
        <v>822</v>
      </c>
      <c r="F207" t="s">
        <v>560</v>
      </c>
      <c r="G207" t="s">
        <v>661</v>
      </c>
      <c r="H207" t="s">
        <v>127</v>
      </c>
      <c r="I207" s="105" t="s">
        <v>4460</v>
      </c>
      <c r="J207" s="55">
        <v>3.15</v>
      </c>
      <c r="K207" t="s">
        <v>98</v>
      </c>
      <c r="L207" s="56">
        <v>2.5000000000000001E-2</v>
      </c>
      <c r="M207" s="56">
        <v>6.1100000000000002E-2</v>
      </c>
      <c r="N207" s="55">
        <v>1009313.94</v>
      </c>
      <c r="O207" s="55">
        <v>89.63</v>
      </c>
      <c r="P207" s="55">
        <v>0</v>
      </c>
      <c r="Q207" s="55">
        <v>904.64808442200001</v>
      </c>
      <c r="R207" s="56">
        <v>4.7999999999999996E-3</v>
      </c>
      <c r="S207" s="56">
        <v>1.9E-3</v>
      </c>
      <c r="T207" s="56">
        <v>2.9999999999999997E-4</v>
      </c>
    </row>
    <row r="208" spans="1:20">
      <c r="A208" t="s">
        <v>823</v>
      </c>
      <c r="B208" t="s">
        <v>824</v>
      </c>
      <c r="C208" t="s">
        <v>96</v>
      </c>
      <c r="D208" t="s">
        <v>108</v>
      </c>
      <c r="E208" t="s">
        <v>825</v>
      </c>
      <c r="F208" t="s">
        <v>329</v>
      </c>
      <c r="G208" t="s">
        <v>661</v>
      </c>
      <c r="H208" t="s">
        <v>127</v>
      </c>
      <c r="I208" s="105" t="s">
        <v>4460</v>
      </c>
      <c r="J208" s="55">
        <v>4.8</v>
      </c>
      <c r="K208" t="s">
        <v>98</v>
      </c>
      <c r="L208" s="56">
        <v>6.7699999999999996E-2</v>
      </c>
      <c r="M208" s="56">
        <v>5.9700000000000003E-2</v>
      </c>
      <c r="N208" s="55">
        <v>1605876.88</v>
      </c>
      <c r="O208" s="55">
        <v>107.02</v>
      </c>
      <c r="P208" s="55">
        <v>0</v>
      </c>
      <c r="Q208" s="55">
        <v>1718.6094369760001</v>
      </c>
      <c r="R208" s="56">
        <v>0</v>
      </c>
      <c r="S208" s="56">
        <v>3.5999999999999999E-3</v>
      </c>
      <c r="T208" s="56">
        <v>5.9999999999999995E-4</v>
      </c>
    </row>
    <row r="209" spans="1:20">
      <c r="A209" t="s">
        <v>826</v>
      </c>
      <c r="B209" t="s">
        <v>827</v>
      </c>
      <c r="C209" t="s">
        <v>96</v>
      </c>
      <c r="D209" t="s">
        <v>108</v>
      </c>
      <c r="E209" t="s">
        <v>828</v>
      </c>
      <c r="F209" t="s">
        <v>686</v>
      </c>
      <c r="G209" s="63" t="s">
        <v>3505</v>
      </c>
      <c r="H209" s="105" t="s">
        <v>4460</v>
      </c>
      <c r="I209" s="105" t="s">
        <v>4460</v>
      </c>
      <c r="J209" s="55">
        <v>2.94</v>
      </c>
      <c r="K209" t="s">
        <v>98</v>
      </c>
      <c r="L209" s="56">
        <v>1.2E-2</v>
      </c>
      <c r="M209" s="56">
        <v>8.43E-2</v>
      </c>
      <c r="N209" s="55">
        <v>124394.97</v>
      </c>
      <c r="O209" s="55">
        <v>81.599999999999994</v>
      </c>
      <c r="P209" s="55">
        <v>0</v>
      </c>
      <c r="Q209" s="55">
        <v>101.50629551999999</v>
      </c>
      <c r="R209" s="56">
        <v>2E-3</v>
      </c>
      <c r="S209" s="56">
        <v>2.0000000000000001E-4</v>
      </c>
      <c r="T209" s="56">
        <v>0</v>
      </c>
    </row>
    <row r="210" spans="1:20">
      <c r="A210" t="s">
        <v>829</v>
      </c>
      <c r="B210" t="s">
        <v>830</v>
      </c>
      <c r="C210" t="s">
        <v>96</v>
      </c>
      <c r="D210" t="s">
        <v>108</v>
      </c>
      <c r="E210" t="s">
        <v>828</v>
      </c>
      <c r="F210" t="s">
        <v>686</v>
      </c>
      <c r="G210" s="63" t="s">
        <v>3505</v>
      </c>
      <c r="H210" s="105" t="s">
        <v>4460</v>
      </c>
      <c r="I210" s="105" t="s">
        <v>4460</v>
      </c>
      <c r="J210" s="55">
        <v>3.33</v>
      </c>
      <c r="K210" t="s">
        <v>98</v>
      </c>
      <c r="L210" s="56">
        <v>6.0499999999999998E-2</v>
      </c>
      <c r="M210" s="56">
        <v>5.8999999999999997E-2</v>
      </c>
      <c r="N210" s="55">
        <v>974149.44</v>
      </c>
      <c r="O210" s="55">
        <v>102.3</v>
      </c>
      <c r="P210" s="55">
        <v>0</v>
      </c>
      <c r="Q210" s="55">
        <v>996.55487712000001</v>
      </c>
      <c r="R210" s="56">
        <v>4.4000000000000003E-3</v>
      </c>
      <c r="S210" s="56">
        <v>2.0999999999999999E-3</v>
      </c>
      <c r="T210" s="56">
        <v>2.9999999999999997E-4</v>
      </c>
    </row>
    <row r="211" spans="1:20">
      <c r="A211" t="s">
        <v>831</v>
      </c>
      <c r="B211" t="s">
        <v>832</v>
      </c>
      <c r="C211" t="s">
        <v>96</v>
      </c>
      <c r="D211" t="s">
        <v>108</v>
      </c>
      <c r="E211" t="s">
        <v>828</v>
      </c>
      <c r="F211" t="s">
        <v>686</v>
      </c>
      <c r="G211" s="63" t="s">
        <v>3505</v>
      </c>
      <c r="H211" s="105" t="s">
        <v>4460</v>
      </c>
      <c r="I211" s="105" t="s">
        <v>4460</v>
      </c>
      <c r="J211" s="55">
        <v>0.97</v>
      </c>
      <c r="K211" t="s">
        <v>98</v>
      </c>
      <c r="L211" s="56">
        <v>3.5499999999999997E-2</v>
      </c>
      <c r="M211" s="56">
        <v>7.3099999999999998E-2</v>
      </c>
      <c r="N211" s="55">
        <v>194068.78</v>
      </c>
      <c r="O211" s="55">
        <v>96.63</v>
      </c>
      <c r="P211" s="55">
        <v>0</v>
      </c>
      <c r="Q211" s="55">
        <v>187.52866211400001</v>
      </c>
      <c r="R211" s="56">
        <v>6.9999999999999999E-4</v>
      </c>
      <c r="S211" s="56">
        <v>4.0000000000000002E-4</v>
      </c>
      <c r="T211" s="56">
        <v>1E-4</v>
      </c>
    </row>
    <row r="212" spans="1:20">
      <c r="A212" t="s">
        <v>833</v>
      </c>
      <c r="B212" t="s">
        <v>834</v>
      </c>
      <c r="C212" t="s">
        <v>96</v>
      </c>
      <c r="D212" t="s">
        <v>108</v>
      </c>
      <c r="E212" t="s">
        <v>835</v>
      </c>
      <c r="F212" t="s">
        <v>349</v>
      </c>
      <c r="G212" s="63" t="s">
        <v>3505</v>
      </c>
      <c r="H212" s="105" t="s">
        <v>4460</v>
      </c>
      <c r="I212" s="105" t="s">
        <v>4460</v>
      </c>
      <c r="J212" s="55">
        <v>1.98</v>
      </c>
      <c r="K212" t="s">
        <v>98</v>
      </c>
      <c r="L212" s="56">
        <v>0.01</v>
      </c>
      <c r="M212" s="56">
        <v>6.5199999999999994E-2</v>
      </c>
      <c r="N212" s="55">
        <v>299744.87</v>
      </c>
      <c r="O212" s="55">
        <v>90</v>
      </c>
      <c r="P212" s="55">
        <v>0</v>
      </c>
      <c r="Q212" s="55">
        <v>269.77038299999998</v>
      </c>
      <c r="R212" s="56">
        <v>1.6999999999999999E-3</v>
      </c>
      <c r="S212" s="56">
        <v>5.9999999999999995E-4</v>
      </c>
      <c r="T212" s="56">
        <v>1E-4</v>
      </c>
    </row>
    <row r="213" spans="1:20">
      <c r="A213" s="57" t="s">
        <v>313</v>
      </c>
      <c r="B213" s="107" t="s">
        <v>4460</v>
      </c>
      <c r="C213" s="107" t="s">
        <v>4460</v>
      </c>
      <c r="D213" s="107" t="s">
        <v>4460</v>
      </c>
      <c r="E213" s="107" t="s">
        <v>4460</v>
      </c>
      <c r="F213" s="107" t="s">
        <v>4460</v>
      </c>
      <c r="G213" s="107" t="s">
        <v>4460</v>
      </c>
      <c r="H213" s="107" t="s">
        <v>4460</v>
      </c>
      <c r="I213" s="107" t="s">
        <v>4460</v>
      </c>
      <c r="J213" s="59">
        <v>2.82</v>
      </c>
      <c r="K213" s="107" t="s">
        <v>4460</v>
      </c>
      <c r="L213" s="107" t="s">
        <v>4460</v>
      </c>
      <c r="M213" s="58">
        <v>4.7699999999999999E-2</v>
      </c>
      <c r="N213" s="59">
        <v>725679.29</v>
      </c>
      <c r="O213" s="107" t="s">
        <v>4460</v>
      </c>
      <c r="P213" s="59">
        <v>0</v>
      </c>
      <c r="Q213" s="59">
        <v>747.44966869999996</v>
      </c>
      <c r="R213" s="107" t="s">
        <v>4460</v>
      </c>
      <c r="S213" s="58">
        <v>1.6000000000000001E-3</v>
      </c>
      <c r="T213" s="58">
        <v>2.9999999999999997E-4</v>
      </c>
    </row>
    <row r="214" spans="1:20">
      <c r="A214" t="s">
        <v>836</v>
      </c>
      <c r="B214" t="s">
        <v>837</v>
      </c>
      <c r="C214" t="s">
        <v>96</v>
      </c>
      <c r="D214" t="s">
        <v>108</v>
      </c>
      <c r="E214" t="s">
        <v>838</v>
      </c>
      <c r="F214" t="s">
        <v>699</v>
      </c>
      <c r="G214" t="s">
        <v>362</v>
      </c>
      <c r="H214" t="s">
        <v>177</v>
      </c>
      <c r="I214" s="105" t="s">
        <v>4460</v>
      </c>
      <c r="J214" s="55">
        <v>2.82</v>
      </c>
      <c r="K214" t="s">
        <v>98</v>
      </c>
      <c r="L214" s="56">
        <v>2.12E-2</v>
      </c>
      <c r="M214" s="56">
        <v>4.7699999999999999E-2</v>
      </c>
      <c r="N214" s="55">
        <v>725679.29</v>
      </c>
      <c r="O214" s="55">
        <v>103</v>
      </c>
      <c r="P214" s="55">
        <v>0</v>
      </c>
      <c r="Q214" s="55">
        <v>747.44966869999996</v>
      </c>
      <c r="R214" s="56">
        <v>4.7999999999999996E-3</v>
      </c>
      <c r="S214" s="56">
        <v>1.6000000000000001E-3</v>
      </c>
      <c r="T214" s="56">
        <v>2.9999999999999997E-4</v>
      </c>
    </row>
    <row r="215" spans="1:20">
      <c r="A215" s="57" t="s">
        <v>839</v>
      </c>
      <c r="B215" s="107" t="s">
        <v>4460</v>
      </c>
      <c r="C215" s="107" t="s">
        <v>4460</v>
      </c>
      <c r="D215" s="107" t="s">
        <v>4460</v>
      </c>
      <c r="E215" s="107" t="s">
        <v>4460</v>
      </c>
      <c r="F215" s="107" t="s">
        <v>4460</v>
      </c>
      <c r="G215" s="107" t="s">
        <v>4460</v>
      </c>
      <c r="H215" s="107" t="s">
        <v>4460</v>
      </c>
      <c r="I215" s="107" t="s">
        <v>4460</v>
      </c>
      <c r="J215" s="59">
        <v>0</v>
      </c>
      <c r="K215" s="107" t="s">
        <v>4460</v>
      </c>
      <c r="L215" s="107" t="s">
        <v>4460</v>
      </c>
      <c r="M215" s="58">
        <v>0</v>
      </c>
      <c r="N215" s="59">
        <v>0</v>
      </c>
      <c r="O215" s="107" t="s">
        <v>4460</v>
      </c>
      <c r="P215" s="59">
        <v>0</v>
      </c>
      <c r="Q215" s="59">
        <v>0</v>
      </c>
      <c r="R215" s="107" t="s">
        <v>4460</v>
      </c>
      <c r="S215" s="58">
        <v>0</v>
      </c>
      <c r="T215" s="58">
        <v>0</v>
      </c>
    </row>
    <row r="216" spans="1:20">
      <c r="A216" t="s">
        <v>180</v>
      </c>
      <c r="B216" t="s">
        <v>180</v>
      </c>
      <c r="C216" s="107" t="s">
        <v>4460</v>
      </c>
      <c r="D216" s="107" t="s">
        <v>4460</v>
      </c>
      <c r="E216" s="107" t="s">
        <v>4460</v>
      </c>
      <c r="F216" t="s">
        <v>180</v>
      </c>
      <c r="G216" t="s">
        <v>180</v>
      </c>
      <c r="H216" s="107" t="s">
        <v>4460</v>
      </c>
      <c r="I216" s="107" t="s">
        <v>4460</v>
      </c>
      <c r="J216" s="55">
        <v>0</v>
      </c>
      <c r="K216" t="s">
        <v>180</v>
      </c>
      <c r="L216" s="56">
        <v>0</v>
      </c>
      <c r="M216" s="56">
        <v>0</v>
      </c>
      <c r="N216" s="55">
        <v>0</v>
      </c>
      <c r="O216" s="55">
        <v>0</v>
      </c>
      <c r="P216" s="107" t="s">
        <v>4460</v>
      </c>
      <c r="Q216" s="55">
        <v>0</v>
      </c>
      <c r="R216" s="56">
        <v>0</v>
      </c>
      <c r="S216" s="56">
        <v>0</v>
      </c>
      <c r="T216" s="56">
        <v>0</v>
      </c>
    </row>
    <row r="217" spans="1:20">
      <c r="A217" s="57" t="s">
        <v>194</v>
      </c>
      <c r="B217" s="107" t="s">
        <v>4460</v>
      </c>
      <c r="C217" s="107" t="s">
        <v>4460</v>
      </c>
      <c r="D217" s="107" t="s">
        <v>4460</v>
      </c>
      <c r="E217" s="107" t="s">
        <v>4460</v>
      </c>
      <c r="F217" s="107" t="s">
        <v>4460</v>
      </c>
      <c r="G217" s="107" t="s">
        <v>4460</v>
      </c>
      <c r="H217" s="107" t="s">
        <v>4460</v>
      </c>
      <c r="I217" s="107" t="s">
        <v>4460</v>
      </c>
      <c r="J217" s="59">
        <v>4.74</v>
      </c>
      <c r="K217" s="107" t="s">
        <v>4460</v>
      </c>
      <c r="L217" s="107" t="s">
        <v>4460</v>
      </c>
      <c r="M217" s="58">
        <v>6.3899999999999998E-2</v>
      </c>
      <c r="N217" s="59">
        <v>32700522.84</v>
      </c>
      <c r="O217" s="107" t="s">
        <v>4460</v>
      </c>
      <c r="P217" s="59">
        <v>0</v>
      </c>
      <c r="Q217" s="59">
        <v>122803.1858907697</v>
      </c>
      <c r="R217" s="107" t="s">
        <v>4460</v>
      </c>
      <c r="S217" s="58">
        <v>0.2596</v>
      </c>
      <c r="T217" s="58">
        <v>4.2999999999999997E-2</v>
      </c>
    </row>
    <row r="218" spans="1:20">
      <c r="A218" s="57" t="s">
        <v>314</v>
      </c>
      <c r="B218" s="107" t="s">
        <v>4460</v>
      </c>
      <c r="C218" s="107" t="s">
        <v>4460</v>
      </c>
      <c r="D218" s="107" t="s">
        <v>4460</v>
      </c>
      <c r="E218" s="107" t="s">
        <v>4460</v>
      </c>
      <c r="F218" s="107" t="s">
        <v>4460</v>
      </c>
      <c r="G218" s="107" t="s">
        <v>4460</v>
      </c>
      <c r="H218" s="107" t="s">
        <v>4460</v>
      </c>
      <c r="I218" s="107" t="s">
        <v>4460</v>
      </c>
      <c r="J218" s="59">
        <v>5.09</v>
      </c>
      <c r="K218" s="107" t="s">
        <v>4460</v>
      </c>
      <c r="L218" s="107" t="s">
        <v>4460</v>
      </c>
      <c r="M218" s="58">
        <v>7.6200000000000004E-2</v>
      </c>
      <c r="N218" s="59">
        <v>6132663.9500000002</v>
      </c>
      <c r="O218" s="107" t="s">
        <v>4460</v>
      </c>
      <c r="P218" s="59">
        <v>0</v>
      </c>
      <c r="Q218" s="59">
        <v>21304.106792000468</v>
      </c>
      <c r="R218" s="107" t="s">
        <v>4460</v>
      </c>
      <c r="S218" s="58">
        <v>4.4999999999999998E-2</v>
      </c>
      <c r="T218" s="58">
        <v>7.4999999999999997E-3</v>
      </c>
    </row>
    <row r="219" spans="1:20">
      <c r="A219" t="s">
        <v>840</v>
      </c>
      <c r="B219" t="s">
        <v>841</v>
      </c>
      <c r="C219" t="s">
        <v>108</v>
      </c>
      <c r="D219" t="s">
        <v>842</v>
      </c>
      <c r="E219" t="s">
        <v>328</v>
      </c>
      <c r="F219" t="s">
        <v>329</v>
      </c>
      <c r="G219" t="s">
        <v>843</v>
      </c>
      <c r="H219" t="s">
        <v>844</v>
      </c>
      <c r="I219" s="105" t="s">
        <v>4460</v>
      </c>
      <c r="J219" s="55">
        <v>6.86</v>
      </c>
      <c r="K219" t="s">
        <v>100</v>
      </c>
      <c r="L219" s="56">
        <v>3.7499999999999999E-2</v>
      </c>
      <c r="M219" s="56">
        <v>6.1400000000000003E-2</v>
      </c>
      <c r="N219" s="55">
        <v>236885.83</v>
      </c>
      <c r="O219" s="55">
        <v>85.582329999999999</v>
      </c>
      <c r="P219" s="55">
        <v>0</v>
      </c>
      <c r="Q219" s="55">
        <v>735.31046105817404</v>
      </c>
      <c r="R219" s="56">
        <v>5.0000000000000001E-4</v>
      </c>
      <c r="S219" s="56">
        <v>1.6000000000000001E-3</v>
      </c>
      <c r="T219" s="56">
        <v>2.9999999999999997E-4</v>
      </c>
    </row>
    <row r="220" spans="1:20">
      <c r="A220" t="s">
        <v>845</v>
      </c>
      <c r="B220" t="s">
        <v>846</v>
      </c>
      <c r="C220" t="s">
        <v>108</v>
      </c>
      <c r="D220" t="s">
        <v>842</v>
      </c>
      <c r="E220" t="s">
        <v>460</v>
      </c>
      <c r="F220" t="s">
        <v>319</v>
      </c>
      <c r="G220" t="s">
        <v>847</v>
      </c>
      <c r="H220" t="s">
        <v>304</v>
      </c>
      <c r="I220" s="105" t="s">
        <v>4460</v>
      </c>
      <c r="J220" s="55">
        <v>2.64</v>
      </c>
      <c r="K220" t="s">
        <v>100</v>
      </c>
      <c r="L220" s="56">
        <v>3.2599999999999997E-2</v>
      </c>
      <c r="M220" s="56">
        <v>8.6599999999999996E-2</v>
      </c>
      <c r="N220" s="55">
        <v>711414.33</v>
      </c>
      <c r="O220" s="55">
        <v>87.799629999999894</v>
      </c>
      <c r="P220" s="55">
        <v>0</v>
      </c>
      <c r="Q220" s="55">
        <v>2265.4936552618101</v>
      </c>
      <c r="R220" s="56">
        <v>6.9999999999999999E-4</v>
      </c>
      <c r="S220" s="56">
        <v>4.7999999999999996E-3</v>
      </c>
      <c r="T220" s="56">
        <v>8.0000000000000004E-4</v>
      </c>
    </row>
    <row r="221" spans="1:20">
      <c r="A221" t="s">
        <v>848</v>
      </c>
      <c r="B221" t="s">
        <v>849</v>
      </c>
      <c r="C221" t="s">
        <v>108</v>
      </c>
      <c r="D221" t="s">
        <v>842</v>
      </c>
      <c r="E221" t="s">
        <v>450</v>
      </c>
      <c r="F221" t="s">
        <v>319</v>
      </c>
      <c r="G221" t="s">
        <v>847</v>
      </c>
      <c r="H221" t="s">
        <v>304</v>
      </c>
      <c r="I221" s="105" t="s">
        <v>4460</v>
      </c>
      <c r="J221" s="55">
        <v>1.99</v>
      </c>
      <c r="K221" t="s">
        <v>100</v>
      </c>
      <c r="L221" s="56">
        <v>3.2800000000000003E-2</v>
      </c>
      <c r="M221" s="56">
        <v>8.3099999999999993E-2</v>
      </c>
      <c r="N221" s="55">
        <v>1006999.41</v>
      </c>
      <c r="O221" s="55">
        <v>91.480679999999879</v>
      </c>
      <c r="P221" s="55">
        <v>0</v>
      </c>
      <c r="Q221" s="55">
        <v>3341.22833582268</v>
      </c>
      <c r="R221" s="56">
        <v>1.2999999999999999E-3</v>
      </c>
      <c r="S221" s="56">
        <v>7.1000000000000004E-3</v>
      </c>
      <c r="T221" s="56">
        <v>1.1999999999999999E-3</v>
      </c>
    </row>
    <row r="222" spans="1:20">
      <c r="A222" t="s">
        <v>850</v>
      </c>
      <c r="B222" t="s">
        <v>851</v>
      </c>
      <c r="C222" t="s">
        <v>108</v>
      </c>
      <c r="D222" t="s">
        <v>842</v>
      </c>
      <c r="E222" t="s">
        <v>450</v>
      </c>
      <c r="F222" t="s">
        <v>319</v>
      </c>
      <c r="G222" t="s">
        <v>847</v>
      </c>
      <c r="H222" t="s">
        <v>304</v>
      </c>
      <c r="I222" s="105" t="s">
        <v>4460</v>
      </c>
      <c r="J222" s="55">
        <v>3.83</v>
      </c>
      <c r="K222" t="s">
        <v>100</v>
      </c>
      <c r="L222" s="56">
        <v>7.1300000000000002E-2</v>
      </c>
      <c r="M222" s="56">
        <v>7.4999999999999997E-2</v>
      </c>
      <c r="N222" s="55">
        <v>575186.05000000005</v>
      </c>
      <c r="O222" s="55">
        <v>101.25704999999995</v>
      </c>
      <c r="P222" s="55">
        <v>0</v>
      </c>
      <c r="Q222" s="55">
        <v>2112.4243779780099</v>
      </c>
      <c r="R222" s="56">
        <v>1.1999999999999999E-3</v>
      </c>
      <c r="S222" s="56">
        <v>4.4999999999999997E-3</v>
      </c>
      <c r="T222" s="56">
        <v>6.9999999999999999E-4</v>
      </c>
    </row>
    <row r="223" spans="1:20">
      <c r="A223" t="s">
        <v>852</v>
      </c>
      <c r="B223" t="s">
        <v>853</v>
      </c>
      <c r="C223" t="s">
        <v>108</v>
      </c>
      <c r="D223" t="s">
        <v>842</v>
      </c>
      <c r="E223" t="s">
        <v>854</v>
      </c>
      <c r="F223" t="s">
        <v>488</v>
      </c>
      <c r="G223" t="s">
        <v>855</v>
      </c>
      <c r="H223" t="s">
        <v>304</v>
      </c>
      <c r="I223" s="105" t="s">
        <v>4460</v>
      </c>
      <c r="J223" s="55">
        <v>9.4600000000000009</v>
      </c>
      <c r="K223" t="s">
        <v>100</v>
      </c>
      <c r="L223" s="56">
        <v>6.3799999999999996E-2</v>
      </c>
      <c r="M223" s="56">
        <v>6.8699999999999997E-2</v>
      </c>
      <c r="N223" s="55">
        <v>1439478.77</v>
      </c>
      <c r="O223" s="55">
        <v>94.761250000000018</v>
      </c>
      <c r="P223" s="55">
        <v>0</v>
      </c>
      <c r="Q223" s="55">
        <v>4947.4749114221404</v>
      </c>
      <c r="R223" s="56">
        <v>2.0999999999999999E-3</v>
      </c>
      <c r="S223" s="56">
        <v>1.0500000000000001E-2</v>
      </c>
      <c r="T223" s="56">
        <v>1.6999999999999999E-3</v>
      </c>
    </row>
    <row r="224" spans="1:20">
      <c r="A224" t="s">
        <v>856</v>
      </c>
      <c r="B224" t="s">
        <v>857</v>
      </c>
      <c r="C224" t="s">
        <v>108</v>
      </c>
      <c r="D224" t="s">
        <v>842</v>
      </c>
      <c r="E224" t="s">
        <v>858</v>
      </c>
      <c r="F224" t="s">
        <v>319</v>
      </c>
      <c r="G224" t="s">
        <v>855</v>
      </c>
      <c r="H224" t="s">
        <v>844</v>
      </c>
      <c r="I224" s="105" t="s">
        <v>4460</v>
      </c>
      <c r="J224" s="55">
        <v>2.19</v>
      </c>
      <c r="K224" t="s">
        <v>100</v>
      </c>
      <c r="L224" s="56">
        <v>3.0800000000000001E-2</v>
      </c>
      <c r="M224" s="56">
        <v>8.6099999999999996E-2</v>
      </c>
      <c r="N224" s="55">
        <v>807985.04</v>
      </c>
      <c r="O224" s="55">
        <v>89.040419999999983</v>
      </c>
      <c r="P224" s="55">
        <v>0</v>
      </c>
      <c r="Q224" s="55">
        <v>2609.3844817265399</v>
      </c>
      <c r="R224" s="56">
        <v>1.2999999999999999E-3</v>
      </c>
      <c r="S224" s="56">
        <v>5.4999999999999997E-3</v>
      </c>
      <c r="T224" s="56">
        <v>8.9999999999999998E-4</v>
      </c>
    </row>
    <row r="225" spans="1:20">
      <c r="A225" t="s">
        <v>859</v>
      </c>
      <c r="B225" t="s">
        <v>860</v>
      </c>
      <c r="C225" t="s">
        <v>108</v>
      </c>
      <c r="D225" t="s">
        <v>842</v>
      </c>
      <c r="E225" t="s">
        <v>861</v>
      </c>
      <c r="F225" t="s">
        <v>862</v>
      </c>
      <c r="G225" t="s">
        <v>863</v>
      </c>
      <c r="H225" t="s">
        <v>844</v>
      </c>
      <c r="I225" s="105" t="s">
        <v>4460</v>
      </c>
      <c r="J225" s="55">
        <v>6.49</v>
      </c>
      <c r="K225" t="s">
        <v>100</v>
      </c>
      <c r="L225" s="56">
        <v>8.5000000000000006E-2</v>
      </c>
      <c r="M225" s="56">
        <v>9.1800000000000007E-2</v>
      </c>
      <c r="N225" s="55">
        <v>605459</v>
      </c>
      <c r="O225" s="55">
        <v>99.108279999999979</v>
      </c>
      <c r="P225" s="55">
        <v>0</v>
      </c>
      <c r="Q225" s="55">
        <v>2176.4176236458602</v>
      </c>
      <c r="R225" s="56">
        <v>8.0000000000000004E-4</v>
      </c>
      <c r="S225" s="56">
        <v>4.5999999999999999E-3</v>
      </c>
      <c r="T225" s="56">
        <v>8.0000000000000004E-4</v>
      </c>
    </row>
    <row r="226" spans="1:20">
      <c r="A226" t="s">
        <v>864</v>
      </c>
      <c r="B226" t="s">
        <v>865</v>
      </c>
      <c r="C226" t="s">
        <v>108</v>
      </c>
      <c r="D226" t="s">
        <v>842</v>
      </c>
      <c r="E226" t="s">
        <v>866</v>
      </c>
      <c r="F226" t="s">
        <v>867</v>
      </c>
      <c r="G226" t="s">
        <v>863</v>
      </c>
      <c r="H226" t="s">
        <v>304</v>
      </c>
      <c r="I226" s="105" t="s">
        <v>4460</v>
      </c>
      <c r="J226" s="55">
        <v>5.55</v>
      </c>
      <c r="K226" t="s">
        <v>102</v>
      </c>
      <c r="L226" s="56">
        <v>4.3799999999999999E-2</v>
      </c>
      <c r="M226" s="56">
        <v>5.4800000000000001E-2</v>
      </c>
      <c r="N226" s="55">
        <v>151364.75</v>
      </c>
      <c r="O226" s="55">
        <v>94.237790000000047</v>
      </c>
      <c r="P226" s="55">
        <v>0</v>
      </c>
      <c r="Q226" s="55">
        <v>572.22583738087303</v>
      </c>
      <c r="R226" s="56">
        <v>1E-4</v>
      </c>
      <c r="S226" s="56">
        <v>1.1999999999999999E-3</v>
      </c>
      <c r="T226" s="56">
        <v>2.0000000000000001E-4</v>
      </c>
    </row>
    <row r="227" spans="1:20">
      <c r="A227" t="s">
        <v>868</v>
      </c>
      <c r="B227" t="s">
        <v>869</v>
      </c>
      <c r="C227" t="s">
        <v>108</v>
      </c>
      <c r="D227" t="s">
        <v>842</v>
      </c>
      <c r="E227" t="s">
        <v>866</v>
      </c>
      <c r="F227" t="s">
        <v>867</v>
      </c>
      <c r="G227" t="s">
        <v>863</v>
      </c>
      <c r="H227" t="s">
        <v>304</v>
      </c>
      <c r="I227" s="105" t="s">
        <v>4460</v>
      </c>
      <c r="J227" s="55">
        <v>4.54</v>
      </c>
      <c r="K227" t="s">
        <v>102</v>
      </c>
      <c r="L227" s="56">
        <v>7.3800000000000004E-2</v>
      </c>
      <c r="M227" s="56">
        <v>5.3199999999999997E-2</v>
      </c>
      <c r="N227" s="55">
        <v>310297.74</v>
      </c>
      <c r="O227" s="55">
        <v>111.22803999999975</v>
      </c>
      <c r="P227" s="55">
        <v>0</v>
      </c>
      <c r="Q227" s="55">
        <v>1384.55597935983</v>
      </c>
      <c r="R227" s="56">
        <v>4.0000000000000002E-4</v>
      </c>
      <c r="S227" s="56">
        <v>2.8999999999999998E-3</v>
      </c>
      <c r="T227" s="56">
        <v>5.0000000000000001E-4</v>
      </c>
    </row>
    <row r="228" spans="1:20">
      <c r="A228" t="s">
        <v>870</v>
      </c>
      <c r="B228" t="s">
        <v>871</v>
      </c>
      <c r="C228" t="s">
        <v>108</v>
      </c>
      <c r="D228" t="s">
        <v>842</v>
      </c>
      <c r="E228" t="s">
        <v>866</v>
      </c>
      <c r="F228" t="s">
        <v>867</v>
      </c>
      <c r="G228" t="s">
        <v>863</v>
      </c>
      <c r="H228" t="s">
        <v>304</v>
      </c>
      <c r="I228" s="105" t="s">
        <v>4460</v>
      </c>
      <c r="J228" s="55">
        <v>5.69</v>
      </c>
      <c r="K228" t="s">
        <v>100</v>
      </c>
      <c r="L228" s="56">
        <v>8.1299999999999997E-2</v>
      </c>
      <c r="M228" s="56">
        <v>6.5299999999999997E-2</v>
      </c>
      <c r="N228" s="55">
        <v>287593.03000000003</v>
      </c>
      <c r="O228" s="55">
        <v>111.16779000000008</v>
      </c>
      <c r="P228" s="55">
        <v>0</v>
      </c>
      <c r="Q228" s="55">
        <v>1159.59112834455</v>
      </c>
      <c r="R228" s="56">
        <v>5.9999999999999995E-4</v>
      </c>
      <c r="S228" s="56">
        <v>2.5000000000000001E-3</v>
      </c>
      <c r="T228" s="56">
        <v>4.0000000000000002E-4</v>
      </c>
    </row>
    <row r="229" spans="1:20">
      <c r="A229" s="57" t="s">
        <v>315</v>
      </c>
      <c r="B229" s="107" t="s">
        <v>4460</v>
      </c>
      <c r="C229" s="107" t="s">
        <v>4460</v>
      </c>
      <c r="D229" s="107" t="s">
        <v>4460</v>
      </c>
      <c r="E229" s="107" t="s">
        <v>4460</v>
      </c>
      <c r="F229" s="107" t="s">
        <v>4460</v>
      </c>
      <c r="G229" s="107" t="s">
        <v>4460</v>
      </c>
      <c r="H229" s="107" t="s">
        <v>4460</v>
      </c>
      <c r="I229" s="107" t="s">
        <v>4460</v>
      </c>
      <c r="J229" s="59">
        <v>4.66</v>
      </c>
      <c r="K229" s="107" t="s">
        <v>4460</v>
      </c>
      <c r="L229" s="107" t="s">
        <v>4460</v>
      </c>
      <c r="M229" s="58">
        <v>6.13E-2</v>
      </c>
      <c r="N229" s="59">
        <v>26567858.890000001</v>
      </c>
      <c r="O229" s="107" t="s">
        <v>4460</v>
      </c>
      <c r="P229" s="59">
        <v>0</v>
      </c>
      <c r="Q229" s="59">
        <v>101499.07909876925</v>
      </c>
      <c r="R229" s="107" t="s">
        <v>4460</v>
      </c>
      <c r="S229" s="58">
        <v>0.21460000000000001</v>
      </c>
      <c r="T229" s="58">
        <v>3.56E-2</v>
      </c>
    </row>
    <row r="230" spans="1:20">
      <c r="A230" t="s">
        <v>872</v>
      </c>
      <c r="B230" t="s">
        <v>873</v>
      </c>
      <c r="C230" t="s">
        <v>108</v>
      </c>
      <c r="D230" t="s">
        <v>842</v>
      </c>
      <c r="E230" s="105" t="s">
        <v>4460</v>
      </c>
      <c r="F230" t="s">
        <v>874</v>
      </c>
      <c r="G230" t="s">
        <v>303</v>
      </c>
      <c r="H230" t="s">
        <v>844</v>
      </c>
      <c r="I230" s="105" t="s">
        <v>4460</v>
      </c>
      <c r="J230" s="55">
        <v>7.16</v>
      </c>
      <c r="K230" t="s">
        <v>102</v>
      </c>
      <c r="L230" s="56">
        <v>4.2500000000000003E-2</v>
      </c>
      <c r="M230" s="56">
        <v>4.36E-2</v>
      </c>
      <c r="N230" s="55">
        <v>302729.5</v>
      </c>
      <c r="O230" s="55">
        <v>100.85723000000024</v>
      </c>
      <c r="P230" s="55">
        <v>0</v>
      </c>
      <c r="Q230" s="55">
        <v>1224.84011759328</v>
      </c>
      <c r="R230" s="56">
        <v>2.0000000000000001E-4</v>
      </c>
      <c r="S230" s="56">
        <v>2.5999999999999999E-3</v>
      </c>
      <c r="T230" s="56">
        <v>4.0000000000000002E-4</v>
      </c>
    </row>
    <row r="231" spans="1:20">
      <c r="A231" t="s">
        <v>875</v>
      </c>
      <c r="B231" t="s">
        <v>876</v>
      </c>
      <c r="C231" t="s">
        <v>108</v>
      </c>
      <c r="D231" t="s">
        <v>842</v>
      </c>
      <c r="E231" s="105" t="s">
        <v>4460</v>
      </c>
      <c r="F231" t="s">
        <v>874</v>
      </c>
      <c r="G231" t="s">
        <v>877</v>
      </c>
      <c r="H231" t="s">
        <v>844</v>
      </c>
      <c r="I231" s="105" t="s">
        <v>4460</v>
      </c>
      <c r="J231" s="55">
        <v>0.69</v>
      </c>
      <c r="K231" t="s">
        <v>100</v>
      </c>
      <c r="L231" s="56">
        <v>4.4999999999999998E-2</v>
      </c>
      <c r="M231" s="56">
        <v>6.0699999999999997E-2</v>
      </c>
      <c r="N231" s="55">
        <v>196.77</v>
      </c>
      <c r="O231" s="55">
        <v>101.30250444681607</v>
      </c>
      <c r="P231" s="55">
        <v>0</v>
      </c>
      <c r="Q231" s="55">
        <v>0.72298056612600003</v>
      </c>
      <c r="R231" s="56">
        <v>0</v>
      </c>
      <c r="S231" s="56">
        <v>0</v>
      </c>
      <c r="T231" s="56">
        <v>0</v>
      </c>
    </row>
    <row r="232" spans="1:20">
      <c r="A232" t="s">
        <v>878</v>
      </c>
      <c r="B232" t="s">
        <v>879</v>
      </c>
      <c r="C232" t="s">
        <v>108</v>
      </c>
      <c r="D232" t="s">
        <v>842</v>
      </c>
      <c r="E232" s="105" t="s">
        <v>4460</v>
      </c>
      <c r="F232" t="s">
        <v>874</v>
      </c>
      <c r="G232" t="s">
        <v>880</v>
      </c>
      <c r="H232" t="s">
        <v>881</v>
      </c>
      <c r="I232" s="105" t="s">
        <v>4460</v>
      </c>
      <c r="J232" s="55">
        <v>6.41</v>
      </c>
      <c r="K232" t="s">
        <v>100</v>
      </c>
      <c r="L232" s="56">
        <v>0.03</v>
      </c>
      <c r="M232" s="56">
        <v>6.2899999999999998E-2</v>
      </c>
      <c r="N232" s="55">
        <v>560049.57999999996</v>
      </c>
      <c r="O232" s="55">
        <v>82.705669999999927</v>
      </c>
      <c r="P232" s="55">
        <v>0</v>
      </c>
      <c r="Q232" s="55">
        <v>1680.00013134799</v>
      </c>
      <c r="R232" s="56">
        <v>2.9999999999999997E-4</v>
      </c>
      <c r="S232" s="56">
        <v>3.5999999999999999E-3</v>
      </c>
      <c r="T232" s="56">
        <v>5.9999999999999995E-4</v>
      </c>
    </row>
    <row r="233" spans="1:20">
      <c r="A233" t="s">
        <v>882</v>
      </c>
      <c r="B233" t="s">
        <v>883</v>
      </c>
      <c r="C233" t="s">
        <v>108</v>
      </c>
      <c r="D233" t="s">
        <v>842</v>
      </c>
      <c r="E233" s="105" t="s">
        <v>4460</v>
      </c>
      <c r="F233" t="s">
        <v>874</v>
      </c>
      <c r="G233" t="s">
        <v>880</v>
      </c>
      <c r="H233" t="s">
        <v>881</v>
      </c>
      <c r="I233" s="105" t="s">
        <v>4460</v>
      </c>
      <c r="J233" s="55">
        <v>7.05</v>
      </c>
      <c r="K233" t="s">
        <v>100</v>
      </c>
      <c r="L233" s="56">
        <v>3.5000000000000003E-2</v>
      </c>
      <c r="M233" s="56">
        <v>6.3600000000000004E-2</v>
      </c>
      <c r="N233" s="55">
        <v>227047.13</v>
      </c>
      <c r="O233" s="55">
        <v>83.612890000000036</v>
      </c>
      <c r="P233" s="55">
        <v>0</v>
      </c>
      <c r="Q233" s="55">
        <v>688.55209940869202</v>
      </c>
      <c r="R233" s="56">
        <v>5.0000000000000001E-4</v>
      </c>
      <c r="S233" s="56">
        <v>1.5E-3</v>
      </c>
      <c r="T233" s="56">
        <v>2.0000000000000001E-4</v>
      </c>
    </row>
    <row r="234" spans="1:20">
      <c r="A234" t="s">
        <v>884</v>
      </c>
      <c r="B234" t="s">
        <v>885</v>
      </c>
      <c r="C234" t="s">
        <v>108</v>
      </c>
      <c r="D234" t="s">
        <v>842</v>
      </c>
      <c r="E234" s="105" t="s">
        <v>4460</v>
      </c>
      <c r="F234" t="s">
        <v>874</v>
      </c>
      <c r="G234" t="s">
        <v>886</v>
      </c>
      <c r="H234" t="s">
        <v>881</v>
      </c>
      <c r="I234" s="105" t="s">
        <v>4460</v>
      </c>
      <c r="J234" s="55">
        <v>3.54</v>
      </c>
      <c r="K234" t="s">
        <v>100</v>
      </c>
      <c r="L234" s="56">
        <v>3.2000000000000001E-2</v>
      </c>
      <c r="M234" s="56">
        <v>9.8799999999999999E-2</v>
      </c>
      <c r="N234" s="55">
        <v>484367.2</v>
      </c>
      <c r="O234" s="55">
        <v>81.108330000000251</v>
      </c>
      <c r="P234" s="55">
        <v>0</v>
      </c>
      <c r="Q234" s="55">
        <v>1424.91100712461</v>
      </c>
      <c r="R234" s="56">
        <v>4.0000000000000002E-4</v>
      </c>
      <c r="S234" s="56">
        <v>3.0000000000000001E-3</v>
      </c>
      <c r="T234" s="56">
        <v>5.0000000000000001E-4</v>
      </c>
    </row>
    <row r="235" spans="1:20">
      <c r="A235" t="s">
        <v>888</v>
      </c>
      <c r="B235" t="s">
        <v>889</v>
      </c>
      <c r="C235" t="s">
        <v>108</v>
      </c>
      <c r="D235" t="s">
        <v>842</v>
      </c>
      <c r="E235" s="105" t="s">
        <v>4460</v>
      </c>
      <c r="F235" t="s">
        <v>874</v>
      </c>
      <c r="G235" t="s">
        <v>890</v>
      </c>
      <c r="H235" t="s">
        <v>844</v>
      </c>
      <c r="I235" s="105" t="s">
        <v>4460</v>
      </c>
      <c r="J235" s="55">
        <v>7.18</v>
      </c>
      <c r="K235" t="s">
        <v>102</v>
      </c>
      <c r="L235" s="56">
        <v>4.2500000000000003E-2</v>
      </c>
      <c r="M235" s="56">
        <v>4.3900000000000002E-2</v>
      </c>
      <c r="N235" s="55">
        <v>605459</v>
      </c>
      <c r="O235" s="55">
        <v>102.01258000000001</v>
      </c>
      <c r="P235" s="55">
        <v>0</v>
      </c>
      <c r="Q235" s="55">
        <v>2477.7420613910099</v>
      </c>
      <c r="R235" s="56">
        <v>5.0000000000000001E-4</v>
      </c>
      <c r="S235" s="56">
        <v>5.1999999999999998E-3</v>
      </c>
      <c r="T235" s="56">
        <v>8.9999999999999998E-4</v>
      </c>
    </row>
    <row r="236" spans="1:20">
      <c r="A236" t="s">
        <v>891</v>
      </c>
      <c r="B236" t="s">
        <v>892</v>
      </c>
      <c r="C236" t="s">
        <v>108</v>
      </c>
      <c r="D236" t="s">
        <v>842</v>
      </c>
      <c r="E236" s="105" t="s">
        <v>4460</v>
      </c>
      <c r="F236" t="s">
        <v>893</v>
      </c>
      <c r="G236" t="s">
        <v>890</v>
      </c>
      <c r="H236" t="s">
        <v>844</v>
      </c>
      <c r="I236" s="105" t="s">
        <v>4460</v>
      </c>
      <c r="J236" s="55">
        <v>7.37</v>
      </c>
      <c r="K236" t="s">
        <v>100</v>
      </c>
      <c r="L236" s="56">
        <v>5.8799999999999998E-2</v>
      </c>
      <c r="M236" s="56">
        <v>5.4800000000000001E-2</v>
      </c>
      <c r="N236" s="55">
        <v>302729.5</v>
      </c>
      <c r="O236" s="55">
        <v>106.23860000000009</v>
      </c>
      <c r="P236" s="55">
        <v>0</v>
      </c>
      <c r="Q236" s="55">
        <v>1166.4997180430501</v>
      </c>
      <c r="R236" s="56">
        <v>2.9999999999999997E-4</v>
      </c>
      <c r="S236" s="56">
        <v>2.5000000000000001E-3</v>
      </c>
      <c r="T236" s="56">
        <v>4.0000000000000002E-4</v>
      </c>
    </row>
    <row r="237" spans="1:20">
      <c r="A237" t="s">
        <v>894</v>
      </c>
      <c r="B237" t="s">
        <v>895</v>
      </c>
      <c r="C237" t="s">
        <v>108</v>
      </c>
      <c r="D237" t="s">
        <v>842</v>
      </c>
      <c r="E237" s="105" t="s">
        <v>4460</v>
      </c>
      <c r="F237" t="s">
        <v>896</v>
      </c>
      <c r="G237" t="s">
        <v>890</v>
      </c>
      <c r="H237" t="s">
        <v>844</v>
      </c>
      <c r="I237" s="105" t="s">
        <v>4460</v>
      </c>
      <c r="J237" s="55">
        <v>3.33</v>
      </c>
      <c r="K237" t="s">
        <v>104</v>
      </c>
      <c r="L237" s="56">
        <v>4.6300000000000001E-2</v>
      </c>
      <c r="M237" s="56">
        <v>5.8299999999999998E-2</v>
      </c>
      <c r="N237" s="55">
        <v>454094.25</v>
      </c>
      <c r="O237" s="55">
        <v>97.506599999999835</v>
      </c>
      <c r="P237" s="55">
        <v>0</v>
      </c>
      <c r="Q237" s="55">
        <v>2046.0045062212801</v>
      </c>
      <c r="R237" s="56">
        <v>8.9999999999999998E-4</v>
      </c>
      <c r="S237" s="56">
        <v>4.3E-3</v>
      </c>
      <c r="T237" s="56">
        <v>6.9999999999999999E-4</v>
      </c>
    </row>
    <row r="238" spans="1:20">
      <c r="A238" t="s">
        <v>897</v>
      </c>
      <c r="B238" t="s">
        <v>898</v>
      </c>
      <c r="C238" t="s">
        <v>108</v>
      </c>
      <c r="D238" t="s">
        <v>842</v>
      </c>
      <c r="E238" s="105" t="s">
        <v>4460</v>
      </c>
      <c r="F238" t="s">
        <v>896</v>
      </c>
      <c r="G238" t="s">
        <v>843</v>
      </c>
      <c r="H238" t="s">
        <v>844</v>
      </c>
      <c r="I238" s="105" t="s">
        <v>4460</v>
      </c>
      <c r="J238" s="55">
        <v>6.91</v>
      </c>
      <c r="K238" t="s">
        <v>100</v>
      </c>
      <c r="L238" s="56">
        <v>6.7400000000000002E-2</v>
      </c>
      <c r="M238" s="56">
        <v>5.6399999999999999E-2</v>
      </c>
      <c r="N238" s="55">
        <v>227047.13</v>
      </c>
      <c r="O238" s="55">
        <v>107.58701000000003</v>
      </c>
      <c r="P238" s="55">
        <v>0</v>
      </c>
      <c r="Q238" s="55">
        <v>885.97896334648794</v>
      </c>
      <c r="R238" s="56">
        <v>2.0000000000000001E-4</v>
      </c>
      <c r="S238" s="56">
        <v>1.9E-3</v>
      </c>
      <c r="T238" s="56">
        <v>2.9999999999999997E-4</v>
      </c>
    </row>
    <row r="239" spans="1:20">
      <c r="A239" t="s">
        <v>899</v>
      </c>
      <c r="B239" t="s">
        <v>900</v>
      </c>
      <c r="C239" t="s">
        <v>108</v>
      </c>
      <c r="D239" t="s">
        <v>842</v>
      </c>
      <c r="E239" s="105" t="s">
        <v>4460</v>
      </c>
      <c r="F239" t="s">
        <v>896</v>
      </c>
      <c r="G239" t="s">
        <v>843</v>
      </c>
      <c r="H239" t="s">
        <v>844</v>
      </c>
      <c r="I239" s="105" t="s">
        <v>4460</v>
      </c>
      <c r="J239" s="55">
        <v>4.95</v>
      </c>
      <c r="K239" t="s">
        <v>100</v>
      </c>
      <c r="L239" s="56">
        <v>3.9300000000000002E-2</v>
      </c>
      <c r="M239" s="56">
        <v>5.8700000000000002E-2</v>
      </c>
      <c r="N239" s="55">
        <v>320136.45</v>
      </c>
      <c r="O239" s="55">
        <v>92.249899999999926</v>
      </c>
      <c r="P239" s="55">
        <v>0</v>
      </c>
      <c r="Q239" s="55">
        <v>1071.1457879434699</v>
      </c>
      <c r="R239" s="56">
        <v>2.0000000000000001E-4</v>
      </c>
      <c r="S239" s="56">
        <v>2.3E-3</v>
      </c>
      <c r="T239" s="56">
        <v>4.0000000000000002E-4</v>
      </c>
    </row>
    <row r="240" spans="1:20">
      <c r="A240" t="s">
        <v>901</v>
      </c>
      <c r="B240" t="s">
        <v>902</v>
      </c>
      <c r="C240" t="s">
        <v>108</v>
      </c>
      <c r="D240" t="s">
        <v>842</v>
      </c>
      <c r="E240" s="105" t="s">
        <v>4460</v>
      </c>
      <c r="F240" t="s">
        <v>903</v>
      </c>
      <c r="G240" t="s">
        <v>843</v>
      </c>
      <c r="H240" t="s">
        <v>304</v>
      </c>
      <c r="I240" s="105" t="s">
        <v>4460</v>
      </c>
      <c r="J240" s="55">
        <v>2.5499999999999998</v>
      </c>
      <c r="K240" t="s">
        <v>100</v>
      </c>
      <c r="L240" s="56">
        <v>4.7500000000000001E-2</v>
      </c>
      <c r="M240" s="56">
        <v>7.3499999999999996E-2</v>
      </c>
      <c r="N240" s="55">
        <v>348138.93</v>
      </c>
      <c r="O240" s="55">
        <v>94.500669999999687</v>
      </c>
      <c r="P240" s="55">
        <v>0</v>
      </c>
      <c r="Q240" s="55">
        <v>1193.25986474827</v>
      </c>
      <c r="R240" s="56">
        <v>2.0000000000000001E-4</v>
      </c>
      <c r="S240" s="56">
        <v>2.5000000000000001E-3</v>
      </c>
      <c r="T240" s="56">
        <v>4.0000000000000002E-4</v>
      </c>
    </row>
    <row r="241" spans="1:20">
      <c r="A241" t="s">
        <v>904</v>
      </c>
      <c r="B241" t="s">
        <v>905</v>
      </c>
      <c r="C241" t="s">
        <v>108</v>
      </c>
      <c r="D241" t="s">
        <v>842</v>
      </c>
      <c r="E241" s="105" t="s">
        <v>4460</v>
      </c>
      <c r="F241" t="s">
        <v>903</v>
      </c>
      <c r="G241" t="s">
        <v>843</v>
      </c>
      <c r="H241" t="s">
        <v>304</v>
      </c>
      <c r="I241" s="105" t="s">
        <v>4460</v>
      </c>
      <c r="J241" s="55">
        <v>5.62</v>
      </c>
      <c r="K241" t="s">
        <v>100</v>
      </c>
      <c r="L241" s="56">
        <v>5.1299999999999998E-2</v>
      </c>
      <c r="M241" s="56">
        <v>7.2099999999999997E-2</v>
      </c>
      <c r="N241" s="55">
        <v>248995.01</v>
      </c>
      <c r="O241" s="55">
        <v>89.959670000000017</v>
      </c>
      <c r="P241" s="55">
        <v>0</v>
      </c>
      <c r="Q241" s="55">
        <v>812.43018893631802</v>
      </c>
      <c r="R241" s="56">
        <v>2.0000000000000001E-4</v>
      </c>
      <c r="S241" s="56">
        <v>1.6999999999999999E-3</v>
      </c>
      <c r="T241" s="56">
        <v>2.9999999999999997E-4</v>
      </c>
    </row>
    <row r="242" spans="1:20">
      <c r="A242" t="s">
        <v>906</v>
      </c>
      <c r="B242" t="s">
        <v>907</v>
      </c>
      <c r="C242" t="s">
        <v>108</v>
      </c>
      <c r="D242" t="s">
        <v>842</v>
      </c>
      <c r="E242" s="105" t="s">
        <v>4460</v>
      </c>
      <c r="F242" t="s">
        <v>908</v>
      </c>
      <c r="G242" t="s">
        <v>847</v>
      </c>
      <c r="H242" t="s">
        <v>304</v>
      </c>
      <c r="I242" s="105" t="s">
        <v>4460</v>
      </c>
      <c r="J242" s="55">
        <v>6.96</v>
      </c>
      <c r="K242" t="s">
        <v>100</v>
      </c>
      <c r="L242" s="56">
        <v>3.3000000000000002E-2</v>
      </c>
      <c r="M242" s="56">
        <v>5.2699999999999997E-2</v>
      </c>
      <c r="N242" s="55">
        <v>454094.25</v>
      </c>
      <c r="O242" s="55">
        <v>88.376000000000005</v>
      </c>
      <c r="P242" s="55">
        <v>0</v>
      </c>
      <c r="Q242" s="55">
        <v>1455.5525827962599</v>
      </c>
      <c r="R242" s="56">
        <v>1E-4</v>
      </c>
      <c r="S242" s="56">
        <v>3.0999999999999999E-3</v>
      </c>
      <c r="T242" s="56">
        <v>5.0000000000000001E-4</v>
      </c>
    </row>
    <row r="243" spans="1:20">
      <c r="A243" t="s">
        <v>909</v>
      </c>
      <c r="B243" t="s">
        <v>910</v>
      </c>
      <c r="C243" t="s">
        <v>108</v>
      </c>
      <c r="D243" t="s">
        <v>842</v>
      </c>
      <c r="E243" s="105" t="s">
        <v>4460</v>
      </c>
      <c r="F243" t="s">
        <v>874</v>
      </c>
      <c r="G243" t="s">
        <v>911</v>
      </c>
      <c r="H243" t="s">
        <v>881</v>
      </c>
      <c r="I243" s="105" t="s">
        <v>4460</v>
      </c>
      <c r="J243" s="55">
        <v>6.52</v>
      </c>
      <c r="K243" t="s">
        <v>102</v>
      </c>
      <c r="L243" s="56">
        <v>5.8000000000000003E-2</v>
      </c>
      <c r="M243" s="56">
        <v>4.58E-2</v>
      </c>
      <c r="N243" s="55">
        <v>227047.13</v>
      </c>
      <c r="O243" s="55">
        <v>110.29677000000008</v>
      </c>
      <c r="P243" s="55">
        <v>0</v>
      </c>
      <c r="Q243" s="55">
        <v>1004.60754061971</v>
      </c>
      <c r="R243" s="56">
        <v>5.0000000000000001E-4</v>
      </c>
      <c r="S243" s="56">
        <v>2.0999999999999999E-3</v>
      </c>
      <c r="T243" s="56">
        <v>4.0000000000000002E-4</v>
      </c>
    </row>
    <row r="244" spans="1:20">
      <c r="A244" t="s">
        <v>912</v>
      </c>
      <c r="B244" t="s">
        <v>913</v>
      </c>
      <c r="C244" t="s">
        <v>108</v>
      </c>
      <c r="D244" t="s">
        <v>842</v>
      </c>
      <c r="E244" s="105" t="s">
        <v>4460</v>
      </c>
      <c r="F244" t="s">
        <v>896</v>
      </c>
      <c r="G244" t="s">
        <v>847</v>
      </c>
      <c r="H244" t="s">
        <v>844</v>
      </c>
      <c r="I244" s="105" t="s">
        <v>4460</v>
      </c>
      <c r="J244" s="55">
        <v>7.26</v>
      </c>
      <c r="K244" t="s">
        <v>100</v>
      </c>
      <c r="L244" s="56">
        <v>6.1699999999999998E-2</v>
      </c>
      <c r="M244" s="56">
        <v>5.6800000000000003E-2</v>
      </c>
      <c r="N244" s="55">
        <v>227047.13</v>
      </c>
      <c r="O244" s="55">
        <v>103.84924999999998</v>
      </c>
      <c r="P244" s="55">
        <v>0</v>
      </c>
      <c r="Q244" s="55">
        <v>855.19851197008097</v>
      </c>
      <c r="R244" s="56">
        <v>1E-4</v>
      </c>
      <c r="S244" s="56">
        <v>1.8E-3</v>
      </c>
      <c r="T244" s="56">
        <v>2.9999999999999997E-4</v>
      </c>
    </row>
    <row r="245" spans="1:20">
      <c r="A245" t="s">
        <v>914</v>
      </c>
      <c r="B245" t="s">
        <v>915</v>
      </c>
      <c r="C245" t="s">
        <v>108</v>
      </c>
      <c r="D245" t="s">
        <v>842</v>
      </c>
      <c r="E245" s="105" t="s">
        <v>4460</v>
      </c>
      <c r="F245" t="s">
        <v>916</v>
      </c>
      <c r="G245" t="s">
        <v>847</v>
      </c>
      <c r="H245" t="s">
        <v>304</v>
      </c>
      <c r="I245" s="105" t="s">
        <v>4460</v>
      </c>
      <c r="J245" s="55">
        <v>6.72</v>
      </c>
      <c r="K245" t="s">
        <v>100</v>
      </c>
      <c r="L245" s="56">
        <v>6.4000000000000001E-2</v>
      </c>
      <c r="M245" s="56">
        <v>5.4600000000000003E-2</v>
      </c>
      <c r="N245" s="55">
        <v>196774.18</v>
      </c>
      <c r="O245" s="55">
        <v>109.18399999999994</v>
      </c>
      <c r="P245" s="55">
        <v>0</v>
      </c>
      <c r="Q245" s="55">
        <v>779.24615434698205</v>
      </c>
      <c r="R245" s="56">
        <v>2.0000000000000001E-4</v>
      </c>
      <c r="S245" s="56">
        <v>1.6000000000000001E-3</v>
      </c>
      <c r="T245" s="56">
        <v>2.9999999999999997E-4</v>
      </c>
    </row>
    <row r="246" spans="1:20">
      <c r="A246" t="s">
        <v>917</v>
      </c>
      <c r="B246" t="s">
        <v>918</v>
      </c>
      <c r="C246" t="s">
        <v>108</v>
      </c>
      <c r="D246" t="s">
        <v>842</v>
      </c>
      <c r="E246" s="105" t="s">
        <v>4460</v>
      </c>
      <c r="F246" t="s">
        <v>896</v>
      </c>
      <c r="G246" t="s">
        <v>847</v>
      </c>
      <c r="H246" t="s">
        <v>844</v>
      </c>
      <c r="I246" s="105" t="s">
        <v>4460</v>
      </c>
      <c r="J246" s="55">
        <v>4.05</v>
      </c>
      <c r="K246" t="s">
        <v>102</v>
      </c>
      <c r="L246" s="56">
        <v>4.1300000000000003E-2</v>
      </c>
      <c r="M246" s="56">
        <v>0.04</v>
      </c>
      <c r="N246" s="55">
        <v>449553.31</v>
      </c>
      <c r="O246" s="55">
        <v>101.70789000000003</v>
      </c>
      <c r="P246" s="55">
        <v>0</v>
      </c>
      <c r="Q246" s="55">
        <v>1834.22862586254</v>
      </c>
      <c r="R246" s="56">
        <v>4.0000000000000002E-4</v>
      </c>
      <c r="S246" s="56">
        <v>3.8999999999999998E-3</v>
      </c>
      <c r="T246" s="56">
        <v>5.9999999999999995E-4</v>
      </c>
    </row>
    <row r="247" spans="1:20">
      <c r="A247" t="s">
        <v>919</v>
      </c>
      <c r="B247" t="s">
        <v>920</v>
      </c>
      <c r="C247" t="s">
        <v>108</v>
      </c>
      <c r="D247" t="s">
        <v>842</v>
      </c>
      <c r="E247" s="105" t="s">
        <v>4460</v>
      </c>
      <c r="F247" t="s">
        <v>921</v>
      </c>
      <c r="G247" t="s">
        <v>847</v>
      </c>
      <c r="H247" t="s">
        <v>844</v>
      </c>
      <c r="I247" s="105" t="s">
        <v>4460</v>
      </c>
      <c r="J247" s="55">
        <v>6.78</v>
      </c>
      <c r="K247" t="s">
        <v>100</v>
      </c>
      <c r="L247" s="56">
        <v>6.8000000000000005E-2</v>
      </c>
      <c r="M247" s="56">
        <v>5.8299999999999998E-2</v>
      </c>
      <c r="N247" s="55">
        <v>454094.25</v>
      </c>
      <c r="O247" s="55">
        <v>109.30909999999986</v>
      </c>
      <c r="P247" s="55">
        <v>0</v>
      </c>
      <c r="Q247" s="55">
        <v>1800.3207072976199</v>
      </c>
      <c r="R247" s="56">
        <v>5.0000000000000001E-4</v>
      </c>
      <c r="S247" s="56">
        <v>3.8E-3</v>
      </c>
      <c r="T247" s="56">
        <v>5.9999999999999995E-4</v>
      </c>
    </row>
    <row r="248" spans="1:20">
      <c r="A248" t="s">
        <v>922</v>
      </c>
      <c r="B248" t="s">
        <v>923</v>
      </c>
      <c r="C248" t="s">
        <v>108</v>
      </c>
      <c r="D248" t="s">
        <v>842</v>
      </c>
      <c r="E248" s="105" t="s">
        <v>4460</v>
      </c>
      <c r="F248" t="s">
        <v>874</v>
      </c>
      <c r="G248" t="s">
        <v>847</v>
      </c>
      <c r="H248" t="s">
        <v>304</v>
      </c>
      <c r="I248" s="105" t="s">
        <v>4460</v>
      </c>
      <c r="J248" s="55">
        <v>6.59</v>
      </c>
      <c r="K248" t="s">
        <v>100</v>
      </c>
      <c r="L248" s="56">
        <v>0.06</v>
      </c>
      <c r="M248" s="56">
        <v>6.0299999999999999E-2</v>
      </c>
      <c r="N248" s="55">
        <v>378411.88</v>
      </c>
      <c r="O248" s="55">
        <v>101.31632999999967</v>
      </c>
      <c r="P248" s="55">
        <v>0</v>
      </c>
      <c r="Q248" s="55">
        <v>1390.5665165457101</v>
      </c>
      <c r="R248" s="56">
        <v>2.9999999999999997E-4</v>
      </c>
      <c r="S248" s="56">
        <v>2.8999999999999998E-3</v>
      </c>
      <c r="T248" s="56">
        <v>5.0000000000000001E-4</v>
      </c>
    </row>
    <row r="249" spans="1:20">
      <c r="A249" t="s">
        <v>924</v>
      </c>
      <c r="B249" t="s">
        <v>925</v>
      </c>
      <c r="C249" t="s">
        <v>108</v>
      </c>
      <c r="D249" t="s">
        <v>842</v>
      </c>
      <c r="E249" s="105" t="s">
        <v>4460</v>
      </c>
      <c r="F249" t="s">
        <v>896</v>
      </c>
      <c r="G249" t="s">
        <v>847</v>
      </c>
      <c r="H249" t="s">
        <v>844</v>
      </c>
      <c r="I249" s="105" t="s">
        <v>4460</v>
      </c>
      <c r="J249" s="55">
        <v>3.29</v>
      </c>
      <c r="K249" t="s">
        <v>100</v>
      </c>
      <c r="L249" s="56">
        <v>8.1299999999999997E-2</v>
      </c>
      <c r="M249" s="56">
        <v>6.7400000000000002E-2</v>
      </c>
      <c r="N249" s="55">
        <v>302729.5</v>
      </c>
      <c r="O249" s="55">
        <v>105.57917000000009</v>
      </c>
      <c r="P249" s="55">
        <v>0</v>
      </c>
      <c r="Q249" s="55">
        <v>1159.2591773255599</v>
      </c>
      <c r="R249" s="56">
        <v>2.0000000000000001E-4</v>
      </c>
      <c r="S249" s="56">
        <v>2.5000000000000001E-3</v>
      </c>
      <c r="T249" s="56">
        <v>4.0000000000000002E-4</v>
      </c>
    </row>
    <row r="250" spans="1:20">
      <c r="A250" t="s">
        <v>926</v>
      </c>
      <c r="B250" t="s">
        <v>927</v>
      </c>
      <c r="C250" t="s">
        <v>108</v>
      </c>
      <c r="D250" t="s">
        <v>842</v>
      </c>
      <c r="E250" s="105" t="s">
        <v>4460</v>
      </c>
      <c r="F250" t="s">
        <v>928</v>
      </c>
      <c r="G250" t="s">
        <v>847</v>
      </c>
      <c r="H250" t="s">
        <v>844</v>
      </c>
      <c r="I250" s="105" t="s">
        <v>4460</v>
      </c>
      <c r="J250" s="55">
        <v>6.99</v>
      </c>
      <c r="K250" t="s">
        <v>100</v>
      </c>
      <c r="L250" s="56">
        <v>7.85E-2</v>
      </c>
      <c r="M250" s="56">
        <v>6.8699999999999997E-2</v>
      </c>
      <c r="N250" s="55">
        <v>287593.03000000003</v>
      </c>
      <c r="O250" s="55">
        <v>107.25457999999978</v>
      </c>
      <c r="P250" s="55">
        <v>0</v>
      </c>
      <c r="Q250" s="55">
        <v>1118.7724379725501</v>
      </c>
      <c r="R250" s="56">
        <v>2.0000000000000001E-4</v>
      </c>
      <c r="S250" s="56">
        <v>2.3999999999999998E-3</v>
      </c>
      <c r="T250" s="56">
        <v>4.0000000000000002E-4</v>
      </c>
    </row>
    <row r="251" spans="1:20">
      <c r="A251" t="s">
        <v>929</v>
      </c>
      <c r="B251" t="s">
        <v>930</v>
      </c>
      <c r="C251" t="s">
        <v>108</v>
      </c>
      <c r="D251" t="s">
        <v>842</v>
      </c>
      <c r="E251" s="105" t="s">
        <v>4460</v>
      </c>
      <c r="F251" t="s">
        <v>896</v>
      </c>
      <c r="G251" t="s">
        <v>855</v>
      </c>
      <c r="H251" t="s">
        <v>844</v>
      </c>
      <c r="I251" s="105" t="s">
        <v>4460</v>
      </c>
      <c r="J251" s="55">
        <v>4.05</v>
      </c>
      <c r="K251" t="s">
        <v>102</v>
      </c>
      <c r="L251" s="56">
        <v>7.2499999999999995E-2</v>
      </c>
      <c r="M251" s="56">
        <v>5.7500000000000002E-2</v>
      </c>
      <c r="N251" s="55">
        <v>540372.16</v>
      </c>
      <c r="O251" s="55">
        <v>105.85034</v>
      </c>
      <c r="P251" s="55">
        <v>0</v>
      </c>
      <c r="Q251" s="55">
        <v>2294.5781094174299</v>
      </c>
      <c r="R251" s="56">
        <v>4.0000000000000002E-4</v>
      </c>
      <c r="S251" s="56">
        <v>4.8999999999999998E-3</v>
      </c>
      <c r="T251" s="56">
        <v>8.0000000000000004E-4</v>
      </c>
    </row>
    <row r="252" spans="1:20">
      <c r="A252" t="s">
        <v>931</v>
      </c>
      <c r="B252" t="s">
        <v>932</v>
      </c>
      <c r="C252" t="s">
        <v>108</v>
      </c>
      <c r="D252" t="s">
        <v>842</v>
      </c>
      <c r="E252" s="105" t="s">
        <v>4460</v>
      </c>
      <c r="F252" t="s">
        <v>896</v>
      </c>
      <c r="G252" t="s">
        <v>855</v>
      </c>
      <c r="H252" t="s">
        <v>844</v>
      </c>
      <c r="I252" s="105" t="s">
        <v>4460</v>
      </c>
      <c r="J252" s="55">
        <v>7.13</v>
      </c>
      <c r="K252" t="s">
        <v>100</v>
      </c>
      <c r="L252" s="56">
        <v>7.1199999999999999E-2</v>
      </c>
      <c r="M252" s="56">
        <v>6.1899999999999997E-2</v>
      </c>
      <c r="N252" s="55">
        <v>302729.5</v>
      </c>
      <c r="O252" s="55">
        <v>106.28433000000014</v>
      </c>
      <c r="P252" s="55">
        <v>0</v>
      </c>
      <c r="Q252" s="55">
        <v>1167.00183339572</v>
      </c>
      <c r="R252" s="56">
        <v>2.0000000000000001E-4</v>
      </c>
      <c r="S252" s="56">
        <v>2.5000000000000001E-3</v>
      </c>
      <c r="T252" s="56">
        <v>4.0000000000000002E-4</v>
      </c>
    </row>
    <row r="253" spans="1:20">
      <c r="A253" t="s">
        <v>933</v>
      </c>
      <c r="B253" t="s">
        <v>934</v>
      </c>
      <c r="C253" t="s">
        <v>108</v>
      </c>
      <c r="D253" t="s">
        <v>842</v>
      </c>
      <c r="E253" s="105" t="s">
        <v>4460</v>
      </c>
      <c r="F253" t="s">
        <v>921</v>
      </c>
      <c r="G253" t="s">
        <v>855</v>
      </c>
      <c r="H253" t="s">
        <v>844</v>
      </c>
      <c r="I253" s="105" t="s">
        <v>4460</v>
      </c>
      <c r="J253" s="55">
        <v>2.85</v>
      </c>
      <c r="K253" t="s">
        <v>100</v>
      </c>
      <c r="L253" s="56">
        <v>2.63E-2</v>
      </c>
      <c r="M253" s="56">
        <v>6.1400000000000003E-2</v>
      </c>
      <c r="N253" s="55">
        <v>383785.32</v>
      </c>
      <c r="O253" s="55">
        <v>90.603379999999959</v>
      </c>
      <c r="P253" s="55">
        <v>0</v>
      </c>
      <c r="Q253" s="55">
        <v>1261.1894054500599</v>
      </c>
      <c r="R253" s="56">
        <v>2.9999999999999997E-4</v>
      </c>
      <c r="S253" s="56">
        <v>2.7000000000000001E-3</v>
      </c>
      <c r="T253" s="56">
        <v>4.0000000000000002E-4</v>
      </c>
    </row>
    <row r="254" spans="1:20">
      <c r="A254" t="s">
        <v>935</v>
      </c>
      <c r="B254" t="s">
        <v>936</v>
      </c>
      <c r="C254" t="s">
        <v>108</v>
      </c>
      <c r="D254" t="s">
        <v>842</v>
      </c>
      <c r="E254" s="105" t="s">
        <v>4460</v>
      </c>
      <c r="F254" t="s">
        <v>921</v>
      </c>
      <c r="G254" t="s">
        <v>855</v>
      </c>
      <c r="H254" t="s">
        <v>844</v>
      </c>
      <c r="I254" s="105" t="s">
        <v>4460</v>
      </c>
      <c r="J254" s="55">
        <v>1.64</v>
      </c>
      <c r="K254" t="s">
        <v>100</v>
      </c>
      <c r="L254" s="56">
        <v>7.0499999999999993E-2</v>
      </c>
      <c r="M254" s="56">
        <v>5.8700000000000002E-2</v>
      </c>
      <c r="N254" s="55">
        <v>151364.75</v>
      </c>
      <c r="O254" s="55">
        <v>103.52608000000008</v>
      </c>
      <c r="P254" s="55">
        <v>0</v>
      </c>
      <c r="Q254" s="55">
        <v>568.35812562525405</v>
      </c>
      <c r="R254" s="56">
        <v>2.0000000000000001E-4</v>
      </c>
      <c r="S254" s="56">
        <v>1.1999999999999999E-3</v>
      </c>
      <c r="T254" s="56">
        <v>2.0000000000000001E-4</v>
      </c>
    </row>
    <row r="255" spans="1:20">
      <c r="A255" t="s">
        <v>937</v>
      </c>
      <c r="B255" t="s">
        <v>938</v>
      </c>
      <c r="C255" t="s">
        <v>108</v>
      </c>
      <c r="D255" t="s">
        <v>842</v>
      </c>
      <c r="E255" s="105" t="s">
        <v>4460</v>
      </c>
      <c r="F255" t="s">
        <v>862</v>
      </c>
      <c r="G255" t="s">
        <v>855</v>
      </c>
      <c r="H255" t="s">
        <v>304</v>
      </c>
      <c r="I255" s="105" t="s">
        <v>4460</v>
      </c>
      <c r="J255" s="55">
        <v>3.16</v>
      </c>
      <c r="K255" t="s">
        <v>100</v>
      </c>
      <c r="L255" s="56">
        <v>5.5E-2</v>
      </c>
      <c r="M255" s="56">
        <v>8.1199999999999994E-2</v>
      </c>
      <c r="N255" s="55">
        <v>105955.33</v>
      </c>
      <c r="O255" s="55">
        <v>94.11811000000003</v>
      </c>
      <c r="P255" s="55">
        <v>0</v>
      </c>
      <c r="Q255" s="55">
        <v>361.69587970403398</v>
      </c>
      <c r="R255" s="56">
        <v>1E-4</v>
      </c>
      <c r="S255" s="56">
        <v>8.0000000000000004E-4</v>
      </c>
      <c r="T255" s="56">
        <v>1E-4</v>
      </c>
    </row>
    <row r="256" spans="1:20">
      <c r="A256" t="s">
        <v>939</v>
      </c>
      <c r="B256" t="s">
        <v>940</v>
      </c>
      <c r="C256" t="s">
        <v>108</v>
      </c>
      <c r="D256" t="s">
        <v>842</v>
      </c>
      <c r="E256" s="105" t="s">
        <v>4460</v>
      </c>
      <c r="F256" t="s">
        <v>862</v>
      </c>
      <c r="G256" t="s">
        <v>855</v>
      </c>
      <c r="H256" t="s">
        <v>304</v>
      </c>
      <c r="I256" s="105" t="s">
        <v>4460</v>
      </c>
      <c r="J256" s="55">
        <v>2.73</v>
      </c>
      <c r="K256" t="s">
        <v>100</v>
      </c>
      <c r="L256" s="56">
        <v>0.06</v>
      </c>
      <c r="M256" s="56">
        <v>7.7399999999999997E-2</v>
      </c>
      <c r="N256" s="55">
        <v>476950.33</v>
      </c>
      <c r="O256" s="55">
        <v>97.244669999999729</v>
      </c>
      <c r="P256" s="55">
        <v>0</v>
      </c>
      <c r="Q256" s="55">
        <v>1682.2344250114299</v>
      </c>
      <c r="R256" s="56">
        <v>5.9999999999999995E-4</v>
      </c>
      <c r="S256" s="56">
        <v>3.5999999999999999E-3</v>
      </c>
      <c r="T256" s="56">
        <v>5.9999999999999995E-4</v>
      </c>
    </row>
    <row r="257" spans="1:20">
      <c r="A257" t="s">
        <v>941</v>
      </c>
      <c r="B257" t="s">
        <v>942</v>
      </c>
      <c r="C257" t="s">
        <v>108</v>
      </c>
      <c r="D257" t="s">
        <v>842</v>
      </c>
      <c r="E257" s="105" t="s">
        <v>4460</v>
      </c>
      <c r="F257" t="s">
        <v>921</v>
      </c>
      <c r="G257" t="s">
        <v>855</v>
      </c>
      <c r="H257" t="s">
        <v>304</v>
      </c>
      <c r="I257" s="105" t="s">
        <v>4460</v>
      </c>
      <c r="J257" s="55">
        <v>1.08</v>
      </c>
      <c r="K257" t="s">
        <v>100</v>
      </c>
      <c r="L257" s="56">
        <v>4.2500000000000003E-2</v>
      </c>
      <c r="M257" s="56">
        <v>6.83E-2</v>
      </c>
      <c r="N257" s="55">
        <v>333002.45</v>
      </c>
      <c r="O257" s="55">
        <v>98.778560000000041</v>
      </c>
      <c r="P257" s="55">
        <v>0</v>
      </c>
      <c r="Q257" s="55">
        <v>1193.04733522061</v>
      </c>
      <c r="R257" s="56">
        <v>6.9999999999999999E-4</v>
      </c>
      <c r="S257" s="56">
        <v>2.5000000000000001E-3</v>
      </c>
      <c r="T257" s="56">
        <v>4.0000000000000002E-4</v>
      </c>
    </row>
    <row r="258" spans="1:20">
      <c r="A258" t="s">
        <v>943</v>
      </c>
      <c r="B258" t="s">
        <v>944</v>
      </c>
      <c r="C258" t="s">
        <v>108</v>
      </c>
      <c r="D258" t="s">
        <v>842</v>
      </c>
      <c r="E258" s="105" t="s">
        <v>4460</v>
      </c>
      <c r="F258" t="s">
        <v>921</v>
      </c>
      <c r="G258" t="s">
        <v>855</v>
      </c>
      <c r="H258" t="s">
        <v>304</v>
      </c>
      <c r="I258" s="105" t="s">
        <v>4460</v>
      </c>
      <c r="J258" s="55">
        <v>4.1900000000000004</v>
      </c>
      <c r="K258" t="s">
        <v>100</v>
      </c>
      <c r="L258" s="56">
        <v>7.8799999999999995E-2</v>
      </c>
      <c r="M258" s="56">
        <v>6.4100000000000004E-2</v>
      </c>
      <c r="N258" s="55">
        <v>151364.75</v>
      </c>
      <c r="O258" s="55">
        <v>106.73112999999996</v>
      </c>
      <c r="P258" s="55">
        <v>0</v>
      </c>
      <c r="Q258" s="55">
        <v>585.95384846664001</v>
      </c>
      <c r="R258" s="56">
        <v>4.0000000000000002E-4</v>
      </c>
      <c r="S258" s="56">
        <v>1.1999999999999999E-3</v>
      </c>
      <c r="T258" s="56">
        <v>2.0000000000000001E-4</v>
      </c>
    </row>
    <row r="259" spans="1:20">
      <c r="A259" t="s">
        <v>945</v>
      </c>
      <c r="B259" t="s">
        <v>946</v>
      </c>
      <c r="C259" t="s">
        <v>108</v>
      </c>
      <c r="D259" t="s">
        <v>842</v>
      </c>
      <c r="E259" s="105" t="s">
        <v>4460</v>
      </c>
      <c r="F259" t="s">
        <v>947</v>
      </c>
      <c r="G259" t="s">
        <v>855</v>
      </c>
      <c r="H259" t="s">
        <v>844</v>
      </c>
      <c r="I259" s="105" t="s">
        <v>4460</v>
      </c>
      <c r="J259" s="55">
        <v>4.12</v>
      </c>
      <c r="K259" t="s">
        <v>102</v>
      </c>
      <c r="L259" s="56">
        <v>4.8800000000000003E-2</v>
      </c>
      <c r="M259" s="56">
        <v>4.6300000000000001E-2</v>
      </c>
      <c r="N259" s="55">
        <v>414739.42</v>
      </c>
      <c r="O259" s="55">
        <v>102.81483000000003</v>
      </c>
      <c r="P259" s="55">
        <v>0</v>
      </c>
      <c r="Q259" s="55">
        <v>1710.60091656749</v>
      </c>
      <c r="R259" s="56">
        <v>4.0000000000000002E-4</v>
      </c>
      <c r="S259" s="56">
        <v>3.5999999999999999E-3</v>
      </c>
      <c r="T259" s="56">
        <v>5.9999999999999995E-4</v>
      </c>
    </row>
    <row r="260" spans="1:20">
      <c r="A260" t="s">
        <v>948</v>
      </c>
      <c r="B260" t="s">
        <v>949</v>
      </c>
      <c r="C260" t="s">
        <v>108</v>
      </c>
      <c r="D260" t="s">
        <v>842</v>
      </c>
      <c r="E260" s="105" t="s">
        <v>4460</v>
      </c>
      <c r="F260" t="s">
        <v>950</v>
      </c>
      <c r="G260" t="s">
        <v>855</v>
      </c>
      <c r="H260" t="s">
        <v>844</v>
      </c>
      <c r="I260" s="105" t="s">
        <v>4460</v>
      </c>
      <c r="J260" s="55">
        <v>6.95</v>
      </c>
      <c r="K260" t="s">
        <v>100</v>
      </c>
      <c r="L260" s="56">
        <v>5.8999999999999997E-2</v>
      </c>
      <c r="M260" s="56">
        <v>5.5800000000000002E-2</v>
      </c>
      <c r="N260" s="55">
        <v>423821.3</v>
      </c>
      <c r="O260" s="55">
        <v>103.72428000000011</v>
      </c>
      <c r="P260" s="55">
        <v>0</v>
      </c>
      <c r="Q260" s="55">
        <v>1594.4494818635201</v>
      </c>
      <c r="R260" s="56">
        <v>8.0000000000000004E-4</v>
      </c>
      <c r="S260" s="56">
        <v>3.3999999999999998E-3</v>
      </c>
      <c r="T260" s="56">
        <v>5.9999999999999995E-4</v>
      </c>
    </row>
    <row r="261" spans="1:20">
      <c r="A261" t="s">
        <v>951</v>
      </c>
      <c r="B261" t="s">
        <v>952</v>
      </c>
      <c r="C261" t="s">
        <v>108</v>
      </c>
      <c r="D261" t="s">
        <v>842</v>
      </c>
      <c r="E261" s="105" t="s">
        <v>4460</v>
      </c>
      <c r="F261" t="s">
        <v>953</v>
      </c>
      <c r="G261" t="s">
        <v>855</v>
      </c>
      <c r="H261" t="s">
        <v>844</v>
      </c>
      <c r="I261" s="105" t="s">
        <v>4460</v>
      </c>
      <c r="J261" s="55">
        <v>6.82</v>
      </c>
      <c r="K261" t="s">
        <v>100</v>
      </c>
      <c r="L261" s="56">
        <v>3.15E-2</v>
      </c>
      <c r="M261" s="56">
        <v>5.7099999999999998E-2</v>
      </c>
      <c r="N261" s="55">
        <v>302729.5</v>
      </c>
      <c r="O261" s="55">
        <v>84.473249999999979</v>
      </c>
      <c r="P261" s="55">
        <v>0</v>
      </c>
      <c r="Q261" s="55">
        <v>927.51619757018602</v>
      </c>
      <c r="R261" s="56">
        <v>5.0000000000000001E-4</v>
      </c>
      <c r="S261" s="56">
        <v>2E-3</v>
      </c>
      <c r="T261" s="56">
        <v>2.9999999999999997E-4</v>
      </c>
    </row>
    <row r="262" spans="1:20">
      <c r="A262" t="s">
        <v>954</v>
      </c>
      <c r="B262" t="s">
        <v>955</v>
      </c>
      <c r="C262" t="s">
        <v>108</v>
      </c>
      <c r="D262" t="s">
        <v>842</v>
      </c>
      <c r="E262" s="105" t="s">
        <v>4460</v>
      </c>
      <c r="F262" t="s">
        <v>928</v>
      </c>
      <c r="G262" t="s">
        <v>855</v>
      </c>
      <c r="H262" t="s">
        <v>304</v>
      </c>
      <c r="I262" s="105" t="s">
        <v>4460</v>
      </c>
      <c r="J262" s="55">
        <v>7.17</v>
      </c>
      <c r="K262" t="s">
        <v>100</v>
      </c>
      <c r="L262" s="56">
        <v>6.25E-2</v>
      </c>
      <c r="M262" s="56">
        <v>5.6099999999999997E-2</v>
      </c>
      <c r="N262" s="55">
        <v>378411.88</v>
      </c>
      <c r="O262" s="55">
        <v>104.44442000000021</v>
      </c>
      <c r="P262" s="55">
        <v>0</v>
      </c>
      <c r="Q262" s="55">
        <v>1433.4995483160301</v>
      </c>
      <c r="R262" s="56">
        <v>5.9999999999999995E-4</v>
      </c>
      <c r="S262" s="56">
        <v>3.0000000000000001E-3</v>
      </c>
      <c r="T262" s="56">
        <v>5.0000000000000001E-4</v>
      </c>
    </row>
    <row r="263" spans="1:20">
      <c r="A263" t="s">
        <v>956</v>
      </c>
      <c r="B263" t="s">
        <v>957</v>
      </c>
      <c r="C263" t="s">
        <v>108</v>
      </c>
      <c r="D263" t="s">
        <v>842</v>
      </c>
      <c r="E263" s="105" t="s">
        <v>4460</v>
      </c>
      <c r="F263" t="s">
        <v>908</v>
      </c>
      <c r="G263" t="s">
        <v>855</v>
      </c>
      <c r="H263" t="s">
        <v>304</v>
      </c>
      <c r="I263" s="105" t="s">
        <v>4460</v>
      </c>
      <c r="J263" s="55">
        <v>4.13</v>
      </c>
      <c r="K263" t="s">
        <v>100</v>
      </c>
      <c r="L263" s="56">
        <v>4.4999999999999998E-2</v>
      </c>
      <c r="M263" s="56">
        <v>5.9400000000000001E-2</v>
      </c>
      <c r="N263" s="55">
        <v>456470.68</v>
      </c>
      <c r="O263" s="55">
        <v>95.608499999999964</v>
      </c>
      <c r="P263" s="55">
        <v>0</v>
      </c>
      <c r="Q263" s="55">
        <v>1582.9126411084501</v>
      </c>
      <c r="R263" s="56">
        <v>8.0000000000000004E-4</v>
      </c>
      <c r="S263" s="56">
        <v>3.3E-3</v>
      </c>
      <c r="T263" s="56">
        <v>5.9999999999999995E-4</v>
      </c>
    </row>
    <row r="264" spans="1:20">
      <c r="A264" t="s">
        <v>958</v>
      </c>
      <c r="B264" t="s">
        <v>959</v>
      </c>
      <c r="C264" t="s">
        <v>108</v>
      </c>
      <c r="D264" t="s">
        <v>842</v>
      </c>
      <c r="E264" s="105" t="s">
        <v>4460</v>
      </c>
      <c r="F264" t="s">
        <v>862</v>
      </c>
      <c r="G264" t="s">
        <v>855</v>
      </c>
      <c r="H264" t="s">
        <v>304</v>
      </c>
      <c r="I264" s="105" t="s">
        <v>4460</v>
      </c>
      <c r="J264" s="55">
        <v>2.71</v>
      </c>
      <c r="K264" t="s">
        <v>100</v>
      </c>
      <c r="L264" s="56">
        <v>6.88E-2</v>
      </c>
      <c r="M264" s="56">
        <v>5.7299999999999997E-2</v>
      </c>
      <c r="N264" s="55">
        <v>378411.88</v>
      </c>
      <c r="O264" s="55">
        <v>106.19404</v>
      </c>
      <c r="P264" s="55">
        <v>0</v>
      </c>
      <c r="Q264" s="55">
        <v>1457.51308086975</v>
      </c>
      <c r="R264" s="56">
        <v>5.9999999999999995E-4</v>
      </c>
      <c r="S264" s="56">
        <v>3.0999999999999999E-3</v>
      </c>
      <c r="T264" s="56">
        <v>5.0000000000000001E-4</v>
      </c>
    </row>
    <row r="265" spans="1:20">
      <c r="A265" t="s">
        <v>960</v>
      </c>
      <c r="B265" t="s">
        <v>961</v>
      </c>
      <c r="C265" t="s">
        <v>108</v>
      </c>
      <c r="D265" t="s">
        <v>842</v>
      </c>
      <c r="E265" s="105" t="s">
        <v>4460</v>
      </c>
      <c r="F265" t="s">
        <v>896</v>
      </c>
      <c r="G265" t="s">
        <v>855</v>
      </c>
      <c r="H265" t="s">
        <v>844</v>
      </c>
      <c r="I265" s="105" t="s">
        <v>4460</v>
      </c>
      <c r="J265" s="55">
        <v>3.66</v>
      </c>
      <c r="K265" t="s">
        <v>104</v>
      </c>
      <c r="L265" s="56">
        <v>7.4200000000000002E-2</v>
      </c>
      <c r="M265" s="56">
        <v>6.1499999999999999E-2</v>
      </c>
      <c r="N265" s="55">
        <v>514640.15</v>
      </c>
      <c r="O265" s="55">
        <v>104.88655999999986</v>
      </c>
      <c r="P265" s="55">
        <v>0</v>
      </c>
      <c r="Q265" s="55">
        <v>2494.30798519268</v>
      </c>
      <c r="R265" s="56">
        <v>8.0000000000000004E-4</v>
      </c>
      <c r="S265" s="56">
        <v>5.3E-3</v>
      </c>
      <c r="T265" s="56">
        <v>8.9999999999999998E-4</v>
      </c>
    </row>
    <row r="266" spans="1:20">
      <c r="A266" t="s">
        <v>962</v>
      </c>
      <c r="B266" t="s">
        <v>963</v>
      </c>
      <c r="C266" t="s">
        <v>108</v>
      </c>
      <c r="D266" t="s">
        <v>842</v>
      </c>
      <c r="E266" s="105" t="s">
        <v>4460</v>
      </c>
      <c r="F266" t="s">
        <v>893</v>
      </c>
      <c r="G266" t="s">
        <v>855</v>
      </c>
      <c r="H266" t="s">
        <v>844</v>
      </c>
      <c r="I266" s="105" t="s">
        <v>4460</v>
      </c>
      <c r="J266" s="55">
        <v>2.86</v>
      </c>
      <c r="K266" t="s">
        <v>100</v>
      </c>
      <c r="L266" s="56">
        <v>4.7E-2</v>
      </c>
      <c r="M266" s="56">
        <v>6.5799999999999997E-2</v>
      </c>
      <c r="N266" s="55">
        <v>287593.03000000003</v>
      </c>
      <c r="O266" s="55">
        <v>96.442890000000332</v>
      </c>
      <c r="P266" s="55">
        <v>0</v>
      </c>
      <c r="Q266" s="55">
        <v>1005.99570825245</v>
      </c>
      <c r="R266" s="56">
        <v>5.9999999999999995E-4</v>
      </c>
      <c r="S266" s="56">
        <v>2.0999999999999999E-3</v>
      </c>
      <c r="T266" s="56">
        <v>4.0000000000000002E-4</v>
      </c>
    </row>
    <row r="267" spans="1:20">
      <c r="A267" t="s">
        <v>964</v>
      </c>
      <c r="B267" t="s">
        <v>965</v>
      </c>
      <c r="C267" t="s">
        <v>108</v>
      </c>
      <c r="D267" t="s">
        <v>842</v>
      </c>
      <c r="E267" s="105" t="s">
        <v>4460</v>
      </c>
      <c r="F267" t="s">
        <v>921</v>
      </c>
      <c r="G267" t="s">
        <v>855</v>
      </c>
      <c r="H267" t="s">
        <v>844</v>
      </c>
      <c r="I267" s="105" t="s">
        <v>4460</v>
      </c>
      <c r="J267" s="55">
        <v>3.77</v>
      </c>
      <c r="K267" t="s">
        <v>100</v>
      </c>
      <c r="L267" s="56">
        <v>7.9500000000000001E-2</v>
      </c>
      <c r="M267" s="56">
        <v>6.9199999999999998E-2</v>
      </c>
      <c r="N267" s="55">
        <v>227047.13</v>
      </c>
      <c r="O267" s="55">
        <v>103.98742000000001</v>
      </c>
      <c r="P267" s="55">
        <v>0</v>
      </c>
      <c r="Q267" s="55">
        <v>856.33634183788399</v>
      </c>
      <c r="R267" s="56">
        <v>5.0000000000000001E-4</v>
      </c>
      <c r="S267" s="56">
        <v>1.8E-3</v>
      </c>
      <c r="T267" s="56">
        <v>2.9999999999999997E-4</v>
      </c>
    </row>
    <row r="268" spans="1:20">
      <c r="A268" t="s">
        <v>966</v>
      </c>
      <c r="B268" t="s">
        <v>967</v>
      </c>
      <c r="C268" t="s">
        <v>108</v>
      </c>
      <c r="D268" t="s">
        <v>842</v>
      </c>
      <c r="E268" s="105" t="s">
        <v>4460</v>
      </c>
      <c r="F268" t="s">
        <v>896</v>
      </c>
      <c r="G268" t="s">
        <v>968</v>
      </c>
      <c r="H268" t="s">
        <v>881</v>
      </c>
      <c r="I268" s="105" t="s">
        <v>4460</v>
      </c>
      <c r="J268" s="55">
        <v>3.16</v>
      </c>
      <c r="K268" t="s">
        <v>100</v>
      </c>
      <c r="L268" s="56">
        <v>6.88E-2</v>
      </c>
      <c r="M268" s="56">
        <v>7.3999999999999996E-2</v>
      </c>
      <c r="N268" s="55">
        <v>163473.93</v>
      </c>
      <c r="O268" s="55">
        <v>98.032999999999944</v>
      </c>
      <c r="P268" s="55">
        <v>0</v>
      </c>
      <c r="Q268" s="55">
        <v>581.25720880935603</v>
      </c>
      <c r="R268" s="56">
        <v>2.9999999999999997E-4</v>
      </c>
      <c r="S268" s="56">
        <v>1.1999999999999999E-3</v>
      </c>
      <c r="T268" s="56">
        <v>2.0000000000000001E-4</v>
      </c>
    </row>
    <row r="269" spans="1:20">
      <c r="A269" t="s">
        <v>969</v>
      </c>
      <c r="B269" t="s">
        <v>970</v>
      </c>
      <c r="C269" t="s">
        <v>108</v>
      </c>
      <c r="D269" t="s">
        <v>842</v>
      </c>
      <c r="E269" s="105" t="s">
        <v>4460</v>
      </c>
      <c r="F269" t="s">
        <v>874</v>
      </c>
      <c r="G269" t="s">
        <v>855</v>
      </c>
      <c r="H269" t="s">
        <v>304</v>
      </c>
      <c r="I269" s="105" t="s">
        <v>4460</v>
      </c>
      <c r="J269" s="55">
        <v>1.56</v>
      </c>
      <c r="K269" t="s">
        <v>100</v>
      </c>
      <c r="L269" s="56">
        <v>5.7500000000000002E-2</v>
      </c>
      <c r="M269" s="56">
        <v>6.4899999999999999E-2</v>
      </c>
      <c r="N269" s="55">
        <v>128281.63</v>
      </c>
      <c r="O269" s="55">
        <v>100.52222000000008</v>
      </c>
      <c r="P269" s="55">
        <v>0</v>
      </c>
      <c r="Q269" s="55">
        <v>467.70724402433098</v>
      </c>
      <c r="R269" s="56">
        <v>2.0000000000000001E-4</v>
      </c>
      <c r="S269" s="56">
        <v>1E-3</v>
      </c>
      <c r="T269" s="56">
        <v>2.0000000000000001E-4</v>
      </c>
    </row>
    <row r="270" spans="1:20">
      <c r="A270" t="s">
        <v>971</v>
      </c>
      <c r="B270" t="s">
        <v>972</v>
      </c>
      <c r="C270" t="s">
        <v>108</v>
      </c>
      <c r="D270" t="s">
        <v>842</v>
      </c>
      <c r="E270" s="105" t="s">
        <v>4460</v>
      </c>
      <c r="F270" t="s">
        <v>947</v>
      </c>
      <c r="G270" t="s">
        <v>855</v>
      </c>
      <c r="H270" t="s">
        <v>844</v>
      </c>
      <c r="I270" s="105" t="s">
        <v>4460</v>
      </c>
      <c r="J270" s="55">
        <v>3.71</v>
      </c>
      <c r="K270" t="s">
        <v>102</v>
      </c>
      <c r="L270" s="56">
        <v>0.04</v>
      </c>
      <c r="M270" s="56">
        <v>4.8000000000000001E-2</v>
      </c>
      <c r="N270" s="55">
        <v>363275.4</v>
      </c>
      <c r="O270" s="55">
        <v>99.467669999999799</v>
      </c>
      <c r="P270" s="55">
        <v>0</v>
      </c>
      <c r="Q270" s="55">
        <v>1449.5578665350499</v>
      </c>
      <c r="R270" s="56">
        <v>4.0000000000000002E-4</v>
      </c>
      <c r="S270" s="56">
        <v>3.0999999999999999E-3</v>
      </c>
      <c r="T270" s="56">
        <v>5.0000000000000001E-4</v>
      </c>
    </row>
    <row r="271" spans="1:20">
      <c r="A271" t="s">
        <v>973</v>
      </c>
      <c r="B271" t="s">
        <v>974</v>
      </c>
      <c r="C271" t="s">
        <v>108</v>
      </c>
      <c r="D271" t="s">
        <v>842</v>
      </c>
      <c r="E271" s="105" t="s">
        <v>4460</v>
      </c>
      <c r="F271" t="s">
        <v>975</v>
      </c>
      <c r="G271" t="s">
        <v>855</v>
      </c>
      <c r="H271" t="s">
        <v>844</v>
      </c>
      <c r="I271" s="105" t="s">
        <v>4460</v>
      </c>
      <c r="J271" s="55">
        <v>3.71</v>
      </c>
      <c r="K271" t="s">
        <v>102</v>
      </c>
      <c r="L271" s="56">
        <v>4.6300000000000001E-2</v>
      </c>
      <c r="M271" s="56">
        <v>4.65E-2</v>
      </c>
      <c r="N271" s="55">
        <v>310297.74</v>
      </c>
      <c r="O271" s="55">
        <v>99.669370000000328</v>
      </c>
      <c r="P271" s="55">
        <v>0</v>
      </c>
      <c r="Q271" s="55">
        <v>1240.6747632389099</v>
      </c>
      <c r="R271" s="56">
        <v>5.0000000000000001E-4</v>
      </c>
      <c r="S271" s="56">
        <v>2.5999999999999999E-3</v>
      </c>
      <c r="T271" s="56">
        <v>4.0000000000000002E-4</v>
      </c>
    </row>
    <row r="272" spans="1:20">
      <c r="A272" t="s">
        <v>976</v>
      </c>
      <c r="B272" t="s">
        <v>977</v>
      </c>
      <c r="C272" t="s">
        <v>108</v>
      </c>
      <c r="D272" t="s">
        <v>842</v>
      </c>
      <c r="E272" s="105" t="s">
        <v>4460</v>
      </c>
      <c r="F272" t="s">
        <v>916</v>
      </c>
      <c r="G272" t="s">
        <v>855</v>
      </c>
      <c r="H272" t="s">
        <v>844</v>
      </c>
      <c r="I272" s="105" t="s">
        <v>4460</v>
      </c>
      <c r="J272" s="55">
        <v>4.05</v>
      </c>
      <c r="K272" t="s">
        <v>102</v>
      </c>
      <c r="L272" s="56">
        <v>4.6300000000000001E-2</v>
      </c>
      <c r="M272" s="56">
        <v>5.3600000000000002E-2</v>
      </c>
      <c r="N272" s="55">
        <v>213424.3</v>
      </c>
      <c r="O272" s="55">
        <v>99.12204999999993</v>
      </c>
      <c r="P272" s="55">
        <v>0</v>
      </c>
      <c r="Q272" s="55">
        <v>848.65615171235402</v>
      </c>
      <c r="R272" s="56">
        <v>1E-4</v>
      </c>
      <c r="S272" s="56">
        <v>1.8E-3</v>
      </c>
      <c r="T272" s="56">
        <v>2.9999999999999997E-4</v>
      </c>
    </row>
    <row r="273" spans="1:20">
      <c r="A273" t="s">
        <v>978</v>
      </c>
      <c r="B273" t="s">
        <v>979</v>
      </c>
      <c r="C273" t="s">
        <v>108</v>
      </c>
      <c r="D273" t="s">
        <v>842</v>
      </c>
      <c r="E273" s="105" t="s">
        <v>4460</v>
      </c>
      <c r="F273" t="s">
        <v>947</v>
      </c>
      <c r="G273" t="s">
        <v>855</v>
      </c>
      <c r="H273" t="s">
        <v>844</v>
      </c>
      <c r="I273" s="105" t="s">
        <v>4460</v>
      </c>
      <c r="J273" s="55">
        <v>6.59</v>
      </c>
      <c r="K273" t="s">
        <v>102</v>
      </c>
      <c r="L273" s="56">
        <v>7.8799999999999995E-2</v>
      </c>
      <c r="M273" s="56">
        <v>5.9400000000000001E-2</v>
      </c>
      <c r="N273" s="55">
        <v>408684.83</v>
      </c>
      <c r="O273" s="55">
        <v>114.79790000000004</v>
      </c>
      <c r="P273" s="55">
        <v>0</v>
      </c>
      <c r="Q273" s="55">
        <v>1882.0886844228</v>
      </c>
      <c r="R273" s="56">
        <v>5.0000000000000001E-4</v>
      </c>
      <c r="S273" s="56">
        <v>4.0000000000000001E-3</v>
      </c>
      <c r="T273" s="56">
        <v>6.9999999999999999E-4</v>
      </c>
    </row>
    <row r="274" spans="1:20">
      <c r="A274" t="s">
        <v>980</v>
      </c>
      <c r="B274" t="s">
        <v>981</v>
      </c>
      <c r="C274" t="s">
        <v>108</v>
      </c>
      <c r="D274" t="s">
        <v>842</v>
      </c>
      <c r="E274" s="105" t="s">
        <v>4460</v>
      </c>
      <c r="F274" t="s">
        <v>982</v>
      </c>
      <c r="G274" t="s">
        <v>855</v>
      </c>
      <c r="H274" t="s">
        <v>304</v>
      </c>
      <c r="I274" s="105" t="s">
        <v>4460</v>
      </c>
      <c r="J274" s="55">
        <v>6.84</v>
      </c>
      <c r="K274" t="s">
        <v>100</v>
      </c>
      <c r="L274" s="56">
        <v>4.2799999999999998E-2</v>
      </c>
      <c r="M274" s="56">
        <v>5.5599999999999997E-2</v>
      </c>
      <c r="N274" s="55">
        <v>454094.25</v>
      </c>
      <c r="O274" s="55">
        <v>92.668040000000133</v>
      </c>
      <c r="P274" s="55">
        <v>0</v>
      </c>
      <c r="Q274" s="55">
        <v>1526.24247493287</v>
      </c>
      <c r="R274" s="56">
        <v>1E-4</v>
      </c>
      <c r="S274" s="56">
        <v>3.2000000000000002E-3</v>
      </c>
      <c r="T274" s="56">
        <v>5.0000000000000001E-4</v>
      </c>
    </row>
    <row r="275" spans="1:20">
      <c r="A275" t="s">
        <v>983</v>
      </c>
      <c r="B275" t="s">
        <v>984</v>
      </c>
      <c r="C275" t="s">
        <v>108</v>
      </c>
      <c r="D275" t="s">
        <v>842</v>
      </c>
      <c r="E275" s="105" t="s">
        <v>4460</v>
      </c>
      <c r="F275" t="s">
        <v>908</v>
      </c>
      <c r="G275" t="s">
        <v>985</v>
      </c>
      <c r="H275" t="s">
        <v>304</v>
      </c>
      <c r="I275" s="105" t="s">
        <v>4460</v>
      </c>
      <c r="J275" s="55">
        <v>1.4</v>
      </c>
      <c r="K275" t="s">
        <v>100</v>
      </c>
      <c r="L275" s="56">
        <v>6.5000000000000002E-2</v>
      </c>
      <c r="M275" s="56">
        <v>6.4600000000000005E-2</v>
      </c>
      <c r="N275" s="55">
        <v>151364.75</v>
      </c>
      <c r="O275" s="55">
        <v>99.831830000000011</v>
      </c>
      <c r="P275" s="55">
        <v>0</v>
      </c>
      <c r="Q275" s="55">
        <v>548.076695037028</v>
      </c>
      <c r="R275" s="56">
        <v>2.9999999999999997E-4</v>
      </c>
      <c r="S275" s="56">
        <v>1.1999999999999999E-3</v>
      </c>
      <c r="T275" s="56">
        <v>2.0000000000000001E-4</v>
      </c>
    </row>
    <row r="276" spans="1:20">
      <c r="A276" t="s">
        <v>986</v>
      </c>
      <c r="B276" t="s">
        <v>987</v>
      </c>
      <c r="C276" t="s">
        <v>108</v>
      </c>
      <c r="D276" t="s">
        <v>842</v>
      </c>
      <c r="E276" s="105" t="s">
        <v>4460</v>
      </c>
      <c r="F276" t="s">
        <v>947</v>
      </c>
      <c r="G276" t="s">
        <v>985</v>
      </c>
      <c r="H276" t="s">
        <v>304</v>
      </c>
      <c r="I276" s="105" t="s">
        <v>4460</v>
      </c>
      <c r="J276" s="55">
        <v>4.09</v>
      </c>
      <c r="K276" t="s">
        <v>100</v>
      </c>
      <c r="L276" s="56">
        <v>4.1300000000000003E-2</v>
      </c>
      <c r="M276" s="56">
        <v>5.7799999999999997E-2</v>
      </c>
      <c r="N276" s="55">
        <v>257320.08</v>
      </c>
      <c r="O276" s="55">
        <v>93.508879999999976</v>
      </c>
      <c r="P276" s="55">
        <v>0</v>
      </c>
      <c r="Q276" s="55">
        <v>872.71831173339797</v>
      </c>
      <c r="R276" s="56">
        <v>5.9999999999999995E-4</v>
      </c>
      <c r="S276" s="56">
        <v>1.8E-3</v>
      </c>
      <c r="T276" s="56">
        <v>2.9999999999999997E-4</v>
      </c>
    </row>
    <row r="277" spans="1:20">
      <c r="A277" t="s">
        <v>988</v>
      </c>
      <c r="B277" t="s">
        <v>989</v>
      </c>
      <c r="C277" t="s">
        <v>108</v>
      </c>
      <c r="D277" t="s">
        <v>842</v>
      </c>
      <c r="E277" s="105" t="s">
        <v>4460</v>
      </c>
      <c r="F277" t="s">
        <v>990</v>
      </c>
      <c r="G277" t="s">
        <v>985</v>
      </c>
      <c r="H277" t="s">
        <v>844</v>
      </c>
      <c r="I277" s="105" t="s">
        <v>4460</v>
      </c>
      <c r="J277" s="55">
        <v>4.4000000000000004</v>
      </c>
      <c r="K277" t="s">
        <v>102</v>
      </c>
      <c r="L277" s="56">
        <v>6.6299999999999998E-2</v>
      </c>
      <c r="M277" s="56">
        <v>6.1400000000000003E-2</v>
      </c>
      <c r="N277" s="55">
        <v>257320.08</v>
      </c>
      <c r="O277" s="55">
        <v>101.70061000000031</v>
      </c>
      <c r="P277" s="55">
        <v>0</v>
      </c>
      <c r="Q277" s="55">
        <v>1049.8200387057</v>
      </c>
      <c r="R277" s="56">
        <v>2.9999999999999997E-4</v>
      </c>
      <c r="S277" s="56">
        <v>2.2000000000000001E-3</v>
      </c>
      <c r="T277" s="56">
        <v>4.0000000000000002E-4</v>
      </c>
    </row>
    <row r="278" spans="1:20">
      <c r="A278" t="s">
        <v>991</v>
      </c>
      <c r="B278" t="s">
        <v>992</v>
      </c>
      <c r="C278" t="s">
        <v>108</v>
      </c>
      <c r="D278" t="s">
        <v>842</v>
      </c>
      <c r="E278" s="105" t="s">
        <v>4460</v>
      </c>
      <c r="F278" t="s">
        <v>896</v>
      </c>
      <c r="G278" t="s">
        <v>993</v>
      </c>
      <c r="H278" t="s">
        <v>881</v>
      </c>
      <c r="I278" s="105" t="s">
        <v>4460</v>
      </c>
      <c r="J278" s="55">
        <v>4.54</v>
      </c>
      <c r="K278" t="s">
        <v>100</v>
      </c>
      <c r="L278" s="56">
        <v>7.7499999999999999E-2</v>
      </c>
      <c r="M278" s="56">
        <v>7.22E-2</v>
      </c>
      <c r="N278" s="55">
        <v>312522.8</v>
      </c>
      <c r="O278" s="55">
        <v>104.81171999999962</v>
      </c>
      <c r="P278" s="55">
        <v>0</v>
      </c>
      <c r="Q278" s="55">
        <v>1188.0620135557199</v>
      </c>
      <c r="R278" s="56">
        <v>2.0000000000000001E-4</v>
      </c>
      <c r="S278" s="56">
        <v>2.5000000000000001E-3</v>
      </c>
      <c r="T278" s="56">
        <v>4.0000000000000002E-4</v>
      </c>
    </row>
    <row r="279" spans="1:20">
      <c r="A279" t="s">
        <v>994</v>
      </c>
      <c r="B279" t="s">
        <v>995</v>
      </c>
      <c r="C279" t="s">
        <v>108</v>
      </c>
      <c r="D279" t="s">
        <v>842</v>
      </c>
      <c r="E279" s="105" t="s">
        <v>4460</v>
      </c>
      <c r="F279" t="s">
        <v>975</v>
      </c>
      <c r="G279" t="s">
        <v>985</v>
      </c>
      <c r="H279" t="s">
        <v>304</v>
      </c>
      <c r="I279" s="105" t="s">
        <v>4460</v>
      </c>
      <c r="J279" s="55">
        <v>4.2699999999999996</v>
      </c>
      <c r="K279" t="s">
        <v>104</v>
      </c>
      <c r="L279" s="56">
        <v>8.3799999999999999E-2</v>
      </c>
      <c r="M279" s="56">
        <v>6.93E-2</v>
      </c>
      <c r="N279" s="55">
        <v>454094.25</v>
      </c>
      <c r="O279" s="55">
        <v>105.74071000000021</v>
      </c>
      <c r="P279" s="55">
        <v>0</v>
      </c>
      <c r="Q279" s="55">
        <v>2218.78282240421</v>
      </c>
      <c r="R279" s="56">
        <v>5.9999999999999995E-4</v>
      </c>
      <c r="S279" s="56">
        <v>4.7000000000000002E-3</v>
      </c>
      <c r="T279" s="56">
        <v>8.0000000000000004E-4</v>
      </c>
    </row>
    <row r="280" spans="1:20">
      <c r="A280" t="s">
        <v>996</v>
      </c>
      <c r="B280" t="s">
        <v>997</v>
      </c>
      <c r="C280" t="s">
        <v>108</v>
      </c>
      <c r="D280" t="s">
        <v>842</v>
      </c>
      <c r="E280" s="105" t="s">
        <v>4460</v>
      </c>
      <c r="F280" t="s">
        <v>947</v>
      </c>
      <c r="G280" t="s">
        <v>985</v>
      </c>
      <c r="H280" t="s">
        <v>844</v>
      </c>
      <c r="I280" s="105" t="s">
        <v>4460</v>
      </c>
      <c r="J280" s="55">
        <v>5.89</v>
      </c>
      <c r="K280" t="s">
        <v>102</v>
      </c>
      <c r="L280" s="56">
        <v>6.6299999999999998E-2</v>
      </c>
      <c r="M280" s="56">
        <v>5.5E-2</v>
      </c>
      <c r="N280" s="55">
        <v>605459</v>
      </c>
      <c r="O280" s="55">
        <v>109.26631999999991</v>
      </c>
      <c r="P280" s="55">
        <v>0</v>
      </c>
      <c r="Q280" s="55">
        <v>2653.9252017487402</v>
      </c>
      <c r="R280" s="56">
        <v>8.0000000000000004E-4</v>
      </c>
      <c r="S280" s="56">
        <v>5.5999999999999999E-3</v>
      </c>
      <c r="T280" s="56">
        <v>8.9999999999999998E-4</v>
      </c>
    </row>
    <row r="281" spans="1:20">
      <c r="A281" t="s">
        <v>998</v>
      </c>
      <c r="B281" t="s">
        <v>999</v>
      </c>
      <c r="C281" t="s">
        <v>108</v>
      </c>
      <c r="D281" t="s">
        <v>842</v>
      </c>
      <c r="E281" s="105" t="s">
        <v>4460</v>
      </c>
      <c r="F281" t="s">
        <v>916</v>
      </c>
      <c r="G281" t="s">
        <v>993</v>
      </c>
      <c r="H281" t="s">
        <v>881</v>
      </c>
      <c r="I281" s="105" t="s">
        <v>4460</v>
      </c>
      <c r="J281" s="55">
        <v>3.85</v>
      </c>
      <c r="K281" t="s">
        <v>102</v>
      </c>
      <c r="L281" s="56">
        <v>6.13E-2</v>
      </c>
      <c r="M281" s="56">
        <v>4.0399999999999998E-2</v>
      </c>
      <c r="N281" s="55">
        <v>302729.5</v>
      </c>
      <c r="O281" s="55">
        <v>111.74012999999992</v>
      </c>
      <c r="P281" s="55">
        <v>0</v>
      </c>
      <c r="Q281" s="55">
        <v>1357.0052833008399</v>
      </c>
      <c r="R281" s="56">
        <v>5.0000000000000001E-4</v>
      </c>
      <c r="S281" s="56">
        <v>2.8999999999999998E-3</v>
      </c>
      <c r="T281" s="56">
        <v>5.0000000000000001E-4</v>
      </c>
    </row>
    <row r="282" spans="1:20">
      <c r="A282" t="s">
        <v>1000</v>
      </c>
      <c r="B282" t="s">
        <v>1001</v>
      </c>
      <c r="C282" t="s">
        <v>108</v>
      </c>
      <c r="D282" t="s">
        <v>842</v>
      </c>
      <c r="E282" s="105" t="s">
        <v>4460</v>
      </c>
      <c r="F282" t="s">
        <v>916</v>
      </c>
      <c r="G282" t="s">
        <v>993</v>
      </c>
      <c r="H282" t="s">
        <v>881</v>
      </c>
      <c r="I282" s="105" t="s">
        <v>4460</v>
      </c>
      <c r="J282" s="55">
        <v>3.32</v>
      </c>
      <c r="K282" t="s">
        <v>100</v>
      </c>
      <c r="L282" s="56">
        <v>7.3499999999999996E-2</v>
      </c>
      <c r="M282" s="56">
        <v>5.7099999999999998E-2</v>
      </c>
      <c r="N282" s="55">
        <v>242183.6</v>
      </c>
      <c r="O282" s="55">
        <v>106.43532999999991</v>
      </c>
      <c r="P282" s="55">
        <v>0</v>
      </c>
      <c r="Q282" s="55">
        <v>934.92785059154596</v>
      </c>
      <c r="R282" s="56">
        <v>2.0000000000000001E-4</v>
      </c>
      <c r="S282" s="56">
        <v>2E-3</v>
      </c>
      <c r="T282" s="56">
        <v>2.9999999999999997E-4</v>
      </c>
    </row>
    <row r="283" spans="1:20">
      <c r="A283" t="s">
        <v>1002</v>
      </c>
      <c r="B283" t="s">
        <v>1003</v>
      </c>
      <c r="C283" t="s">
        <v>108</v>
      </c>
      <c r="D283" t="s">
        <v>842</v>
      </c>
      <c r="E283" s="105" t="s">
        <v>4460</v>
      </c>
      <c r="F283" t="s">
        <v>896</v>
      </c>
      <c r="G283" t="s">
        <v>993</v>
      </c>
      <c r="H283" t="s">
        <v>881</v>
      </c>
      <c r="I283" s="105" t="s">
        <v>4460</v>
      </c>
      <c r="J283" s="55">
        <v>4.13</v>
      </c>
      <c r="K283" t="s">
        <v>100</v>
      </c>
      <c r="L283" s="56">
        <v>7.4999999999999997E-2</v>
      </c>
      <c r="M283" s="56">
        <v>7.46E-2</v>
      </c>
      <c r="N283" s="55">
        <v>363275.4</v>
      </c>
      <c r="O283" s="55">
        <v>100.63467000000001</v>
      </c>
      <c r="P283" s="55">
        <v>0</v>
      </c>
      <c r="Q283" s="55">
        <v>1325.96228693174</v>
      </c>
      <c r="R283" s="56">
        <v>4.0000000000000002E-4</v>
      </c>
      <c r="S283" s="56">
        <v>2.8E-3</v>
      </c>
      <c r="T283" s="56">
        <v>5.0000000000000001E-4</v>
      </c>
    </row>
    <row r="284" spans="1:20">
      <c r="A284" t="s">
        <v>1004</v>
      </c>
      <c r="B284" t="s">
        <v>1005</v>
      </c>
      <c r="C284" t="s">
        <v>108</v>
      </c>
      <c r="D284" t="s">
        <v>842</v>
      </c>
      <c r="E284" s="105" t="s">
        <v>4460</v>
      </c>
      <c r="F284" t="s">
        <v>982</v>
      </c>
      <c r="G284" t="s">
        <v>985</v>
      </c>
      <c r="H284" t="s">
        <v>844</v>
      </c>
      <c r="I284" s="105" t="s">
        <v>4460</v>
      </c>
      <c r="J284" s="55">
        <v>6.57</v>
      </c>
      <c r="K284" t="s">
        <v>100</v>
      </c>
      <c r="L284" s="56">
        <v>5.1299999999999998E-2</v>
      </c>
      <c r="M284" s="56">
        <v>5.8299999999999998E-2</v>
      </c>
      <c r="N284" s="55">
        <v>325434.21000000002</v>
      </c>
      <c r="O284" s="55">
        <v>96.784879999999674</v>
      </c>
      <c r="P284" s="55">
        <v>0</v>
      </c>
      <c r="Q284" s="55">
        <v>1142.4002146187499</v>
      </c>
      <c r="R284" s="56">
        <v>6.9999999999999999E-4</v>
      </c>
      <c r="S284" s="56">
        <v>2.3999999999999998E-3</v>
      </c>
      <c r="T284" s="56">
        <v>4.0000000000000002E-4</v>
      </c>
    </row>
    <row r="285" spans="1:20">
      <c r="A285" t="s">
        <v>1006</v>
      </c>
      <c r="B285" t="s">
        <v>1007</v>
      </c>
      <c r="C285" t="s">
        <v>108</v>
      </c>
      <c r="D285" t="s">
        <v>842</v>
      </c>
      <c r="E285" s="105" t="s">
        <v>4460</v>
      </c>
      <c r="F285" t="s">
        <v>908</v>
      </c>
      <c r="G285" t="s">
        <v>985</v>
      </c>
      <c r="H285" t="s">
        <v>844</v>
      </c>
      <c r="I285" s="105" t="s">
        <v>4460</v>
      </c>
      <c r="J285" s="55">
        <v>6.96</v>
      </c>
      <c r="K285" t="s">
        <v>100</v>
      </c>
      <c r="L285" s="56">
        <v>6.4000000000000001E-2</v>
      </c>
      <c r="M285" s="56">
        <v>5.79E-2</v>
      </c>
      <c r="N285" s="55">
        <v>378411.88</v>
      </c>
      <c r="O285" s="55">
        <v>105.33633000000026</v>
      </c>
      <c r="P285" s="55">
        <v>0</v>
      </c>
      <c r="Q285" s="55">
        <v>1445.74101207387</v>
      </c>
      <c r="R285" s="56">
        <v>2.9999999999999997E-4</v>
      </c>
      <c r="S285" s="56">
        <v>3.0999999999999999E-3</v>
      </c>
      <c r="T285" s="56">
        <v>5.0000000000000001E-4</v>
      </c>
    </row>
    <row r="286" spans="1:20">
      <c r="A286" t="s">
        <v>1008</v>
      </c>
      <c r="B286" t="s">
        <v>1009</v>
      </c>
      <c r="C286" t="s">
        <v>108</v>
      </c>
      <c r="D286" t="s">
        <v>842</v>
      </c>
      <c r="E286" s="105" t="s">
        <v>4460</v>
      </c>
      <c r="F286" t="s">
        <v>896</v>
      </c>
      <c r="G286" t="s">
        <v>993</v>
      </c>
      <c r="H286" t="s">
        <v>881</v>
      </c>
      <c r="I286" s="105" t="s">
        <v>4460</v>
      </c>
      <c r="J286" s="55">
        <v>3.94</v>
      </c>
      <c r="K286" t="s">
        <v>100</v>
      </c>
      <c r="L286" s="56">
        <v>7.6300000000000007E-2</v>
      </c>
      <c r="M286" s="56">
        <v>8.2699999999999996E-2</v>
      </c>
      <c r="N286" s="55">
        <v>454094.25</v>
      </c>
      <c r="O286" s="55">
        <v>99.136600000000087</v>
      </c>
      <c r="P286" s="55">
        <v>0</v>
      </c>
      <c r="Q286" s="55">
        <v>1632.7796480904301</v>
      </c>
      <c r="R286" s="56">
        <v>8.9999999999999998E-4</v>
      </c>
      <c r="S286" s="56">
        <v>3.5000000000000001E-3</v>
      </c>
      <c r="T286" s="56">
        <v>5.9999999999999995E-4</v>
      </c>
    </row>
    <row r="287" spans="1:20">
      <c r="A287" t="s">
        <v>1010</v>
      </c>
      <c r="B287" t="s">
        <v>1011</v>
      </c>
      <c r="C287" t="s">
        <v>108</v>
      </c>
      <c r="D287" t="s">
        <v>842</v>
      </c>
      <c r="E287" s="105" t="s">
        <v>4460</v>
      </c>
      <c r="F287" t="s">
        <v>862</v>
      </c>
      <c r="G287" t="s">
        <v>993</v>
      </c>
      <c r="H287" t="s">
        <v>881</v>
      </c>
      <c r="I287" s="105" t="s">
        <v>4460</v>
      </c>
      <c r="J287" s="55">
        <v>2.92</v>
      </c>
      <c r="K287" t="s">
        <v>100</v>
      </c>
      <c r="L287" s="56">
        <v>5.2999999999999999E-2</v>
      </c>
      <c r="M287" s="56">
        <v>9.1899999999999996E-2</v>
      </c>
      <c r="N287" s="55">
        <v>468473.9</v>
      </c>
      <c r="O287" s="55">
        <v>90.461830000000234</v>
      </c>
      <c r="P287" s="55">
        <v>0</v>
      </c>
      <c r="Q287" s="55">
        <v>1537.08655854587</v>
      </c>
      <c r="R287" s="56">
        <v>2.9999999999999997E-4</v>
      </c>
      <c r="S287" s="56">
        <v>3.2000000000000002E-3</v>
      </c>
      <c r="T287" s="56">
        <v>5.0000000000000001E-4</v>
      </c>
    </row>
    <row r="288" spans="1:20">
      <c r="A288" t="s">
        <v>1012</v>
      </c>
      <c r="B288" t="s">
        <v>1013</v>
      </c>
      <c r="C288" t="s">
        <v>108</v>
      </c>
      <c r="D288" t="s">
        <v>842</v>
      </c>
      <c r="E288" s="105" t="s">
        <v>4460</v>
      </c>
      <c r="F288" t="s">
        <v>975</v>
      </c>
      <c r="G288" t="s">
        <v>985</v>
      </c>
      <c r="H288" t="s">
        <v>304</v>
      </c>
      <c r="I288" s="105" t="s">
        <v>4460</v>
      </c>
      <c r="J288" s="55">
        <v>6.17</v>
      </c>
      <c r="K288" t="s">
        <v>100</v>
      </c>
      <c r="L288" s="56">
        <v>4.1300000000000003E-2</v>
      </c>
      <c r="M288" s="56">
        <v>6.6600000000000006E-2</v>
      </c>
      <c r="N288" s="55">
        <v>158932.99</v>
      </c>
      <c r="O288" s="55">
        <v>85.646919999999952</v>
      </c>
      <c r="P288" s="55">
        <v>0</v>
      </c>
      <c r="Q288" s="55">
        <v>493.71163156763902</v>
      </c>
      <c r="R288" s="56">
        <v>2.0000000000000001E-4</v>
      </c>
      <c r="S288" s="56">
        <v>1E-3</v>
      </c>
      <c r="T288" s="56">
        <v>2.0000000000000001E-4</v>
      </c>
    </row>
    <row r="289" spans="1:20">
      <c r="A289" t="s">
        <v>1014</v>
      </c>
      <c r="B289" t="s">
        <v>1015</v>
      </c>
      <c r="C289" t="s">
        <v>108</v>
      </c>
      <c r="D289" t="s">
        <v>842</v>
      </c>
      <c r="E289" s="105" t="s">
        <v>4460</v>
      </c>
      <c r="F289" t="s">
        <v>975</v>
      </c>
      <c r="G289" t="s">
        <v>985</v>
      </c>
      <c r="H289" t="s">
        <v>304</v>
      </c>
      <c r="I289" s="105" t="s">
        <v>4460</v>
      </c>
      <c r="J289" s="55">
        <v>4.66</v>
      </c>
      <c r="K289" t="s">
        <v>102</v>
      </c>
      <c r="L289" s="56">
        <v>6.5000000000000002E-2</v>
      </c>
      <c r="M289" s="56">
        <v>4.9700000000000001E-2</v>
      </c>
      <c r="N289" s="55">
        <v>181637.7</v>
      </c>
      <c r="O289" s="55">
        <v>108.95942999999997</v>
      </c>
      <c r="P289" s="55">
        <v>0</v>
      </c>
      <c r="Q289" s="55">
        <v>793.94138261042701</v>
      </c>
      <c r="R289" s="56">
        <v>2.0000000000000001E-4</v>
      </c>
      <c r="S289" s="56">
        <v>1.6999999999999999E-3</v>
      </c>
      <c r="T289" s="56">
        <v>2.9999999999999997E-4</v>
      </c>
    </row>
    <row r="290" spans="1:20">
      <c r="A290" t="s">
        <v>1016</v>
      </c>
      <c r="B290" t="s">
        <v>1017</v>
      </c>
      <c r="C290" t="s">
        <v>108</v>
      </c>
      <c r="D290" t="s">
        <v>842</v>
      </c>
      <c r="E290" s="105" t="s">
        <v>4460</v>
      </c>
      <c r="F290" t="s">
        <v>975</v>
      </c>
      <c r="G290" t="s">
        <v>985</v>
      </c>
      <c r="H290" t="s">
        <v>304</v>
      </c>
      <c r="I290" s="105" t="s">
        <v>4460</v>
      </c>
      <c r="J290" s="55">
        <v>0.5</v>
      </c>
      <c r="K290" t="s">
        <v>100</v>
      </c>
      <c r="L290" s="56">
        <v>6.25E-2</v>
      </c>
      <c r="M290" s="56">
        <v>6.6400000000000001E-2</v>
      </c>
      <c r="N290" s="55">
        <v>404053.06</v>
      </c>
      <c r="O290" s="55">
        <v>100.89442000000021</v>
      </c>
      <c r="P290" s="55">
        <v>0</v>
      </c>
      <c r="Q290" s="55">
        <v>1478.6081777325501</v>
      </c>
      <c r="R290" s="56">
        <v>4.0000000000000002E-4</v>
      </c>
      <c r="S290" s="56">
        <v>3.0999999999999999E-3</v>
      </c>
      <c r="T290" s="56">
        <v>5.0000000000000001E-4</v>
      </c>
    </row>
    <row r="291" spans="1:20">
      <c r="A291" t="s">
        <v>1018</v>
      </c>
      <c r="B291" t="s">
        <v>1019</v>
      </c>
      <c r="C291" t="s">
        <v>108</v>
      </c>
      <c r="D291" t="s">
        <v>842</v>
      </c>
      <c r="E291" s="105" t="s">
        <v>4460</v>
      </c>
      <c r="F291" t="s">
        <v>908</v>
      </c>
      <c r="G291" t="s">
        <v>985</v>
      </c>
      <c r="H291" t="s">
        <v>844</v>
      </c>
      <c r="I291" s="105" t="s">
        <v>4460</v>
      </c>
      <c r="J291" s="55">
        <v>2.35</v>
      </c>
      <c r="K291" t="s">
        <v>102</v>
      </c>
      <c r="L291" s="56">
        <v>5.7500000000000002E-2</v>
      </c>
      <c r="M291" s="56">
        <v>4.2599999999999999E-2</v>
      </c>
      <c r="N291" s="55">
        <v>137741.92000000001</v>
      </c>
      <c r="O291" s="55">
        <v>105.49756000000001</v>
      </c>
      <c r="P291" s="55">
        <v>0</v>
      </c>
      <c r="Q291" s="55">
        <v>582.94310541909499</v>
      </c>
      <c r="R291" s="56">
        <v>2.0000000000000001E-4</v>
      </c>
      <c r="S291" s="56">
        <v>1.1999999999999999E-3</v>
      </c>
      <c r="T291" s="56">
        <v>2.0000000000000001E-4</v>
      </c>
    </row>
    <row r="292" spans="1:20">
      <c r="A292" t="s">
        <v>1020</v>
      </c>
      <c r="B292" t="s">
        <v>1021</v>
      </c>
      <c r="C292" t="s">
        <v>108</v>
      </c>
      <c r="D292" t="s">
        <v>842</v>
      </c>
      <c r="E292" s="105" t="s">
        <v>4460</v>
      </c>
      <c r="F292" t="s">
        <v>908</v>
      </c>
      <c r="G292" t="s">
        <v>985</v>
      </c>
      <c r="H292" t="s">
        <v>844</v>
      </c>
      <c r="I292" s="105" t="s">
        <v>4460</v>
      </c>
      <c r="J292" s="55">
        <v>4.3499999999999996</v>
      </c>
      <c r="K292" t="s">
        <v>102</v>
      </c>
      <c r="L292" s="56">
        <v>6.13E-2</v>
      </c>
      <c r="M292" s="56">
        <v>4.6300000000000001E-2</v>
      </c>
      <c r="N292" s="55">
        <v>302729.5</v>
      </c>
      <c r="O292" s="55">
        <v>107.98210999999981</v>
      </c>
      <c r="P292" s="55">
        <v>0</v>
      </c>
      <c r="Q292" s="55">
        <v>1311.3667737094299</v>
      </c>
      <c r="R292" s="56">
        <v>5.0000000000000001E-4</v>
      </c>
      <c r="S292" s="56">
        <v>2.8E-3</v>
      </c>
      <c r="T292" s="56">
        <v>5.0000000000000001E-4</v>
      </c>
    </row>
    <row r="293" spans="1:20">
      <c r="A293" t="s">
        <v>1022</v>
      </c>
      <c r="B293" t="s">
        <v>1023</v>
      </c>
      <c r="C293" t="s">
        <v>108</v>
      </c>
      <c r="D293" t="s">
        <v>842</v>
      </c>
      <c r="E293" s="105" t="s">
        <v>4460</v>
      </c>
      <c r="F293" t="s">
        <v>1024</v>
      </c>
      <c r="G293" t="s">
        <v>1025</v>
      </c>
      <c r="H293" t="s">
        <v>304</v>
      </c>
      <c r="I293" s="105" t="s">
        <v>4460</v>
      </c>
      <c r="J293" s="55">
        <v>4.34</v>
      </c>
      <c r="K293" t="s">
        <v>102</v>
      </c>
      <c r="L293" s="56">
        <v>7.2499999999999995E-2</v>
      </c>
      <c r="M293" s="56">
        <v>5.1900000000000002E-2</v>
      </c>
      <c r="N293" s="55">
        <v>302729.5</v>
      </c>
      <c r="O293" s="55">
        <v>110.1725099999999</v>
      </c>
      <c r="P293" s="55">
        <v>0</v>
      </c>
      <c r="Q293" s="55">
        <v>1337.96764103026</v>
      </c>
      <c r="R293" s="56">
        <v>5.9999999999999995E-4</v>
      </c>
      <c r="S293" s="56">
        <v>2.8E-3</v>
      </c>
      <c r="T293" s="56">
        <v>5.0000000000000001E-4</v>
      </c>
    </row>
    <row r="294" spans="1:20">
      <c r="A294" t="s">
        <v>1026</v>
      </c>
      <c r="B294" t="s">
        <v>1027</v>
      </c>
      <c r="C294" t="s">
        <v>108</v>
      </c>
      <c r="D294" t="s">
        <v>842</v>
      </c>
      <c r="E294" s="105" t="s">
        <v>4460</v>
      </c>
      <c r="F294" t="s">
        <v>908</v>
      </c>
      <c r="G294" t="s">
        <v>1028</v>
      </c>
      <c r="H294" t="s">
        <v>881</v>
      </c>
      <c r="I294" s="105" t="s">
        <v>4460</v>
      </c>
      <c r="J294" s="55">
        <v>6.11</v>
      </c>
      <c r="K294" t="s">
        <v>100</v>
      </c>
      <c r="L294" s="56">
        <v>3.7499999999999999E-2</v>
      </c>
      <c r="M294" s="56">
        <v>5.7599999999999998E-2</v>
      </c>
      <c r="N294" s="55">
        <v>484367.2</v>
      </c>
      <c r="O294" s="55">
        <v>89.758499999999771</v>
      </c>
      <c r="P294" s="55">
        <v>0</v>
      </c>
      <c r="Q294" s="55">
        <v>1576.8771793599201</v>
      </c>
      <c r="R294" s="56">
        <v>5.0000000000000001E-4</v>
      </c>
      <c r="S294" s="56">
        <v>3.3E-3</v>
      </c>
      <c r="T294" s="56">
        <v>5.9999999999999995E-4</v>
      </c>
    </row>
    <row r="295" spans="1:20">
      <c r="A295" t="s">
        <v>1029</v>
      </c>
      <c r="B295" t="s">
        <v>1030</v>
      </c>
      <c r="C295" t="s">
        <v>108</v>
      </c>
      <c r="D295" t="s">
        <v>842</v>
      </c>
      <c r="E295" s="105" t="s">
        <v>4460</v>
      </c>
      <c r="F295" t="s">
        <v>1031</v>
      </c>
      <c r="G295" t="s">
        <v>1025</v>
      </c>
      <c r="H295" t="s">
        <v>844</v>
      </c>
      <c r="I295" s="105" t="s">
        <v>4460</v>
      </c>
      <c r="J295" s="55">
        <v>6.19</v>
      </c>
      <c r="K295" t="s">
        <v>100</v>
      </c>
      <c r="L295" s="56">
        <v>0.04</v>
      </c>
      <c r="M295" s="56">
        <v>5.6099999999999997E-2</v>
      </c>
      <c r="N295" s="55">
        <v>454094.25</v>
      </c>
      <c r="O295" s="55">
        <v>91.413670000000167</v>
      </c>
      <c r="P295" s="55">
        <v>0</v>
      </c>
      <c r="Q295" s="55">
        <v>1505.5830029802801</v>
      </c>
      <c r="R295" s="56">
        <v>8.9999999999999998E-4</v>
      </c>
      <c r="S295" s="56">
        <v>3.2000000000000002E-3</v>
      </c>
      <c r="T295" s="56">
        <v>5.0000000000000001E-4</v>
      </c>
    </row>
    <row r="296" spans="1:20">
      <c r="A296" t="s">
        <v>1032</v>
      </c>
      <c r="B296" t="s">
        <v>1033</v>
      </c>
      <c r="C296" t="s">
        <v>108</v>
      </c>
      <c r="D296" t="s">
        <v>842</v>
      </c>
      <c r="E296" s="105" t="s">
        <v>4460</v>
      </c>
      <c r="F296" t="s">
        <v>916</v>
      </c>
      <c r="G296" t="s">
        <v>1025</v>
      </c>
      <c r="H296" t="s">
        <v>844</v>
      </c>
      <c r="I296" s="105" t="s">
        <v>4460</v>
      </c>
      <c r="J296" s="55">
        <v>5.36</v>
      </c>
      <c r="K296" t="s">
        <v>100</v>
      </c>
      <c r="L296" s="56">
        <v>3.7499999999999999E-2</v>
      </c>
      <c r="M296" s="56">
        <v>5.57E-2</v>
      </c>
      <c r="N296" s="55">
        <v>287593.03000000003</v>
      </c>
      <c r="O296" s="55">
        <v>91.90507999999997</v>
      </c>
      <c r="P296" s="55">
        <v>0</v>
      </c>
      <c r="Q296" s="55">
        <v>958.66181578131602</v>
      </c>
      <c r="R296" s="56">
        <v>6.9999999999999999E-4</v>
      </c>
      <c r="S296" s="56">
        <v>2E-3</v>
      </c>
      <c r="T296" s="56">
        <v>2.9999999999999997E-4</v>
      </c>
    </row>
    <row r="297" spans="1:20">
      <c r="A297" t="s">
        <v>1034</v>
      </c>
      <c r="B297" t="s">
        <v>1035</v>
      </c>
      <c r="C297" t="s">
        <v>108</v>
      </c>
      <c r="D297" t="s">
        <v>842</v>
      </c>
      <c r="E297" s="105" t="s">
        <v>4460</v>
      </c>
      <c r="F297" t="s">
        <v>862</v>
      </c>
      <c r="G297" t="s">
        <v>1028</v>
      </c>
      <c r="H297" t="s">
        <v>881</v>
      </c>
      <c r="I297" s="105" t="s">
        <v>4460</v>
      </c>
      <c r="J297" s="55">
        <v>4.0199999999999996</v>
      </c>
      <c r="K297" t="s">
        <v>100</v>
      </c>
      <c r="L297" s="56">
        <v>5.1299999999999998E-2</v>
      </c>
      <c r="M297" s="56">
        <v>5.9700000000000003E-2</v>
      </c>
      <c r="N297" s="55">
        <v>312825.53000000003</v>
      </c>
      <c r="O297" s="55">
        <v>96.576539999999909</v>
      </c>
      <c r="P297" s="55">
        <v>0</v>
      </c>
      <c r="Q297" s="55">
        <v>1095.7749971723699</v>
      </c>
      <c r="R297" s="56">
        <v>5.9999999999999995E-4</v>
      </c>
      <c r="S297" s="56">
        <v>2.3E-3</v>
      </c>
      <c r="T297" s="56">
        <v>4.0000000000000002E-4</v>
      </c>
    </row>
    <row r="298" spans="1:20">
      <c r="A298" t="s">
        <v>1036</v>
      </c>
      <c r="B298" t="s">
        <v>1037</v>
      </c>
      <c r="C298" t="s">
        <v>108</v>
      </c>
      <c r="D298" t="s">
        <v>842</v>
      </c>
      <c r="E298" s="105" t="s">
        <v>4460</v>
      </c>
      <c r="F298" t="s">
        <v>896</v>
      </c>
      <c r="G298" t="s">
        <v>1025</v>
      </c>
      <c r="H298" t="s">
        <v>844</v>
      </c>
      <c r="I298" s="105" t="s">
        <v>4460</v>
      </c>
      <c r="J298" s="55">
        <v>4.46</v>
      </c>
      <c r="K298" t="s">
        <v>102</v>
      </c>
      <c r="L298" s="56">
        <v>7.8799999999999995E-2</v>
      </c>
      <c r="M298" s="56">
        <v>7.1400000000000005E-2</v>
      </c>
      <c r="N298" s="55">
        <v>451066.96</v>
      </c>
      <c r="O298" s="55">
        <v>106.47931000000015</v>
      </c>
      <c r="P298" s="55">
        <v>0</v>
      </c>
      <c r="Q298" s="55">
        <v>1926.7433452289999</v>
      </c>
      <c r="R298" s="56">
        <v>5.0000000000000001E-4</v>
      </c>
      <c r="S298" s="56">
        <v>4.1000000000000003E-3</v>
      </c>
      <c r="T298" s="56">
        <v>6.9999999999999999E-4</v>
      </c>
    </row>
    <row r="299" spans="1:20">
      <c r="A299" t="s">
        <v>1038</v>
      </c>
      <c r="B299" t="s">
        <v>1039</v>
      </c>
      <c r="C299" t="s">
        <v>108</v>
      </c>
      <c r="D299" t="s">
        <v>842</v>
      </c>
      <c r="E299" s="105" t="s">
        <v>4460</v>
      </c>
      <c r="F299" t="s">
        <v>975</v>
      </c>
      <c r="G299" t="s">
        <v>1025</v>
      </c>
      <c r="H299" t="s">
        <v>844</v>
      </c>
      <c r="I299" s="105" t="s">
        <v>4460</v>
      </c>
      <c r="J299" s="55">
        <v>5.78</v>
      </c>
      <c r="K299" t="s">
        <v>102</v>
      </c>
      <c r="L299" s="56">
        <v>6.1400000000000003E-2</v>
      </c>
      <c r="M299" s="56">
        <v>4.9700000000000001E-2</v>
      </c>
      <c r="N299" s="55">
        <v>151364.75</v>
      </c>
      <c r="O299" s="55">
        <v>108.23021999999993</v>
      </c>
      <c r="P299" s="55">
        <v>0</v>
      </c>
      <c r="Q299" s="55">
        <v>657.18994757215796</v>
      </c>
      <c r="R299" s="56">
        <v>2.0000000000000001E-4</v>
      </c>
      <c r="S299" s="56">
        <v>1.4E-3</v>
      </c>
      <c r="T299" s="56">
        <v>2.0000000000000001E-4</v>
      </c>
    </row>
    <row r="300" spans="1:20">
      <c r="A300" t="s">
        <v>1040</v>
      </c>
      <c r="B300" t="s">
        <v>1041</v>
      </c>
      <c r="C300" t="s">
        <v>108</v>
      </c>
      <c r="D300" t="s">
        <v>842</v>
      </c>
      <c r="E300" s="105" t="s">
        <v>4460</v>
      </c>
      <c r="F300" t="s">
        <v>975</v>
      </c>
      <c r="G300" t="s">
        <v>1025</v>
      </c>
      <c r="H300" t="s">
        <v>844</v>
      </c>
      <c r="I300" s="105" t="s">
        <v>4460</v>
      </c>
      <c r="J300" s="55">
        <v>4.0999999999999996</v>
      </c>
      <c r="K300" t="s">
        <v>102</v>
      </c>
      <c r="L300" s="56">
        <v>7.1300000000000002E-2</v>
      </c>
      <c r="M300" s="56">
        <v>5.1200000000000002E-2</v>
      </c>
      <c r="N300" s="55">
        <v>454094.25</v>
      </c>
      <c r="O300" s="55">
        <v>108.44174999999984</v>
      </c>
      <c r="P300" s="55">
        <v>0</v>
      </c>
      <c r="Q300" s="55">
        <v>1975.4231673131501</v>
      </c>
      <c r="R300" s="56">
        <v>5.9999999999999995E-4</v>
      </c>
      <c r="S300" s="56">
        <v>4.1999999999999997E-3</v>
      </c>
      <c r="T300" s="56">
        <v>6.9999999999999999E-4</v>
      </c>
    </row>
    <row r="301" spans="1:20">
      <c r="A301" t="s">
        <v>1042</v>
      </c>
      <c r="B301" t="s">
        <v>1043</v>
      </c>
      <c r="C301" t="s">
        <v>108</v>
      </c>
      <c r="D301" t="s">
        <v>842</v>
      </c>
      <c r="E301" s="105" t="s">
        <v>4460</v>
      </c>
      <c r="F301" t="s">
        <v>950</v>
      </c>
      <c r="G301" t="s">
        <v>863</v>
      </c>
      <c r="H301" t="s">
        <v>844</v>
      </c>
      <c r="I301" s="105" t="s">
        <v>4460</v>
      </c>
      <c r="J301" s="55">
        <v>3.97</v>
      </c>
      <c r="K301" t="s">
        <v>100</v>
      </c>
      <c r="L301" s="56">
        <v>4.6300000000000001E-2</v>
      </c>
      <c r="M301" s="56">
        <v>5.7700000000000001E-2</v>
      </c>
      <c r="N301" s="55">
        <v>378457.28</v>
      </c>
      <c r="O301" s="55">
        <v>95.765129999999644</v>
      </c>
      <c r="P301" s="55">
        <v>0</v>
      </c>
      <c r="Q301" s="55">
        <v>1314.5339951383</v>
      </c>
      <c r="R301" s="56">
        <v>6.9999999999999999E-4</v>
      </c>
      <c r="S301" s="56">
        <v>2.8E-3</v>
      </c>
      <c r="T301" s="56">
        <v>5.0000000000000001E-4</v>
      </c>
    </row>
    <row r="302" spans="1:20">
      <c r="A302" t="s">
        <v>1044</v>
      </c>
      <c r="B302" t="s">
        <v>1045</v>
      </c>
      <c r="C302" t="s">
        <v>108</v>
      </c>
      <c r="D302" t="s">
        <v>842</v>
      </c>
      <c r="E302" s="105" t="s">
        <v>4460</v>
      </c>
      <c r="F302" t="s">
        <v>896</v>
      </c>
      <c r="G302" t="s">
        <v>863</v>
      </c>
      <c r="H302" t="s">
        <v>844</v>
      </c>
      <c r="I302" s="105" t="s">
        <v>4460</v>
      </c>
      <c r="J302" s="55">
        <v>3.53</v>
      </c>
      <c r="K302" t="s">
        <v>104</v>
      </c>
      <c r="L302" s="56">
        <v>8.8800000000000004E-2</v>
      </c>
      <c r="M302" s="56">
        <v>8.8900000000000007E-2</v>
      </c>
      <c r="N302" s="55">
        <v>307270.44</v>
      </c>
      <c r="O302" s="55">
        <v>99.901110000000017</v>
      </c>
      <c r="P302" s="55">
        <v>0</v>
      </c>
      <c r="Q302" s="55">
        <v>1418.4618707321399</v>
      </c>
      <c r="R302" s="56">
        <v>2.0000000000000001E-4</v>
      </c>
      <c r="S302" s="56">
        <v>3.0000000000000001E-3</v>
      </c>
      <c r="T302" s="56">
        <v>5.0000000000000001E-4</v>
      </c>
    </row>
    <row r="303" spans="1:20">
      <c r="A303" t="s">
        <v>1046</v>
      </c>
      <c r="B303" t="s">
        <v>1047</v>
      </c>
      <c r="C303" t="s">
        <v>108</v>
      </c>
      <c r="D303" t="s">
        <v>842</v>
      </c>
      <c r="E303" s="105" t="s">
        <v>4460</v>
      </c>
      <c r="F303" t="s">
        <v>1031</v>
      </c>
      <c r="G303" t="s">
        <v>1048</v>
      </c>
      <c r="H303" t="s">
        <v>881</v>
      </c>
      <c r="I303" s="105" t="s">
        <v>4460</v>
      </c>
      <c r="J303" s="55">
        <v>3.57</v>
      </c>
      <c r="K303" t="s">
        <v>100</v>
      </c>
      <c r="L303" s="56">
        <v>6.3799999999999996E-2</v>
      </c>
      <c r="M303" s="56">
        <v>5.8599999999999999E-2</v>
      </c>
      <c r="N303" s="55">
        <v>423821.3</v>
      </c>
      <c r="O303" s="55">
        <v>104.1045399999999</v>
      </c>
      <c r="P303" s="55">
        <v>0</v>
      </c>
      <c r="Q303" s="55">
        <v>1600.2948380325199</v>
      </c>
      <c r="R303" s="56">
        <v>8.0000000000000004E-4</v>
      </c>
      <c r="S303" s="56">
        <v>3.3999999999999998E-3</v>
      </c>
      <c r="T303" s="56">
        <v>5.9999999999999995E-4</v>
      </c>
    </row>
    <row r="304" spans="1:20">
      <c r="A304" t="s">
        <v>1049</v>
      </c>
      <c r="B304" t="s">
        <v>1050</v>
      </c>
      <c r="C304" t="s">
        <v>108</v>
      </c>
      <c r="D304" t="s">
        <v>842</v>
      </c>
      <c r="E304" s="105" t="s">
        <v>4460</v>
      </c>
      <c r="F304" t="s">
        <v>896</v>
      </c>
      <c r="G304" t="s">
        <v>863</v>
      </c>
      <c r="H304" t="s">
        <v>844</v>
      </c>
      <c r="I304" s="105" t="s">
        <v>4460</v>
      </c>
      <c r="J304" s="55">
        <v>3.94</v>
      </c>
      <c r="K304" t="s">
        <v>104</v>
      </c>
      <c r="L304" s="56">
        <v>8.5000000000000006E-2</v>
      </c>
      <c r="M304" s="56">
        <v>8.2000000000000003E-2</v>
      </c>
      <c r="N304" s="55">
        <v>151364.75</v>
      </c>
      <c r="O304" s="55">
        <v>100.90440999999994</v>
      </c>
      <c r="P304" s="55">
        <v>0</v>
      </c>
      <c r="Q304" s="55">
        <v>705.76719099903596</v>
      </c>
      <c r="R304" s="56">
        <v>2.0000000000000001E-4</v>
      </c>
      <c r="S304" s="56">
        <v>1.5E-3</v>
      </c>
      <c r="T304" s="56">
        <v>2.0000000000000001E-4</v>
      </c>
    </row>
    <row r="305" spans="1:20">
      <c r="A305" t="s">
        <v>1051</v>
      </c>
      <c r="B305" t="s">
        <v>1052</v>
      </c>
      <c r="C305" t="s">
        <v>108</v>
      </c>
      <c r="D305" t="s">
        <v>842</v>
      </c>
      <c r="E305" s="105" t="s">
        <v>4460</v>
      </c>
      <c r="F305" t="s">
        <v>896</v>
      </c>
      <c r="G305" t="s">
        <v>863</v>
      </c>
      <c r="H305" t="s">
        <v>844</v>
      </c>
      <c r="I305" s="105" t="s">
        <v>4460</v>
      </c>
      <c r="J305" s="55">
        <v>3.6</v>
      </c>
      <c r="K305" t="s">
        <v>104</v>
      </c>
      <c r="L305" s="56">
        <v>8.5000000000000006E-2</v>
      </c>
      <c r="M305" s="56">
        <v>7.9600000000000004E-2</v>
      </c>
      <c r="N305" s="55">
        <v>151364.75</v>
      </c>
      <c r="O305" s="55">
        <v>101.61441000000001</v>
      </c>
      <c r="P305" s="55">
        <v>0</v>
      </c>
      <c r="Q305" s="55">
        <v>710.73322474928898</v>
      </c>
      <c r="R305" s="56">
        <v>2.0000000000000001E-4</v>
      </c>
      <c r="S305" s="56">
        <v>1.5E-3</v>
      </c>
      <c r="T305" s="56">
        <v>2.0000000000000001E-4</v>
      </c>
    </row>
    <row r="306" spans="1:20">
      <c r="A306" t="s">
        <v>1053</v>
      </c>
      <c r="B306" t="s">
        <v>1054</v>
      </c>
      <c r="C306" t="s">
        <v>108</v>
      </c>
      <c r="D306" t="s">
        <v>842</v>
      </c>
      <c r="E306" s="105" t="s">
        <v>4460</v>
      </c>
      <c r="F306" t="s">
        <v>903</v>
      </c>
      <c r="G306" t="s">
        <v>1055</v>
      </c>
      <c r="H306" t="s">
        <v>881</v>
      </c>
      <c r="I306" s="105" t="s">
        <v>4460</v>
      </c>
      <c r="J306" s="55">
        <v>3.5</v>
      </c>
      <c r="K306" t="s">
        <v>102</v>
      </c>
      <c r="L306" s="56">
        <v>2.63E-2</v>
      </c>
      <c r="M306" s="56">
        <v>0.1004</v>
      </c>
      <c r="N306" s="55">
        <v>273213.37</v>
      </c>
      <c r="O306" s="55">
        <v>78.332139999999953</v>
      </c>
      <c r="P306" s="55">
        <v>0</v>
      </c>
      <c r="Q306" s="55">
        <v>858.53807895052205</v>
      </c>
      <c r="R306" s="56">
        <v>8.9999999999999998E-4</v>
      </c>
      <c r="S306" s="56">
        <v>1.8E-3</v>
      </c>
      <c r="T306" s="56">
        <v>2.9999999999999997E-4</v>
      </c>
    </row>
    <row r="307" spans="1:20">
      <c r="A307" t="s">
        <v>1056</v>
      </c>
      <c r="B307" t="s">
        <v>1057</v>
      </c>
      <c r="C307" t="s">
        <v>108</v>
      </c>
      <c r="D307" t="s">
        <v>842</v>
      </c>
      <c r="E307" s="105" t="s">
        <v>4460</v>
      </c>
      <c r="F307" t="s">
        <v>982</v>
      </c>
      <c r="G307" t="s">
        <v>1055</v>
      </c>
      <c r="H307" t="s">
        <v>881</v>
      </c>
      <c r="I307" s="105" t="s">
        <v>4460</v>
      </c>
      <c r="J307" s="55">
        <v>3.58</v>
      </c>
      <c r="K307" t="s">
        <v>100</v>
      </c>
      <c r="L307" s="56">
        <v>7.3800000000000004E-2</v>
      </c>
      <c r="M307" s="56">
        <v>6.6199999999999995E-2</v>
      </c>
      <c r="N307" s="55">
        <v>454094.25</v>
      </c>
      <c r="O307" s="55">
        <v>104.84384999999982</v>
      </c>
      <c r="P307" s="55">
        <v>0</v>
      </c>
      <c r="Q307" s="55">
        <v>1726.7780467299201</v>
      </c>
      <c r="R307" s="56">
        <v>4.0000000000000002E-4</v>
      </c>
      <c r="S307" s="56">
        <v>3.7000000000000002E-3</v>
      </c>
      <c r="T307" s="56">
        <v>5.9999999999999995E-4</v>
      </c>
    </row>
    <row r="308" spans="1:20">
      <c r="A308" t="s">
        <v>1058</v>
      </c>
      <c r="B308" t="s">
        <v>1059</v>
      </c>
      <c r="C308" t="s">
        <v>108</v>
      </c>
      <c r="D308" t="s">
        <v>842</v>
      </c>
      <c r="E308" s="105" t="s">
        <v>4460</v>
      </c>
      <c r="F308" t="s">
        <v>947</v>
      </c>
      <c r="G308" t="s">
        <v>1060</v>
      </c>
      <c r="H308" t="s">
        <v>844</v>
      </c>
      <c r="I308" s="105" t="s">
        <v>4460</v>
      </c>
      <c r="J308" s="55">
        <v>1.91</v>
      </c>
      <c r="K308" t="s">
        <v>102</v>
      </c>
      <c r="L308" s="56">
        <v>0.05</v>
      </c>
      <c r="M308" s="56">
        <v>5.0099999999999999E-2</v>
      </c>
      <c r="N308" s="55">
        <v>151364.75</v>
      </c>
      <c r="O308" s="55">
        <v>104.23363000000001</v>
      </c>
      <c r="P308" s="55">
        <v>0</v>
      </c>
      <c r="Q308" s="55">
        <v>632.92206035389904</v>
      </c>
      <c r="R308" s="56">
        <v>2.0000000000000001E-4</v>
      </c>
      <c r="S308" s="56">
        <v>1.2999999999999999E-3</v>
      </c>
      <c r="T308" s="56">
        <v>2.0000000000000001E-4</v>
      </c>
    </row>
    <row r="309" spans="1:20">
      <c r="A309" t="s">
        <v>1061</v>
      </c>
      <c r="B309" t="s">
        <v>1062</v>
      </c>
      <c r="C309" t="s">
        <v>108</v>
      </c>
      <c r="D309" t="s">
        <v>842</v>
      </c>
      <c r="E309" s="105" t="s">
        <v>4460</v>
      </c>
      <c r="F309" t="s">
        <v>947</v>
      </c>
      <c r="G309" t="s">
        <v>1060</v>
      </c>
      <c r="H309" t="s">
        <v>844</v>
      </c>
      <c r="I309" s="105" t="s">
        <v>4460</v>
      </c>
      <c r="J309" s="55">
        <v>1.93</v>
      </c>
      <c r="K309" t="s">
        <v>104</v>
      </c>
      <c r="L309" s="56">
        <v>0.06</v>
      </c>
      <c r="M309" s="56">
        <v>7.2499999999999995E-2</v>
      </c>
      <c r="N309" s="55">
        <v>358734.46</v>
      </c>
      <c r="O309" s="55">
        <v>99.523330000000144</v>
      </c>
      <c r="P309" s="55">
        <v>0</v>
      </c>
      <c r="Q309" s="55">
        <v>1649.7744217091799</v>
      </c>
      <c r="R309" s="56">
        <v>2.9999999999999997E-4</v>
      </c>
      <c r="S309" s="56">
        <v>3.5000000000000001E-3</v>
      </c>
      <c r="T309" s="56">
        <v>5.9999999999999995E-4</v>
      </c>
    </row>
    <row r="310" spans="1:20">
      <c r="A310" t="s">
        <v>1063</v>
      </c>
      <c r="B310" t="s">
        <v>1064</v>
      </c>
      <c r="C310" t="s">
        <v>108</v>
      </c>
      <c r="D310" t="s">
        <v>842</v>
      </c>
      <c r="E310" s="105" t="s">
        <v>4460</v>
      </c>
      <c r="F310" t="s">
        <v>1031</v>
      </c>
      <c r="G310" t="s">
        <v>1055</v>
      </c>
      <c r="H310" t="s">
        <v>881</v>
      </c>
      <c r="I310" s="105" t="s">
        <v>4460</v>
      </c>
      <c r="J310" s="55">
        <v>6.02</v>
      </c>
      <c r="K310" t="s">
        <v>100</v>
      </c>
      <c r="L310" s="56">
        <v>5.1299999999999998E-2</v>
      </c>
      <c r="M310" s="56">
        <v>7.8E-2</v>
      </c>
      <c r="N310" s="55">
        <v>333002.45</v>
      </c>
      <c r="O310" s="55">
        <v>85.774170000000211</v>
      </c>
      <c r="P310" s="55">
        <v>0</v>
      </c>
      <c r="Q310" s="55">
        <v>1035.98032760611</v>
      </c>
      <c r="R310" s="56">
        <v>2.0000000000000001E-4</v>
      </c>
      <c r="S310" s="56">
        <v>2.2000000000000001E-3</v>
      </c>
      <c r="T310" s="56">
        <v>4.0000000000000002E-4</v>
      </c>
    </row>
    <row r="311" spans="1:20">
      <c r="A311" t="s">
        <v>196</v>
      </c>
      <c r="B311" s="107" t="s">
        <v>4460</v>
      </c>
      <c r="C311" s="107" t="s">
        <v>4460</v>
      </c>
      <c r="D311" s="107" t="s">
        <v>4460</v>
      </c>
      <c r="E311" s="107" t="s">
        <v>4460</v>
      </c>
      <c r="F311" s="107" t="s">
        <v>4460</v>
      </c>
      <c r="G311" s="107" t="s">
        <v>4460</v>
      </c>
      <c r="H311" s="107" t="s">
        <v>4460</v>
      </c>
      <c r="I311" s="107" t="s">
        <v>4460</v>
      </c>
      <c r="J311" s="107" t="s">
        <v>4460</v>
      </c>
      <c r="K311" s="107" t="s">
        <v>4460</v>
      </c>
      <c r="L311" s="107" t="s">
        <v>4460</v>
      </c>
      <c r="M311" s="107" t="s">
        <v>4460</v>
      </c>
      <c r="N311" s="107" t="s">
        <v>4460</v>
      </c>
      <c r="O311" s="107" t="s">
        <v>4460</v>
      </c>
      <c r="P311" s="107" t="s">
        <v>4460</v>
      </c>
      <c r="Q311" s="107" t="s">
        <v>4460</v>
      </c>
      <c r="R311" s="107" t="s">
        <v>4460</v>
      </c>
      <c r="S311" s="107" t="s">
        <v>4460</v>
      </c>
      <c r="T311" s="107" t="s">
        <v>4460</v>
      </c>
    </row>
    <row r="312" spans="1:20">
      <c r="A312" t="s">
        <v>308</v>
      </c>
      <c r="B312" s="107" t="s">
        <v>4460</v>
      </c>
      <c r="C312" s="107" t="s">
        <v>4460</v>
      </c>
      <c r="D312" s="107" t="s">
        <v>4460</v>
      </c>
      <c r="E312" s="107" t="s">
        <v>4460</v>
      </c>
      <c r="F312" s="107" t="s">
        <v>4460</v>
      </c>
      <c r="G312" s="107" t="s">
        <v>4460</v>
      </c>
      <c r="H312" s="107" t="s">
        <v>4460</v>
      </c>
      <c r="I312" s="107" t="s">
        <v>4460</v>
      </c>
      <c r="J312" s="107" t="s">
        <v>4460</v>
      </c>
      <c r="K312" s="107" t="s">
        <v>4460</v>
      </c>
      <c r="L312" s="107" t="s">
        <v>4460</v>
      </c>
      <c r="M312" s="107" t="s">
        <v>4460</v>
      </c>
      <c r="N312" s="107" t="s">
        <v>4460</v>
      </c>
      <c r="O312" s="107" t="s">
        <v>4460</v>
      </c>
      <c r="P312" s="107" t="s">
        <v>4460</v>
      </c>
      <c r="Q312" s="107" t="s">
        <v>4460</v>
      </c>
      <c r="R312" s="107" t="s">
        <v>4460</v>
      </c>
      <c r="S312" s="107" t="s">
        <v>4460</v>
      </c>
      <c r="T312" s="107" t="s">
        <v>4460</v>
      </c>
    </row>
    <row r="313" spans="1:20">
      <c r="A313" t="s">
        <v>309</v>
      </c>
      <c r="B313" s="107" t="s">
        <v>4460</v>
      </c>
      <c r="C313" s="107" t="s">
        <v>4460</v>
      </c>
      <c r="D313" s="107" t="s">
        <v>4460</v>
      </c>
      <c r="E313" s="107" t="s">
        <v>4460</v>
      </c>
      <c r="F313" s="107" t="s">
        <v>4460</v>
      </c>
      <c r="G313" s="107" t="s">
        <v>4460</v>
      </c>
      <c r="H313" s="107" t="s">
        <v>4460</v>
      </c>
      <c r="I313" s="107" t="s">
        <v>4460</v>
      </c>
      <c r="J313" s="107" t="s">
        <v>4460</v>
      </c>
      <c r="K313" s="107" t="s">
        <v>4460</v>
      </c>
      <c r="L313" s="107" t="s">
        <v>4460</v>
      </c>
      <c r="M313" s="107" t="s">
        <v>4460</v>
      </c>
      <c r="N313" s="107" t="s">
        <v>4460</v>
      </c>
      <c r="O313" s="107" t="s">
        <v>4460</v>
      </c>
      <c r="P313" s="107" t="s">
        <v>4460</v>
      </c>
      <c r="Q313" s="107" t="s">
        <v>4460</v>
      </c>
      <c r="R313" s="107" t="s">
        <v>4460</v>
      </c>
      <c r="S313" s="107" t="s">
        <v>4460</v>
      </c>
      <c r="T313" s="107" t="s">
        <v>4460</v>
      </c>
    </row>
    <row r="314" spans="1:20">
      <c r="A314" t="s">
        <v>310</v>
      </c>
      <c r="B314" s="107" t="s">
        <v>4460</v>
      </c>
      <c r="C314" s="107" t="s">
        <v>4460</v>
      </c>
      <c r="D314" s="107" t="s">
        <v>4460</v>
      </c>
      <c r="E314" s="107" t="s">
        <v>4460</v>
      </c>
      <c r="F314" s="107" t="s">
        <v>4460</v>
      </c>
      <c r="G314" s="107" t="s">
        <v>4460</v>
      </c>
      <c r="H314" s="107" t="s">
        <v>4460</v>
      </c>
      <c r="I314" s="107" t="s">
        <v>4460</v>
      </c>
      <c r="J314" s="107" t="s">
        <v>4460</v>
      </c>
      <c r="K314" s="107" t="s">
        <v>4460</v>
      </c>
      <c r="L314" s="107" t="s">
        <v>4460</v>
      </c>
      <c r="M314" s="107" t="s">
        <v>4460</v>
      </c>
      <c r="N314" s="107" t="s">
        <v>4460</v>
      </c>
      <c r="O314" s="107" t="s">
        <v>4460</v>
      </c>
      <c r="P314" s="107" t="s">
        <v>4460</v>
      </c>
      <c r="Q314" s="107" t="s">
        <v>4460</v>
      </c>
      <c r="R314" s="107" t="s">
        <v>4460</v>
      </c>
      <c r="S314" s="107" t="s">
        <v>4460</v>
      </c>
      <c r="T314" s="107" t="s">
        <v>4460</v>
      </c>
    </row>
    <row r="315" spans="1:20">
      <c r="A315" t="s">
        <v>311</v>
      </c>
      <c r="B315" s="107" t="s">
        <v>4460</v>
      </c>
      <c r="C315" s="107" t="s">
        <v>4460</v>
      </c>
      <c r="D315" s="107" t="s">
        <v>4460</v>
      </c>
      <c r="E315" s="107" t="s">
        <v>4460</v>
      </c>
      <c r="F315" s="107" t="s">
        <v>4460</v>
      </c>
      <c r="G315" s="107" t="s">
        <v>4460</v>
      </c>
      <c r="H315" s="107" t="s">
        <v>4460</v>
      </c>
      <c r="I315" s="107" t="s">
        <v>4460</v>
      </c>
      <c r="J315" s="107" t="s">
        <v>4460</v>
      </c>
      <c r="K315" s="107" t="s">
        <v>4460</v>
      </c>
      <c r="L315" s="107" t="s">
        <v>4460</v>
      </c>
      <c r="M315" s="107" t="s">
        <v>4460</v>
      </c>
      <c r="N315" s="107" t="s">
        <v>4460</v>
      </c>
      <c r="O315" s="107" t="s">
        <v>4460</v>
      </c>
      <c r="P315" s="107" t="s">
        <v>4460</v>
      </c>
      <c r="Q315" s="107" t="s">
        <v>4460</v>
      </c>
      <c r="R315" s="107" t="s">
        <v>4460</v>
      </c>
      <c r="S315" s="107" t="s">
        <v>4460</v>
      </c>
      <c r="T315" s="107" t="s">
        <v>4460</v>
      </c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A1:XFD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>
      <c r="A1" s="2" t="s">
        <v>0</v>
      </c>
      <c r="B1" s="61" t="s">
        <v>4459</v>
      </c>
      <c r="D1" s="13"/>
      <c r="E1" s="13"/>
      <c r="F1" s="13"/>
    </row>
    <row r="2" spans="1:14">
      <c r="A2" s="2" t="s">
        <v>1</v>
      </c>
      <c r="B2" s="9" t="s">
        <v>3469</v>
      </c>
      <c r="D2" s="13"/>
      <c r="E2" s="13"/>
      <c r="F2" s="13"/>
    </row>
    <row r="3" spans="1:14">
      <c r="A3" s="2" t="s">
        <v>2</v>
      </c>
      <c r="B3" s="20" t="s">
        <v>3470</v>
      </c>
      <c r="D3" s="13"/>
      <c r="E3" s="13"/>
      <c r="F3" s="13"/>
    </row>
    <row r="4" spans="1:14">
      <c r="A4" s="2" t="s">
        <v>3</v>
      </c>
      <c r="B4" s="62" t="s">
        <v>165</v>
      </c>
      <c r="D4" s="13"/>
      <c r="E4" s="13"/>
      <c r="F4" s="13"/>
    </row>
    <row r="5" spans="1:1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4" s="15" customFormat="1">
      <c r="A6" s="32" t="s">
        <v>45</v>
      </c>
      <c r="B6" s="33" t="s">
        <v>46</v>
      </c>
      <c r="C6" s="114" t="s">
        <v>66</v>
      </c>
      <c r="D6" s="114" t="s">
        <v>79</v>
      </c>
      <c r="E6" s="114" t="s">
        <v>47</v>
      </c>
      <c r="F6" s="114" t="s">
        <v>80</v>
      </c>
      <c r="G6" s="114" t="s">
        <v>50</v>
      </c>
      <c r="H6" s="108" t="s">
        <v>155</v>
      </c>
      <c r="I6" s="108" t="s">
        <v>156</v>
      </c>
      <c r="J6" s="108" t="s">
        <v>160</v>
      </c>
      <c r="K6" s="108" t="s">
        <v>53</v>
      </c>
      <c r="L6" s="108" t="s">
        <v>69</v>
      </c>
      <c r="M6" s="108" t="s">
        <v>54</v>
      </c>
      <c r="N6" s="36" t="s">
        <v>151</v>
      </c>
    </row>
    <row r="7" spans="1:14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00" t="s">
        <v>4460</v>
      </c>
      <c r="G7" s="100" t="s">
        <v>4460</v>
      </c>
      <c r="H7" s="16" t="s">
        <v>152</v>
      </c>
      <c r="I7" s="100" t="s">
        <v>4460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102" t="s">
        <v>4460</v>
      </c>
      <c r="H9" s="53">
        <v>20555365.239999998</v>
      </c>
      <c r="I9" s="102" t="s">
        <v>4460</v>
      </c>
      <c r="J9" s="53">
        <v>409.48197771000002</v>
      </c>
      <c r="K9" s="53">
        <v>427849.15779100591</v>
      </c>
      <c r="L9" s="102" t="s">
        <v>4460</v>
      </c>
      <c r="M9" s="54">
        <v>1</v>
      </c>
      <c r="N9" s="54">
        <v>0.14990000000000001</v>
      </c>
    </row>
    <row r="10" spans="1:14">
      <c r="A10" s="57" t="s">
        <v>173</v>
      </c>
      <c r="B10" s="106" t="s">
        <v>4460</v>
      </c>
      <c r="C10" s="106" t="s">
        <v>4460</v>
      </c>
      <c r="D10" s="107" t="s">
        <v>4460</v>
      </c>
      <c r="E10" s="107" t="s">
        <v>4460</v>
      </c>
      <c r="F10" s="107" t="s">
        <v>4460</v>
      </c>
      <c r="G10" s="107" t="s">
        <v>4460</v>
      </c>
      <c r="H10" s="59">
        <v>19556341.190000001</v>
      </c>
      <c r="I10" s="107" t="s">
        <v>4460</v>
      </c>
      <c r="J10" s="59">
        <v>378.56903770999998</v>
      </c>
      <c r="K10" s="59">
        <v>317734.40770836372</v>
      </c>
      <c r="L10" s="107" t="s">
        <v>4460</v>
      </c>
      <c r="M10" s="58">
        <v>0.74260000000000004</v>
      </c>
      <c r="N10" s="58">
        <v>0.1113</v>
      </c>
    </row>
    <row r="11" spans="1:14">
      <c r="A11" s="57" t="s">
        <v>1065</v>
      </c>
      <c r="B11" s="106" t="s">
        <v>4460</v>
      </c>
      <c r="C11" s="106" t="s">
        <v>4460</v>
      </c>
      <c r="D11" s="107" t="s">
        <v>4460</v>
      </c>
      <c r="E11" s="107" t="s">
        <v>4460</v>
      </c>
      <c r="F11" s="107" t="s">
        <v>4460</v>
      </c>
      <c r="G11" s="107" t="s">
        <v>4460</v>
      </c>
      <c r="H11" s="59">
        <v>6666450.79</v>
      </c>
      <c r="I11" s="107" t="s">
        <v>4460</v>
      </c>
      <c r="J11" s="59">
        <v>192.82286771</v>
      </c>
      <c r="K11" s="59">
        <v>197244.08019141</v>
      </c>
      <c r="L11" s="107" t="s">
        <v>4460</v>
      </c>
      <c r="M11" s="58">
        <v>0.46100000000000002</v>
      </c>
      <c r="N11" s="58">
        <v>6.9099999999999995E-2</v>
      </c>
    </row>
    <row r="12" spans="1:14">
      <c r="A12" t="s">
        <v>1066</v>
      </c>
      <c r="B12" t="s">
        <v>1067</v>
      </c>
      <c r="C12" t="s">
        <v>96</v>
      </c>
      <c r="D12" t="s">
        <v>108</v>
      </c>
      <c r="E12" t="s">
        <v>657</v>
      </c>
      <c r="F12" t="s">
        <v>329</v>
      </c>
      <c r="G12" t="s">
        <v>98</v>
      </c>
      <c r="H12" s="55">
        <v>150145.84</v>
      </c>
      <c r="I12" s="55">
        <v>2400</v>
      </c>
      <c r="J12" s="55">
        <v>0</v>
      </c>
      <c r="K12" s="55">
        <v>3603.5001600000001</v>
      </c>
      <c r="L12" s="56">
        <v>6.9999999999999999E-4</v>
      </c>
      <c r="M12" s="56">
        <v>8.3999999999999995E-3</v>
      </c>
      <c r="N12" s="56">
        <v>1.2999999999999999E-3</v>
      </c>
    </row>
    <row r="13" spans="1:14">
      <c r="A13" t="s">
        <v>1068</v>
      </c>
      <c r="B13" t="s">
        <v>1069</v>
      </c>
      <c r="C13" t="s">
        <v>96</v>
      </c>
      <c r="D13" t="s">
        <v>108</v>
      </c>
      <c r="E13" t="s">
        <v>1070</v>
      </c>
      <c r="F13" t="s">
        <v>686</v>
      </c>
      <c r="G13" t="s">
        <v>98</v>
      </c>
      <c r="H13" s="55">
        <v>18913.37</v>
      </c>
      <c r="I13" s="55">
        <v>27680</v>
      </c>
      <c r="J13" s="55">
        <v>0</v>
      </c>
      <c r="K13" s="55">
        <v>5235.220816</v>
      </c>
      <c r="L13" s="56">
        <v>2.9999999999999997E-4</v>
      </c>
      <c r="M13" s="56">
        <v>1.2200000000000001E-2</v>
      </c>
      <c r="N13" s="56">
        <v>1.8E-3</v>
      </c>
    </row>
    <row r="14" spans="1:14">
      <c r="A14" t="s">
        <v>1071</v>
      </c>
      <c r="B14" t="s">
        <v>1072</v>
      </c>
      <c r="C14" t="s">
        <v>96</v>
      </c>
      <c r="D14" t="s">
        <v>108</v>
      </c>
      <c r="E14" t="s">
        <v>792</v>
      </c>
      <c r="F14" t="s">
        <v>686</v>
      </c>
      <c r="G14" t="s">
        <v>98</v>
      </c>
      <c r="H14" s="55">
        <v>62745.19</v>
      </c>
      <c r="I14" s="55">
        <v>7120</v>
      </c>
      <c r="J14" s="55">
        <v>0</v>
      </c>
      <c r="K14" s="55">
        <v>4467.4575279999999</v>
      </c>
      <c r="L14" s="56">
        <v>5.0000000000000001E-4</v>
      </c>
      <c r="M14" s="56">
        <v>1.04E-2</v>
      </c>
      <c r="N14" s="56">
        <v>1.6000000000000001E-3</v>
      </c>
    </row>
    <row r="15" spans="1:14">
      <c r="A15" t="s">
        <v>1073</v>
      </c>
      <c r="B15" t="s">
        <v>1074</v>
      </c>
      <c r="C15" t="s">
        <v>96</v>
      </c>
      <c r="D15" t="s">
        <v>108</v>
      </c>
      <c r="E15" t="s">
        <v>795</v>
      </c>
      <c r="F15" t="s">
        <v>686</v>
      </c>
      <c r="G15" t="s">
        <v>98</v>
      </c>
      <c r="H15" s="55">
        <v>348444.82</v>
      </c>
      <c r="I15" s="55">
        <v>1336</v>
      </c>
      <c r="J15" s="55">
        <v>0</v>
      </c>
      <c r="K15" s="55">
        <v>4655.2227952000003</v>
      </c>
      <c r="L15" s="56">
        <v>5.9999999999999995E-4</v>
      </c>
      <c r="M15" s="56">
        <v>1.09E-2</v>
      </c>
      <c r="N15" s="56">
        <v>1.6000000000000001E-3</v>
      </c>
    </row>
    <row r="16" spans="1:14">
      <c r="A16" t="s">
        <v>1075</v>
      </c>
      <c r="B16" t="s">
        <v>1076</v>
      </c>
      <c r="C16" t="s">
        <v>96</v>
      </c>
      <c r="D16" t="s">
        <v>108</v>
      </c>
      <c r="E16" t="s">
        <v>440</v>
      </c>
      <c r="F16" t="s">
        <v>441</v>
      </c>
      <c r="G16" t="s">
        <v>98</v>
      </c>
      <c r="H16" s="55">
        <v>98319.63</v>
      </c>
      <c r="I16" s="55">
        <v>3807</v>
      </c>
      <c r="J16" s="55">
        <v>0</v>
      </c>
      <c r="K16" s="55">
        <v>3743.0283141</v>
      </c>
      <c r="L16" s="56">
        <v>4.0000000000000002E-4</v>
      </c>
      <c r="M16" s="56">
        <v>8.6999999999999994E-3</v>
      </c>
      <c r="N16" s="56">
        <v>1.2999999999999999E-3</v>
      </c>
    </row>
    <row r="17" spans="1:14">
      <c r="A17" t="s">
        <v>1077</v>
      </c>
      <c r="B17" t="s">
        <v>1078</v>
      </c>
      <c r="C17" t="s">
        <v>96</v>
      </c>
      <c r="D17" t="s">
        <v>108</v>
      </c>
      <c r="E17" t="s">
        <v>707</v>
      </c>
      <c r="F17" t="s">
        <v>441</v>
      </c>
      <c r="G17" t="s">
        <v>98</v>
      </c>
      <c r="H17" s="55">
        <v>81297.73</v>
      </c>
      <c r="I17" s="55">
        <v>2893</v>
      </c>
      <c r="J17" s="55">
        <v>0</v>
      </c>
      <c r="K17" s="55">
        <v>2351.9433288999999</v>
      </c>
      <c r="L17" s="56">
        <v>4.0000000000000002E-4</v>
      </c>
      <c r="M17" s="56">
        <v>5.4999999999999997E-3</v>
      </c>
      <c r="N17" s="56">
        <v>8.0000000000000004E-4</v>
      </c>
    </row>
    <row r="18" spans="1:14">
      <c r="A18" t="s">
        <v>1079</v>
      </c>
      <c r="B18" t="s">
        <v>1080</v>
      </c>
      <c r="C18" t="s">
        <v>96</v>
      </c>
      <c r="D18" t="s">
        <v>108</v>
      </c>
      <c r="E18" t="s">
        <v>838</v>
      </c>
      <c r="F18" t="s">
        <v>699</v>
      </c>
      <c r="G18" t="s">
        <v>98</v>
      </c>
      <c r="H18" s="55">
        <v>16420.38</v>
      </c>
      <c r="I18" s="55">
        <v>77500</v>
      </c>
      <c r="J18" s="55">
        <v>29.786570000000001</v>
      </c>
      <c r="K18" s="55">
        <v>12755.58107</v>
      </c>
      <c r="L18" s="56">
        <v>4.0000000000000002E-4</v>
      </c>
      <c r="M18" s="56">
        <v>2.98E-2</v>
      </c>
      <c r="N18" s="56">
        <v>4.4999999999999997E-3</v>
      </c>
    </row>
    <row r="19" spans="1:14">
      <c r="A19" t="s">
        <v>1081</v>
      </c>
      <c r="B19" t="s">
        <v>1082</v>
      </c>
      <c r="C19" t="s">
        <v>96</v>
      </c>
      <c r="D19" t="s">
        <v>108</v>
      </c>
      <c r="E19" t="s">
        <v>642</v>
      </c>
      <c r="F19" t="s">
        <v>560</v>
      </c>
      <c r="G19" t="s">
        <v>98</v>
      </c>
      <c r="H19" s="55">
        <v>9305.06</v>
      </c>
      <c r="I19" s="55">
        <v>5701</v>
      </c>
      <c r="J19" s="55">
        <v>0</v>
      </c>
      <c r="K19" s="55">
        <v>530.48147059999997</v>
      </c>
      <c r="L19" s="56">
        <v>1E-4</v>
      </c>
      <c r="M19" s="56">
        <v>1.1999999999999999E-3</v>
      </c>
      <c r="N19" s="56">
        <v>2.0000000000000001E-4</v>
      </c>
    </row>
    <row r="20" spans="1:14">
      <c r="A20" t="s">
        <v>1083</v>
      </c>
      <c r="B20" t="s">
        <v>1084</v>
      </c>
      <c r="C20" t="s">
        <v>96</v>
      </c>
      <c r="D20" t="s">
        <v>108</v>
      </c>
      <c r="E20" t="s">
        <v>1085</v>
      </c>
      <c r="F20" t="s">
        <v>560</v>
      </c>
      <c r="G20" t="s">
        <v>98</v>
      </c>
      <c r="H20" s="55">
        <v>332998.12</v>
      </c>
      <c r="I20" s="55">
        <v>1027</v>
      </c>
      <c r="J20" s="55">
        <v>0</v>
      </c>
      <c r="K20" s="55">
        <v>3419.8906923999998</v>
      </c>
      <c r="L20" s="56">
        <v>6.9999999999999999E-4</v>
      </c>
      <c r="M20" s="56">
        <v>8.0000000000000002E-3</v>
      </c>
      <c r="N20" s="56">
        <v>1.1999999999999999E-3</v>
      </c>
    </row>
    <row r="21" spans="1:14">
      <c r="A21" t="s">
        <v>1086</v>
      </c>
      <c r="B21" t="s">
        <v>1087</v>
      </c>
      <c r="C21" t="s">
        <v>96</v>
      </c>
      <c r="D21" t="s">
        <v>108</v>
      </c>
      <c r="E21" t="s">
        <v>1088</v>
      </c>
      <c r="F21" t="s">
        <v>319</v>
      </c>
      <c r="G21" t="s">
        <v>98</v>
      </c>
      <c r="H21" s="55">
        <v>455218.52</v>
      </c>
      <c r="I21" s="55">
        <v>1835</v>
      </c>
      <c r="J21" s="55">
        <v>0</v>
      </c>
      <c r="K21" s="55">
        <v>8353.2598419999995</v>
      </c>
      <c r="L21" s="56">
        <v>4.0000000000000002E-4</v>
      </c>
      <c r="M21" s="56">
        <v>1.95E-2</v>
      </c>
      <c r="N21" s="56">
        <v>2.8999999999999998E-3</v>
      </c>
    </row>
    <row r="22" spans="1:14">
      <c r="A22" t="s">
        <v>1089</v>
      </c>
      <c r="B22" t="s">
        <v>1090</v>
      </c>
      <c r="C22" t="s">
        <v>96</v>
      </c>
      <c r="D22" t="s">
        <v>108</v>
      </c>
      <c r="E22" t="s">
        <v>460</v>
      </c>
      <c r="F22" t="s">
        <v>319</v>
      </c>
      <c r="G22" t="s">
        <v>98</v>
      </c>
      <c r="H22" s="55">
        <v>542757.71</v>
      </c>
      <c r="I22" s="55">
        <v>3290</v>
      </c>
      <c r="J22" s="55">
        <v>0</v>
      </c>
      <c r="K22" s="55">
        <v>17856.728659</v>
      </c>
      <c r="L22" s="56">
        <v>4.0000000000000002E-4</v>
      </c>
      <c r="M22" s="56">
        <v>4.1700000000000001E-2</v>
      </c>
      <c r="N22" s="56">
        <v>6.3E-3</v>
      </c>
    </row>
    <row r="23" spans="1:14">
      <c r="A23" t="s">
        <v>1091</v>
      </c>
      <c r="B23" t="s">
        <v>1092</v>
      </c>
      <c r="C23" t="s">
        <v>96</v>
      </c>
      <c r="D23" t="s">
        <v>108</v>
      </c>
      <c r="E23" t="s">
        <v>450</v>
      </c>
      <c r="F23" t="s">
        <v>319</v>
      </c>
      <c r="G23" t="s">
        <v>98</v>
      </c>
      <c r="H23" s="55">
        <v>634936.93000000005</v>
      </c>
      <c r="I23" s="55">
        <v>2950</v>
      </c>
      <c r="J23" s="55">
        <v>0</v>
      </c>
      <c r="K23" s="55">
        <v>18730.639435000001</v>
      </c>
      <c r="L23" s="56">
        <v>4.0000000000000002E-4</v>
      </c>
      <c r="M23" s="56">
        <v>4.3799999999999999E-2</v>
      </c>
      <c r="N23" s="56">
        <v>6.6E-3</v>
      </c>
    </row>
    <row r="24" spans="1:14">
      <c r="A24" t="s">
        <v>1093</v>
      </c>
      <c r="B24" t="s">
        <v>1094</v>
      </c>
      <c r="C24" t="s">
        <v>96</v>
      </c>
      <c r="D24" t="s">
        <v>108</v>
      </c>
      <c r="E24" t="s">
        <v>858</v>
      </c>
      <c r="F24" t="s">
        <v>319</v>
      </c>
      <c r="G24" t="s">
        <v>98</v>
      </c>
      <c r="H24" s="55">
        <v>104510.18</v>
      </c>
      <c r="I24" s="55">
        <v>14260</v>
      </c>
      <c r="J24" s="55">
        <v>0</v>
      </c>
      <c r="K24" s="55">
        <v>14903.151668</v>
      </c>
      <c r="L24" s="56">
        <v>4.0000000000000002E-4</v>
      </c>
      <c r="M24" s="56">
        <v>3.4799999999999998E-2</v>
      </c>
      <c r="N24" s="56">
        <v>5.1999999999999998E-3</v>
      </c>
    </row>
    <row r="25" spans="1:14">
      <c r="A25" t="s">
        <v>1095</v>
      </c>
      <c r="B25" t="s">
        <v>1096</v>
      </c>
      <c r="C25" t="s">
        <v>96</v>
      </c>
      <c r="D25" t="s">
        <v>108</v>
      </c>
      <c r="E25" t="s">
        <v>1097</v>
      </c>
      <c r="F25" t="s">
        <v>319</v>
      </c>
      <c r="G25" t="s">
        <v>98</v>
      </c>
      <c r="H25" s="55">
        <v>16894.57</v>
      </c>
      <c r="I25" s="55">
        <v>14990</v>
      </c>
      <c r="J25" s="55">
        <v>0</v>
      </c>
      <c r="K25" s="55">
        <v>2532.4960430000001</v>
      </c>
      <c r="L25" s="56">
        <v>2.0000000000000001E-4</v>
      </c>
      <c r="M25" s="56">
        <v>5.8999999999999999E-3</v>
      </c>
      <c r="N25" s="56">
        <v>8.9999999999999998E-4</v>
      </c>
    </row>
    <row r="26" spans="1:14">
      <c r="A26" t="s">
        <v>1098</v>
      </c>
      <c r="B26" t="s">
        <v>1099</v>
      </c>
      <c r="C26" t="s">
        <v>96</v>
      </c>
      <c r="D26" t="s">
        <v>108</v>
      </c>
      <c r="E26" t="s">
        <v>1100</v>
      </c>
      <c r="F26" t="s">
        <v>103</v>
      </c>
      <c r="G26" t="s">
        <v>98</v>
      </c>
      <c r="H26" s="55">
        <v>3999.2</v>
      </c>
      <c r="I26" s="55">
        <v>152920</v>
      </c>
      <c r="J26" s="55">
        <v>0</v>
      </c>
      <c r="K26" s="55">
        <v>6115.5766400000002</v>
      </c>
      <c r="L26" s="56">
        <v>1E-3</v>
      </c>
      <c r="M26" s="56">
        <v>1.43E-2</v>
      </c>
      <c r="N26" s="56">
        <v>2.0999999999999999E-3</v>
      </c>
    </row>
    <row r="27" spans="1:14">
      <c r="A27" t="s">
        <v>1101</v>
      </c>
      <c r="B27" t="s">
        <v>1102</v>
      </c>
      <c r="C27" t="s">
        <v>96</v>
      </c>
      <c r="D27" t="s">
        <v>108</v>
      </c>
      <c r="E27" t="s">
        <v>1103</v>
      </c>
      <c r="F27" t="s">
        <v>103</v>
      </c>
      <c r="G27" t="s">
        <v>98</v>
      </c>
      <c r="H27" s="55">
        <v>1851.91</v>
      </c>
      <c r="I27" s="55">
        <v>91410</v>
      </c>
      <c r="J27" s="55">
        <v>0</v>
      </c>
      <c r="K27" s="55">
        <v>1692.830931</v>
      </c>
      <c r="L27" s="56">
        <v>2.0000000000000001E-4</v>
      </c>
      <c r="M27" s="56">
        <v>4.0000000000000001E-3</v>
      </c>
      <c r="N27" s="56">
        <v>5.9999999999999995E-4</v>
      </c>
    </row>
    <row r="28" spans="1:14">
      <c r="A28" t="s">
        <v>1104</v>
      </c>
      <c r="B28" t="s">
        <v>1105</v>
      </c>
      <c r="C28" t="s">
        <v>96</v>
      </c>
      <c r="D28" t="s">
        <v>108</v>
      </c>
      <c r="E28" t="s">
        <v>1106</v>
      </c>
      <c r="F28" t="s">
        <v>1107</v>
      </c>
      <c r="G28" t="s">
        <v>98</v>
      </c>
      <c r="H28" s="55">
        <v>62973.32</v>
      </c>
      <c r="I28" s="55">
        <v>4850</v>
      </c>
      <c r="J28" s="55">
        <v>0</v>
      </c>
      <c r="K28" s="55">
        <v>3054.2060200000001</v>
      </c>
      <c r="L28" s="56">
        <v>4.0000000000000002E-4</v>
      </c>
      <c r="M28" s="56">
        <v>7.1000000000000004E-3</v>
      </c>
      <c r="N28" s="56">
        <v>1.1000000000000001E-3</v>
      </c>
    </row>
    <row r="29" spans="1:14">
      <c r="A29" t="s">
        <v>1108</v>
      </c>
      <c r="B29" t="s">
        <v>1109</v>
      </c>
      <c r="C29" t="s">
        <v>96</v>
      </c>
      <c r="D29" t="s">
        <v>108</v>
      </c>
      <c r="E29" t="s">
        <v>1110</v>
      </c>
      <c r="F29" t="s">
        <v>1107</v>
      </c>
      <c r="G29" t="s">
        <v>98</v>
      </c>
      <c r="H29" s="55">
        <v>281996.25</v>
      </c>
      <c r="I29" s="55">
        <v>1040</v>
      </c>
      <c r="J29" s="55">
        <v>0</v>
      </c>
      <c r="K29" s="55">
        <v>2932.761</v>
      </c>
      <c r="L29" s="56">
        <v>2.0000000000000001E-4</v>
      </c>
      <c r="M29" s="56">
        <v>6.8999999999999999E-3</v>
      </c>
      <c r="N29" s="56">
        <v>1E-3</v>
      </c>
    </row>
    <row r="30" spans="1:14">
      <c r="A30" t="s">
        <v>1111</v>
      </c>
      <c r="B30" t="s">
        <v>1112</v>
      </c>
      <c r="C30" t="s">
        <v>96</v>
      </c>
      <c r="D30" t="s">
        <v>108</v>
      </c>
      <c r="E30" t="s">
        <v>1113</v>
      </c>
      <c r="F30" t="s">
        <v>1107</v>
      </c>
      <c r="G30" t="s">
        <v>98</v>
      </c>
      <c r="H30" s="55">
        <v>1748.08</v>
      </c>
      <c r="I30" s="55">
        <v>46450</v>
      </c>
      <c r="J30" s="55">
        <v>0</v>
      </c>
      <c r="K30" s="55">
        <v>811.98316</v>
      </c>
      <c r="L30" s="56">
        <v>1E-4</v>
      </c>
      <c r="M30" s="56">
        <v>1.9E-3</v>
      </c>
      <c r="N30" s="56">
        <v>2.9999999999999997E-4</v>
      </c>
    </row>
    <row r="31" spans="1:14">
      <c r="A31" t="s">
        <v>1114</v>
      </c>
      <c r="B31" t="s">
        <v>1115</v>
      </c>
      <c r="C31" t="s">
        <v>96</v>
      </c>
      <c r="D31" t="s">
        <v>108</v>
      </c>
      <c r="E31" t="s">
        <v>854</v>
      </c>
      <c r="F31" t="s">
        <v>488</v>
      </c>
      <c r="G31" t="s">
        <v>98</v>
      </c>
      <c r="H31" s="55">
        <v>687397.1</v>
      </c>
      <c r="I31" s="55">
        <v>1818</v>
      </c>
      <c r="J31" s="55">
        <v>0</v>
      </c>
      <c r="K31" s="55">
        <v>12496.879278</v>
      </c>
      <c r="L31" s="56">
        <v>5.0000000000000001E-4</v>
      </c>
      <c r="M31" s="56">
        <v>2.92E-2</v>
      </c>
      <c r="N31" s="56">
        <v>4.4000000000000003E-3</v>
      </c>
    </row>
    <row r="32" spans="1:14">
      <c r="A32" t="s">
        <v>1116</v>
      </c>
      <c r="B32" t="s">
        <v>1117</v>
      </c>
      <c r="C32" t="s">
        <v>96</v>
      </c>
      <c r="D32" t="s">
        <v>108</v>
      </c>
      <c r="E32" t="s">
        <v>1118</v>
      </c>
      <c r="F32" t="s">
        <v>1119</v>
      </c>
      <c r="G32" t="s">
        <v>98</v>
      </c>
      <c r="H32" s="55">
        <v>34755.379999999997</v>
      </c>
      <c r="I32" s="55">
        <v>11090</v>
      </c>
      <c r="J32" s="55">
        <v>0</v>
      </c>
      <c r="K32" s="55">
        <v>3854.3716420000001</v>
      </c>
      <c r="L32" s="56">
        <v>2.9999999999999997E-4</v>
      </c>
      <c r="M32" s="56">
        <v>8.9999999999999993E-3</v>
      </c>
      <c r="N32" s="56">
        <v>1.4E-3</v>
      </c>
    </row>
    <row r="33" spans="1:14">
      <c r="A33" t="s">
        <v>1120</v>
      </c>
      <c r="B33" t="s">
        <v>1121</v>
      </c>
      <c r="C33" t="s">
        <v>96</v>
      </c>
      <c r="D33" t="s">
        <v>108</v>
      </c>
      <c r="E33" t="s">
        <v>1122</v>
      </c>
      <c r="F33" t="s">
        <v>1119</v>
      </c>
      <c r="G33" t="s">
        <v>98</v>
      </c>
      <c r="H33" s="55">
        <v>4901.33</v>
      </c>
      <c r="I33" s="55">
        <v>50140</v>
      </c>
      <c r="J33" s="55">
        <v>0</v>
      </c>
      <c r="K33" s="55">
        <v>2457.5268620000002</v>
      </c>
      <c r="L33" s="56">
        <v>2.0000000000000001E-4</v>
      </c>
      <c r="M33" s="56">
        <v>5.7000000000000002E-3</v>
      </c>
      <c r="N33" s="56">
        <v>8.9999999999999998E-4</v>
      </c>
    </row>
    <row r="34" spans="1:14">
      <c r="A34" t="s">
        <v>1123</v>
      </c>
      <c r="B34" t="s">
        <v>1124</v>
      </c>
      <c r="C34" t="s">
        <v>96</v>
      </c>
      <c r="D34" t="s">
        <v>108</v>
      </c>
      <c r="E34" t="s">
        <v>1125</v>
      </c>
      <c r="F34" t="s">
        <v>1119</v>
      </c>
      <c r="G34" t="s">
        <v>98</v>
      </c>
      <c r="H34" s="55">
        <v>5989.16</v>
      </c>
      <c r="I34" s="55">
        <v>25190</v>
      </c>
      <c r="J34" s="55">
        <v>0</v>
      </c>
      <c r="K34" s="55">
        <v>1508.669404</v>
      </c>
      <c r="L34" s="56">
        <v>1E-4</v>
      </c>
      <c r="M34" s="56">
        <v>3.5000000000000001E-3</v>
      </c>
      <c r="N34" s="56">
        <v>5.0000000000000001E-4</v>
      </c>
    </row>
    <row r="35" spans="1:14">
      <c r="A35" t="s">
        <v>1126</v>
      </c>
      <c r="B35" t="s">
        <v>1127</v>
      </c>
      <c r="C35" t="s">
        <v>96</v>
      </c>
      <c r="D35" t="s">
        <v>108</v>
      </c>
      <c r="E35" t="s">
        <v>1128</v>
      </c>
      <c r="F35" t="s">
        <v>1129</v>
      </c>
      <c r="G35" t="s">
        <v>98</v>
      </c>
      <c r="H35" s="55">
        <v>53537.93</v>
      </c>
      <c r="I35" s="55">
        <v>6850</v>
      </c>
      <c r="J35" s="55">
        <v>0</v>
      </c>
      <c r="K35" s="55">
        <v>3667.3482049999998</v>
      </c>
      <c r="L35" s="56">
        <v>5.0000000000000001E-4</v>
      </c>
      <c r="M35" s="56">
        <v>8.6E-3</v>
      </c>
      <c r="N35" s="56">
        <v>1.2999999999999999E-3</v>
      </c>
    </row>
    <row r="36" spans="1:14">
      <c r="A36" t="s">
        <v>1130</v>
      </c>
      <c r="B36" t="s">
        <v>1131</v>
      </c>
      <c r="C36" t="s">
        <v>96</v>
      </c>
      <c r="D36" t="s">
        <v>108</v>
      </c>
      <c r="E36" t="s">
        <v>782</v>
      </c>
      <c r="F36" t="s">
        <v>783</v>
      </c>
      <c r="G36" t="s">
        <v>98</v>
      </c>
      <c r="H36" s="55">
        <v>226524.56</v>
      </c>
      <c r="I36" s="55">
        <v>2365</v>
      </c>
      <c r="J36" s="55">
        <v>0</v>
      </c>
      <c r="K36" s="55">
        <v>5357.3058440000004</v>
      </c>
      <c r="L36" s="56">
        <v>5.9999999999999995E-4</v>
      </c>
      <c r="M36" s="56">
        <v>1.2500000000000001E-2</v>
      </c>
      <c r="N36" s="56">
        <v>1.9E-3</v>
      </c>
    </row>
    <row r="37" spans="1:14">
      <c r="A37" t="s">
        <v>1132</v>
      </c>
      <c r="B37" t="s">
        <v>1133</v>
      </c>
      <c r="C37" t="s">
        <v>96</v>
      </c>
      <c r="D37" t="s">
        <v>108</v>
      </c>
      <c r="E37" t="s">
        <v>416</v>
      </c>
      <c r="F37" t="s">
        <v>349</v>
      </c>
      <c r="G37" t="s">
        <v>98</v>
      </c>
      <c r="H37" s="55">
        <v>45462.94</v>
      </c>
      <c r="I37" s="55">
        <v>6200</v>
      </c>
      <c r="J37" s="55">
        <v>0</v>
      </c>
      <c r="K37" s="55">
        <v>2818.70228</v>
      </c>
      <c r="L37" s="56">
        <v>4.0000000000000002E-4</v>
      </c>
      <c r="M37" s="56">
        <v>6.6E-3</v>
      </c>
      <c r="N37" s="56">
        <v>1E-3</v>
      </c>
    </row>
    <row r="38" spans="1:14">
      <c r="A38" t="s">
        <v>1134</v>
      </c>
      <c r="B38" t="s">
        <v>1135</v>
      </c>
      <c r="C38" t="s">
        <v>96</v>
      </c>
      <c r="D38" t="s">
        <v>108</v>
      </c>
      <c r="E38" t="s">
        <v>419</v>
      </c>
      <c r="F38" t="s">
        <v>349</v>
      </c>
      <c r="G38" t="s">
        <v>98</v>
      </c>
      <c r="H38" s="55">
        <v>148237.6</v>
      </c>
      <c r="I38" s="55">
        <v>2000</v>
      </c>
      <c r="J38" s="55">
        <v>0</v>
      </c>
      <c r="K38" s="55">
        <v>2964.752</v>
      </c>
      <c r="L38" s="56">
        <v>2.9999999999999997E-4</v>
      </c>
      <c r="M38" s="56">
        <v>6.8999999999999999E-3</v>
      </c>
      <c r="N38" s="56">
        <v>1E-3</v>
      </c>
    </row>
    <row r="39" spans="1:14">
      <c r="A39" t="s">
        <v>1136</v>
      </c>
      <c r="B39" t="s">
        <v>1137</v>
      </c>
      <c r="C39" t="s">
        <v>96</v>
      </c>
      <c r="D39" t="s">
        <v>108</v>
      </c>
      <c r="E39" t="s">
        <v>432</v>
      </c>
      <c r="F39" t="s">
        <v>349</v>
      </c>
      <c r="G39" t="s">
        <v>98</v>
      </c>
      <c r="H39" s="55">
        <v>21292.39</v>
      </c>
      <c r="I39" s="55">
        <v>37170</v>
      </c>
      <c r="J39" s="55">
        <v>0</v>
      </c>
      <c r="K39" s="55">
        <v>7914.3813630000004</v>
      </c>
      <c r="L39" s="56">
        <v>8.9999999999999998E-4</v>
      </c>
      <c r="M39" s="56">
        <v>1.8499999999999999E-2</v>
      </c>
      <c r="N39" s="56">
        <v>2.8E-3</v>
      </c>
    </row>
    <row r="40" spans="1:14">
      <c r="A40" t="s">
        <v>1138</v>
      </c>
      <c r="B40" t="s">
        <v>1139</v>
      </c>
      <c r="C40" t="s">
        <v>96</v>
      </c>
      <c r="D40" t="s">
        <v>108</v>
      </c>
      <c r="E40" t="s">
        <v>370</v>
      </c>
      <c r="F40" t="s">
        <v>349</v>
      </c>
      <c r="G40" t="s">
        <v>98</v>
      </c>
      <c r="H40" s="55">
        <v>699862.49</v>
      </c>
      <c r="I40" s="55">
        <v>1070</v>
      </c>
      <c r="J40" s="55">
        <v>0</v>
      </c>
      <c r="K40" s="55">
        <v>7488.5286429999996</v>
      </c>
      <c r="L40" s="56">
        <v>8.9999999999999998E-4</v>
      </c>
      <c r="M40" s="56">
        <v>1.7500000000000002E-2</v>
      </c>
      <c r="N40" s="56">
        <v>2.5999999999999999E-3</v>
      </c>
    </row>
    <row r="41" spans="1:14">
      <c r="A41" t="s">
        <v>1140</v>
      </c>
      <c r="B41" t="s">
        <v>1141</v>
      </c>
      <c r="C41" t="s">
        <v>96</v>
      </c>
      <c r="D41" t="s">
        <v>108</v>
      </c>
      <c r="E41" t="s">
        <v>384</v>
      </c>
      <c r="F41" t="s">
        <v>349</v>
      </c>
      <c r="G41" t="s">
        <v>98</v>
      </c>
      <c r="H41" s="55">
        <v>29576.58</v>
      </c>
      <c r="I41" s="55">
        <v>28100</v>
      </c>
      <c r="J41" s="55">
        <v>0</v>
      </c>
      <c r="K41" s="55">
        <v>8311.0189800000007</v>
      </c>
      <c r="L41" s="56">
        <v>5.9999999999999995E-4</v>
      </c>
      <c r="M41" s="56">
        <v>1.9400000000000001E-2</v>
      </c>
      <c r="N41" s="56">
        <v>2.8999999999999998E-3</v>
      </c>
    </row>
    <row r="42" spans="1:14">
      <c r="A42" t="s">
        <v>1142</v>
      </c>
      <c r="B42" t="s">
        <v>1143</v>
      </c>
      <c r="C42" t="s">
        <v>96</v>
      </c>
      <c r="D42" t="s">
        <v>108</v>
      </c>
      <c r="E42" t="s">
        <v>348</v>
      </c>
      <c r="F42" t="s">
        <v>349</v>
      </c>
      <c r="G42" t="s">
        <v>98</v>
      </c>
      <c r="H42" s="55">
        <v>28707.66</v>
      </c>
      <c r="I42" s="55">
        <v>23780</v>
      </c>
      <c r="J42" s="55">
        <v>0</v>
      </c>
      <c r="K42" s="55">
        <v>6826.6815479999996</v>
      </c>
      <c r="L42" s="56">
        <v>2.0000000000000001E-4</v>
      </c>
      <c r="M42" s="56">
        <v>1.6E-2</v>
      </c>
      <c r="N42" s="56">
        <v>2.3999999999999998E-3</v>
      </c>
    </row>
    <row r="43" spans="1:14">
      <c r="A43" t="s">
        <v>1144</v>
      </c>
      <c r="B43" t="s">
        <v>1145</v>
      </c>
      <c r="C43" t="s">
        <v>96</v>
      </c>
      <c r="D43" t="s">
        <v>108</v>
      </c>
      <c r="E43" t="s">
        <v>866</v>
      </c>
      <c r="F43" t="s">
        <v>867</v>
      </c>
      <c r="G43" t="s">
        <v>98</v>
      </c>
      <c r="H43" s="55">
        <v>105780.42</v>
      </c>
      <c r="I43" s="55">
        <v>3815</v>
      </c>
      <c r="J43" s="55">
        <v>0</v>
      </c>
      <c r="K43" s="55">
        <v>4035.5230230000002</v>
      </c>
      <c r="L43" s="56">
        <v>1E-4</v>
      </c>
      <c r="M43" s="56">
        <v>9.4000000000000004E-3</v>
      </c>
      <c r="N43" s="56">
        <v>1.4E-3</v>
      </c>
    </row>
    <row r="44" spans="1:14">
      <c r="A44" t="s">
        <v>1146</v>
      </c>
      <c r="B44" t="s">
        <v>1147</v>
      </c>
      <c r="C44" t="s">
        <v>96</v>
      </c>
      <c r="D44" t="s">
        <v>108</v>
      </c>
      <c r="E44" t="s">
        <v>866</v>
      </c>
      <c r="F44" t="s">
        <v>867</v>
      </c>
      <c r="G44" t="s">
        <v>100</v>
      </c>
      <c r="H44" s="55">
        <v>0</v>
      </c>
      <c r="I44" s="55">
        <v>0</v>
      </c>
      <c r="J44" s="55">
        <v>163.03629771000001</v>
      </c>
      <c r="K44" s="55">
        <v>163.03629771000001</v>
      </c>
      <c r="L44" s="56">
        <v>0</v>
      </c>
      <c r="M44" s="56">
        <v>4.0000000000000002E-4</v>
      </c>
      <c r="N44" s="56">
        <v>1E-4</v>
      </c>
    </row>
    <row r="45" spans="1:14">
      <c r="A45" t="s">
        <v>1148</v>
      </c>
      <c r="B45" t="s">
        <v>1149</v>
      </c>
      <c r="C45" t="s">
        <v>96</v>
      </c>
      <c r="D45" t="s">
        <v>108</v>
      </c>
      <c r="E45" t="s">
        <v>1150</v>
      </c>
      <c r="F45" t="s">
        <v>112</v>
      </c>
      <c r="G45" t="s">
        <v>98</v>
      </c>
      <c r="H45" s="55">
        <v>4105.41</v>
      </c>
      <c r="I45" s="55">
        <v>72500</v>
      </c>
      <c r="J45" s="55">
        <v>0</v>
      </c>
      <c r="K45" s="55">
        <v>2976.4222500000001</v>
      </c>
      <c r="L45" s="56">
        <v>1E-4</v>
      </c>
      <c r="M45" s="56">
        <v>7.0000000000000001E-3</v>
      </c>
      <c r="N45" s="56">
        <v>1E-3</v>
      </c>
    </row>
    <row r="46" spans="1:14">
      <c r="A46" t="s">
        <v>1151</v>
      </c>
      <c r="B46" t="s">
        <v>1152</v>
      </c>
      <c r="C46" t="s">
        <v>96</v>
      </c>
      <c r="D46" t="s">
        <v>108</v>
      </c>
      <c r="E46" t="s">
        <v>491</v>
      </c>
      <c r="F46" t="s">
        <v>113</v>
      </c>
      <c r="G46" t="s">
        <v>98</v>
      </c>
      <c r="H46" s="55">
        <v>1344843.03</v>
      </c>
      <c r="I46" s="55">
        <v>495</v>
      </c>
      <c r="J46" s="55">
        <v>0</v>
      </c>
      <c r="K46" s="55">
        <v>6656.9729985000004</v>
      </c>
      <c r="L46" s="56">
        <v>5.0000000000000001E-4</v>
      </c>
      <c r="M46" s="56">
        <v>1.5599999999999999E-2</v>
      </c>
      <c r="N46" s="56">
        <v>2.3E-3</v>
      </c>
    </row>
    <row r="47" spans="1:14">
      <c r="A47" s="57" t="s">
        <v>1153</v>
      </c>
      <c r="B47" s="106" t="s">
        <v>4460</v>
      </c>
      <c r="C47" s="106" t="s">
        <v>4460</v>
      </c>
      <c r="D47" s="107" t="s">
        <v>4460</v>
      </c>
      <c r="E47" s="107" t="s">
        <v>4460</v>
      </c>
      <c r="F47" s="107" t="s">
        <v>4460</v>
      </c>
      <c r="G47" s="107" t="s">
        <v>4460</v>
      </c>
      <c r="H47" s="59">
        <v>8233949.5999999996</v>
      </c>
      <c r="I47" s="107" t="s">
        <v>4460</v>
      </c>
      <c r="J47" s="59">
        <v>156.39637999999999</v>
      </c>
      <c r="K47" s="59">
        <v>100944.29796387417</v>
      </c>
      <c r="L47" s="107" t="s">
        <v>4460</v>
      </c>
      <c r="M47" s="58">
        <v>0.2359</v>
      </c>
      <c r="N47" s="58">
        <v>3.5400000000000001E-2</v>
      </c>
    </row>
    <row r="48" spans="1:14">
      <c r="A48" t="s">
        <v>1154</v>
      </c>
      <c r="B48" t="s">
        <v>1155</v>
      </c>
      <c r="C48" t="s">
        <v>96</v>
      </c>
      <c r="D48" t="s">
        <v>108</v>
      </c>
      <c r="E48" t="s">
        <v>1156</v>
      </c>
      <c r="F48" t="s">
        <v>97</v>
      </c>
      <c r="G48" t="s">
        <v>98</v>
      </c>
      <c r="H48" s="55">
        <v>8688.5300000000007</v>
      </c>
      <c r="I48" s="55">
        <v>16440</v>
      </c>
      <c r="J48" s="55">
        <v>0</v>
      </c>
      <c r="K48" s="55">
        <v>1428.3943320000001</v>
      </c>
      <c r="L48" s="56">
        <v>2.9999999999999997E-4</v>
      </c>
      <c r="M48" s="56">
        <v>3.3E-3</v>
      </c>
      <c r="N48" s="56">
        <v>5.0000000000000001E-4</v>
      </c>
    </row>
    <row r="49" spans="1:14">
      <c r="A49" t="s">
        <v>1157</v>
      </c>
      <c r="B49" t="s">
        <v>1158</v>
      </c>
      <c r="C49" t="s">
        <v>96</v>
      </c>
      <c r="D49" t="s">
        <v>108</v>
      </c>
      <c r="E49" t="s">
        <v>1159</v>
      </c>
      <c r="F49" t="s">
        <v>1160</v>
      </c>
      <c r="G49" t="s">
        <v>98</v>
      </c>
      <c r="H49" s="55">
        <v>21167.68</v>
      </c>
      <c r="I49" s="55">
        <v>5575</v>
      </c>
      <c r="J49" s="55">
        <v>0</v>
      </c>
      <c r="K49" s="55">
        <v>1180.09816</v>
      </c>
      <c r="L49" s="56">
        <v>8.9999999999999998E-4</v>
      </c>
      <c r="M49" s="56">
        <v>2.8E-3</v>
      </c>
      <c r="N49" s="56">
        <v>4.0000000000000002E-4</v>
      </c>
    </row>
    <row r="50" spans="1:14">
      <c r="A50" t="s">
        <v>1161</v>
      </c>
      <c r="B50" t="s">
        <v>1162</v>
      </c>
      <c r="C50" t="s">
        <v>96</v>
      </c>
      <c r="D50" t="s">
        <v>108</v>
      </c>
      <c r="E50" t="s">
        <v>1163</v>
      </c>
      <c r="F50" t="s">
        <v>329</v>
      </c>
      <c r="G50" t="s">
        <v>98</v>
      </c>
      <c r="H50" s="55">
        <v>886904.41</v>
      </c>
      <c r="I50" s="55">
        <v>124</v>
      </c>
      <c r="J50" s="55">
        <v>0</v>
      </c>
      <c r="K50" s="55">
        <v>1099.7614684</v>
      </c>
      <c r="L50" s="56">
        <v>2.9999999999999997E-4</v>
      </c>
      <c r="M50" s="56">
        <v>2.5999999999999999E-3</v>
      </c>
      <c r="N50" s="56">
        <v>4.0000000000000002E-4</v>
      </c>
    </row>
    <row r="51" spans="1:14">
      <c r="A51" t="s">
        <v>1164</v>
      </c>
      <c r="B51" t="s">
        <v>1165</v>
      </c>
      <c r="C51" t="s">
        <v>96</v>
      </c>
      <c r="D51" t="s">
        <v>108</v>
      </c>
      <c r="E51" t="s">
        <v>695</v>
      </c>
      <c r="F51" t="s">
        <v>329</v>
      </c>
      <c r="G51" t="s">
        <v>98</v>
      </c>
      <c r="H51" s="55">
        <v>176830.94</v>
      </c>
      <c r="I51" s="55">
        <v>316</v>
      </c>
      <c r="J51" s="55">
        <v>0</v>
      </c>
      <c r="K51" s="55">
        <v>558.78577040000005</v>
      </c>
      <c r="L51" s="56">
        <v>2.9999999999999997E-4</v>
      </c>
      <c r="M51" s="56">
        <v>1.2999999999999999E-3</v>
      </c>
      <c r="N51" s="56">
        <v>2.0000000000000001E-4</v>
      </c>
    </row>
    <row r="52" spans="1:14">
      <c r="A52" t="s">
        <v>1166</v>
      </c>
      <c r="B52" t="s">
        <v>1167</v>
      </c>
      <c r="C52" t="s">
        <v>96</v>
      </c>
      <c r="D52" t="s">
        <v>108</v>
      </c>
      <c r="E52" t="s">
        <v>1168</v>
      </c>
      <c r="F52" t="s">
        <v>329</v>
      </c>
      <c r="G52" t="s">
        <v>98</v>
      </c>
      <c r="H52" s="55">
        <v>9494.85</v>
      </c>
      <c r="I52" s="55">
        <v>8280</v>
      </c>
      <c r="J52" s="55">
        <v>0</v>
      </c>
      <c r="K52" s="55">
        <v>786.17358000000002</v>
      </c>
      <c r="L52" s="56">
        <v>8.0000000000000004E-4</v>
      </c>
      <c r="M52" s="56">
        <v>1.8E-3</v>
      </c>
      <c r="N52" s="56">
        <v>2.9999999999999997E-4</v>
      </c>
    </row>
    <row r="53" spans="1:14">
      <c r="A53" t="s">
        <v>1169</v>
      </c>
      <c r="B53" t="s">
        <v>1170</v>
      </c>
      <c r="C53" t="s">
        <v>96</v>
      </c>
      <c r="D53" t="s">
        <v>108</v>
      </c>
      <c r="E53" t="s">
        <v>578</v>
      </c>
      <c r="F53" t="s">
        <v>329</v>
      </c>
      <c r="G53" t="s">
        <v>98</v>
      </c>
      <c r="H53" s="55">
        <v>8669.76</v>
      </c>
      <c r="I53" s="55">
        <v>29920</v>
      </c>
      <c r="J53" s="55">
        <v>61.090560000000004</v>
      </c>
      <c r="K53" s="55">
        <v>2655.0827519999998</v>
      </c>
      <c r="L53" s="56">
        <v>8.0000000000000004E-4</v>
      </c>
      <c r="M53" s="56">
        <v>6.1999999999999998E-3</v>
      </c>
      <c r="N53" s="56">
        <v>8.9999999999999998E-4</v>
      </c>
    </row>
    <row r="54" spans="1:14">
      <c r="A54" t="s">
        <v>1171</v>
      </c>
      <c r="B54" t="s">
        <v>1172</v>
      </c>
      <c r="C54" t="s">
        <v>96</v>
      </c>
      <c r="D54" t="s">
        <v>108</v>
      </c>
      <c r="E54" t="s">
        <v>825</v>
      </c>
      <c r="F54" t="s">
        <v>329</v>
      </c>
      <c r="G54" t="s">
        <v>98</v>
      </c>
      <c r="H54" s="55">
        <v>520916.49</v>
      </c>
      <c r="I54" s="55">
        <v>295.7</v>
      </c>
      <c r="J54" s="55">
        <v>0</v>
      </c>
      <c r="K54" s="55">
        <v>1540.3500609299999</v>
      </c>
      <c r="L54" s="56">
        <v>5.9999999999999995E-4</v>
      </c>
      <c r="M54" s="56">
        <v>3.5999999999999999E-3</v>
      </c>
      <c r="N54" s="56">
        <v>5.0000000000000001E-4</v>
      </c>
    </row>
    <row r="55" spans="1:14">
      <c r="A55" t="s">
        <v>1173</v>
      </c>
      <c r="B55" t="s">
        <v>1174</v>
      </c>
      <c r="C55" t="s">
        <v>96</v>
      </c>
      <c r="D55" t="s">
        <v>108</v>
      </c>
      <c r="E55" t="s">
        <v>685</v>
      </c>
      <c r="F55" t="s">
        <v>686</v>
      </c>
      <c r="G55" t="s">
        <v>98</v>
      </c>
      <c r="H55" s="55">
        <v>19817.46</v>
      </c>
      <c r="I55" s="55">
        <v>9675</v>
      </c>
      <c r="J55" s="55">
        <v>0</v>
      </c>
      <c r="K55" s="55">
        <v>1917.3392550000001</v>
      </c>
      <c r="L55" s="56">
        <v>5.9999999999999995E-4</v>
      </c>
      <c r="M55" s="56">
        <v>4.4999999999999997E-3</v>
      </c>
      <c r="N55" s="56">
        <v>6.9999999999999999E-4</v>
      </c>
    </row>
    <row r="56" spans="1:14">
      <c r="A56" t="s">
        <v>1175</v>
      </c>
      <c r="B56" t="s">
        <v>1176</v>
      </c>
      <c r="C56" t="s">
        <v>96</v>
      </c>
      <c r="D56" t="s">
        <v>108</v>
      </c>
      <c r="E56" t="s">
        <v>1177</v>
      </c>
      <c r="F56" t="s">
        <v>686</v>
      </c>
      <c r="G56" t="s">
        <v>98</v>
      </c>
      <c r="H56" s="55">
        <v>86532.02</v>
      </c>
      <c r="I56" s="55">
        <v>865.1</v>
      </c>
      <c r="J56" s="55">
        <v>0</v>
      </c>
      <c r="K56" s="55">
        <v>748.58850501999996</v>
      </c>
      <c r="L56" s="56">
        <v>5.0000000000000001E-4</v>
      </c>
      <c r="M56" s="56">
        <v>1.6999999999999999E-3</v>
      </c>
      <c r="N56" s="56">
        <v>2.9999999999999997E-4</v>
      </c>
    </row>
    <row r="57" spans="1:14">
      <c r="A57" t="s">
        <v>1178</v>
      </c>
      <c r="B57" t="s">
        <v>1179</v>
      </c>
      <c r="C57" t="s">
        <v>96</v>
      </c>
      <c r="D57" t="s">
        <v>108</v>
      </c>
      <c r="E57" t="s">
        <v>607</v>
      </c>
      <c r="F57" t="s">
        <v>608</v>
      </c>
      <c r="G57" t="s">
        <v>98</v>
      </c>
      <c r="H57" s="55">
        <v>1982.36</v>
      </c>
      <c r="I57" s="55">
        <v>41750</v>
      </c>
      <c r="J57" s="55">
        <v>0</v>
      </c>
      <c r="K57" s="55">
        <v>827.63530000000003</v>
      </c>
      <c r="L57" s="56">
        <v>6.9999999999999999E-4</v>
      </c>
      <c r="M57" s="56">
        <v>1.9E-3</v>
      </c>
      <c r="N57" s="56">
        <v>2.9999999999999997E-4</v>
      </c>
    </row>
    <row r="58" spans="1:14">
      <c r="A58" t="s">
        <v>1180</v>
      </c>
      <c r="B58" t="s">
        <v>1181</v>
      </c>
      <c r="C58" t="s">
        <v>96</v>
      </c>
      <c r="D58" t="s">
        <v>108</v>
      </c>
      <c r="E58" t="s">
        <v>1182</v>
      </c>
      <c r="F58" t="s">
        <v>441</v>
      </c>
      <c r="G58" t="s">
        <v>98</v>
      </c>
      <c r="H58" s="55">
        <v>4902</v>
      </c>
      <c r="I58" s="55">
        <v>9747</v>
      </c>
      <c r="J58" s="55">
        <v>0</v>
      </c>
      <c r="K58" s="55">
        <v>477.79793999999998</v>
      </c>
      <c r="L58" s="56">
        <v>2.9999999999999997E-4</v>
      </c>
      <c r="M58" s="56">
        <v>1.1000000000000001E-3</v>
      </c>
      <c r="N58" s="56">
        <v>2.0000000000000001E-4</v>
      </c>
    </row>
    <row r="59" spans="1:14">
      <c r="A59" t="s">
        <v>1183</v>
      </c>
      <c r="B59" t="s">
        <v>1184</v>
      </c>
      <c r="C59" t="s">
        <v>96</v>
      </c>
      <c r="D59" t="s">
        <v>108</v>
      </c>
      <c r="E59" t="s">
        <v>730</v>
      </c>
      <c r="F59" t="s">
        <v>441</v>
      </c>
      <c r="G59" t="s">
        <v>98</v>
      </c>
      <c r="H59" s="55">
        <v>26606.62</v>
      </c>
      <c r="I59" s="55">
        <v>5850</v>
      </c>
      <c r="J59" s="55">
        <v>0</v>
      </c>
      <c r="K59" s="55">
        <v>1556.4872700000001</v>
      </c>
      <c r="L59" s="56">
        <v>2.9999999999999997E-4</v>
      </c>
      <c r="M59" s="56">
        <v>3.5999999999999999E-3</v>
      </c>
      <c r="N59" s="56">
        <v>5.0000000000000001E-4</v>
      </c>
    </row>
    <row r="60" spans="1:14">
      <c r="A60" t="s">
        <v>1185</v>
      </c>
      <c r="B60" t="s">
        <v>1186</v>
      </c>
      <c r="C60" t="s">
        <v>96</v>
      </c>
      <c r="D60" t="s">
        <v>108</v>
      </c>
      <c r="E60" t="s">
        <v>1187</v>
      </c>
      <c r="F60" t="s">
        <v>441</v>
      </c>
      <c r="G60" t="s">
        <v>98</v>
      </c>
      <c r="H60" s="55">
        <v>24375.9</v>
      </c>
      <c r="I60" s="55">
        <v>9332</v>
      </c>
      <c r="J60" s="55">
        <v>0</v>
      </c>
      <c r="K60" s="55">
        <v>2274.758988</v>
      </c>
      <c r="L60" s="56">
        <v>4.0000000000000002E-4</v>
      </c>
      <c r="M60" s="56">
        <v>5.3E-3</v>
      </c>
      <c r="N60" s="56">
        <v>8.0000000000000004E-4</v>
      </c>
    </row>
    <row r="61" spans="1:14">
      <c r="A61" t="s">
        <v>1188</v>
      </c>
      <c r="B61" t="s">
        <v>1189</v>
      </c>
      <c r="C61" t="s">
        <v>96</v>
      </c>
      <c r="D61" t="s">
        <v>108</v>
      </c>
      <c r="E61" t="s">
        <v>1190</v>
      </c>
      <c r="F61" t="s">
        <v>560</v>
      </c>
      <c r="G61" t="s">
        <v>98</v>
      </c>
      <c r="H61" s="55">
        <v>60324.75</v>
      </c>
      <c r="I61" s="55">
        <v>1040</v>
      </c>
      <c r="J61" s="55">
        <v>0</v>
      </c>
      <c r="K61" s="55">
        <v>627.37739999999997</v>
      </c>
      <c r="L61" s="56">
        <v>2.0000000000000001E-4</v>
      </c>
      <c r="M61" s="56">
        <v>1.5E-3</v>
      </c>
      <c r="N61" s="56">
        <v>2.0000000000000001E-4</v>
      </c>
    </row>
    <row r="62" spans="1:14">
      <c r="A62" t="s">
        <v>1191</v>
      </c>
      <c r="B62" t="s">
        <v>1192</v>
      </c>
      <c r="C62" t="s">
        <v>96</v>
      </c>
      <c r="D62" t="s">
        <v>108</v>
      </c>
      <c r="E62" t="s">
        <v>787</v>
      </c>
      <c r="F62" t="s">
        <v>560</v>
      </c>
      <c r="G62" t="s">
        <v>98</v>
      </c>
      <c r="H62" s="55">
        <v>122661.15</v>
      </c>
      <c r="I62" s="55">
        <v>1488</v>
      </c>
      <c r="J62" s="55">
        <v>0</v>
      </c>
      <c r="K62" s="55">
        <v>1825.1979120000001</v>
      </c>
      <c r="L62" s="56">
        <v>5.9999999999999995E-4</v>
      </c>
      <c r="M62" s="56">
        <v>4.3E-3</v>
      </c>
      <c r="N62" s="56">
        <v>5.9999999999999995E-4</v>
      </c>
    </row>
    <row r="63" spans="1:14">
      <c r="A63" t="s">
        <v>1193</v>
      </c>
      <c r="B63" t="s">
        <v>1194</v>
      </c>
      <c r="C63" t="s">
        <v>96</v>
      </c>
      <c r="D63" t="s">
        <v>108</v>
      </c>
      <c r="E63" t="s">
        <v>1195</v>
      </c>
      <c r="F63" t="s">
        <v>560</v>
      </c>
      <c r="G63" t="s">
        <v>98</v>
      </c>
      <c r="H63" s="55">
        <v>11810.64</v>
      </c>
      <c r="I63" s="55">
        <v>19150</v>
      </c>
      <c r="J63" s="55">
        <v>0</v>
      </c>
      <c r="K63" s="55">
        <v>2261.73756</v>
      </c>
      <c r="L63" s="56">
        <v>8.9999999999999998E-4</v>
      </c>
      <c r="M63" s="56">
        <v>5.3E-3</v>
      </c>
      <c r="N63" s="56">
        <v>8.0000000000000004E-4</v>
      </c>
    </row>
    <row r="64" spans="1:14">
      <c r="A64" t="s">
        <v>1196</v>
      </c>
      <c r="B64" t="s">
        <v>1197</v>
      </c>
      <c r="C64" t="s">
        <v>96</v>
      </c>
      <c r="D64" t="s">
        <v>108</v>
      </c>
      <c r="E64" t="s">
        <v>1198</v>
      </c>
      <c r="F64" t="s">
        <v>560</v>
      </c>
      <c r="G64" t="s">
        <v>98</v>
      </c>
      <c r="H64" s="55">
        <v>7161.33</v>
      </c>
      <c r="I64" s="55">
        <v>10140</v>
      </c>
      <c r="J64" s="55">
        <v>9.1543200000000002</v>
      </c>
      <c r="K64" s="55">
        <v>735.31318199999998</v>
      </c>
      <c r="L64" s="56">
        <v>2.0000000000000001E-4</v>
      </c>
      <c r="M64" s="56">
        <v>1.6999999999999999E-3</v>
      </c>
      <c r="N64" s="56">
        <v>2.9999999999999997E-4</v>
      </c>
    </row>
    <row r="65" spans="1:14">
      <c r="A65" t="s">
        <v>1199</v>
      </c>
      <c r="B65" t="s">
        <v>1200</v>
      </c>
      <c r="C65" t="s">
        <v>96</v>
      </c>
      <c r="D65" t="s">
        <v>108</v>
      </c>
      <c r="E65" t="s">
        <v>559</v>
      </c>
      <c r="F65" t="s">
        <v>560</v>
      </c>
      <c r="G65" t="s">
        <v>98</v>
      </c>
      <c r="H65" s="55">
        <v>9189.42</v>
      </c>
      <c r="I65" s="55">
        <v>26000</v>
      </c>
      <c r="J65" s="55">
        <v>0</v>
      </c>
      <c r="K65" s="55">
        <v>2389.2492000000002</v>
      </c>
      <c r="L65" s="56">
        <v>5.0000000000000001E-4</v>
      </c>
      <c r="M65" s="56">
        <v>5.5999999999999999E-3</v>
      </c>
      <c r="N65" s="56">
        <v>8.0000000000000004E-4</v>
      </c>
    </row>
    <row r="66" spans="1:14">
      <c r="A66" t="s">
        <v>1201</v>
      </c>
      <c r="B66" t="s">
        <v>1202</v>
      </c>
      <c r="C66" t="s">
        <v>96</v>
      </c>
      <c r="D66" t="s">
        <v>108</v>
      </c>
      <c r="E66" t="s">
        <v>1203</v>
      </c>
      <c r="F66" t="s">
        <v>560</v>
      </c>
      <c r="G66" t="s">
        <v>98</v>
      </c>
      <c r="H66" s="55">
        <v>144652.64000000001</v>
      </c>
      <c r="I66" s="55">
        <v>1082</v>
      </c>
      <c r="J66" s="55">
        <v>0</v>
      </c>
      <c r="K66" s="55">
        <v>1565.1415648</v>
      </c>
      <c r="L66" s="56">
        <v>5.0000000000000001E-4</v>
      </c>
      <c r="M66" s="56">
        <v>3.7000000000000002E-3</v>
      </c>
      <c r="N66" s="56">
        <v>5.0000000000000001E-4</v>
      </c>
    </row>
    <row r="67" spans="1:14">
      <c r="A67" t="s">
        <v>1204</v>
      </c>
      <c r="B67" t="s">
        <v>1205</v>
      </c>
      <c r="C67" t="s">
        <v>96</v>
      </c>
      <c r="D67" t="s">
        <v>108</v>
      </c>
      <c r="E67" t="s">
        <v>1206</v>
      </c>
      <c r="F67" t="s">
        <v>560</v>
      </c>
      <c r="G67" t="s">
        <v>98</v>
      </c>
      <c r="H67" s="55">
        <v>9058.0300000000007</v>
      </c>
      <c r="I67" s="55">
        <v>8105</v>
      </c>
      <c r="J67" s="55">
        <v>0</v>
      </c>
      <c r="K67" s="55">
        <v>734.15333150000004</v>
      </c>
      <c r="L67" s="56">
        <v>4.0000000000000002E-4</v>
      </c>
      <c r="M67" s="56">
        <v>1.6999999999999999E-3</v>
      </c>
      <c r="N67" s="56">
        <v>2.9999999999999997E-4</v>
      </c>
    </row>
    <row r="68" spans="1:14">
      <c r="A68" t="s">
        <v>1207</v>
      </c>
      <c r="B68" t="s">
        <v>1208</v>
      </c>
      <c r="C68" t="s">
        <v>96</v>
      </c>
      <c r="D68" t="s">
        <v>108</v>
      </c>
      <c r="E68" t="s">
        <v>819</v>
      </c>
      <c r="F68" t="s">
        <v>560</v>
      </c>
      <c r="G68" t="s">
        <v>98</v>
      </c>
      <c r="H68" s="55">
        <v>5935.68</v>
      </c>
      <c r="I68" s="55">
        <v>3946</v>
      </c>
      <c r="J68" s="55">
        <v>0</v>
      </c>
      <c r="K68" s="55">
        <v>234.22193279999999</v>
      </c>
      <c r="L68" s="56">
        <v>1E-4</v>
      </c>
      <c r="M68" s="56">
        <v>5.0000000000000001E-4</v>
      </c>
      <c r="N68" s="56">
        <v>1E-4</v>
      </c>
    </row>
    <row r="69" spans="1:14">
      <c r="A69" t="s">
        <v>1209</v>
      </c>
      <c r="B69" t="s">
        <v>1210</v>
      </c>
      <c r="C69" t="s">
        <v>96</v>
      </c>
      <c r="D69" t="s">
        <v>108</v>
      </c>
      <c r="E69" t="s">
        <v>814</v>
      </c>
      <c r="F69" t="s">
        <v>560</v>
      </c>
      <c r="G69" t="s">
        <v>98</v>
      </c>
      <c r="H69" s="55">
        <v>35415.769999999997</v>
      </c>
      <c r="I69" s="55">
        <v>2604.9987559999995</v>
      </c>
      <c r="J69" s="55">
        <v>0</v>
      </c>
      <c r="K69" s="55">
        <v>922.58036792782104</v>
      </c>
      <c r="L69" s="56">
        <v>6.9999999999999999E-4</v>
      </c>
      <c r="M69" s="56">
        <v>2.2000000000000001E-3</v>
      </c>
      <c r="N69" s="56">
        <v>2.9999999999999997E-4</v>
      </c>
    </row>
    <row r="70" spans="1:14">
      <c r="A70" t="s">
        <v>1211</v>
      </c>
      <c r="B70" t="s">
        <v>1212</v>
      </c>
      <c r="C70" t="s">
        <v>96</v>
      </c>
      <c r="D70" t="s">
        <v>108</v>
      </c>
      <c r="E70" t="s">
        <v>1213</v>
      </c>
      <c r="F70" t="s">
        <v>319</v>
      </c>
      <c r="G70" t="s">
        <v>98</v>
      </c>
      <c r="H70" s="55">
        <v>578.12</v>
      </c>
      <c r="I70" s="55">
        <v>16000</v>
      </c>
      <c r="J70" s="55">
        <v>0</v>
      </c>
      <c r="K70" s="55">
        <v>92.499200000000002</v>
      </c>
      <c r="L70" s="56">
        <v>0</v>
      </c>
      <c r="M70" s="56">
        <v>2.0000000000000001E-4</v>
      </c>
      <c r="N70" s="56">
        <v>0</v>
      </c>
    </row>
    <row r="71" spans="1:14">
      <c r="A71" t="s">
        <v>1214</v>
      </c>
      <c r="B71" t="s">
        <v>1215</v>
      </c>
      <c r="C71" t="s">
        <v>96</v>
      </c>
      <c r="D71" t="s">
        <v>108</v>
      </c>
      <c r="E71" t="s">
        <v>1216</v>
      </c>
      <c r="F71" t="s">
        <v>103</v>
      </c>
      <c r="G71" t="s">
        <v>98</v>
      </c>
      <c r="H71" s="55">
        <v>9167.7099999999991</v>
      </c>
      <c r="I71" s="55">
        <v>11060</v>
      </c>
      <c r="J71" s="55">
        <v>0</v>
      </c>
      <c r="K71" s="55">
        <v>1013.948726</v>
      </c>
      <c r="L71" s="56">
        <v>2.9999999999999997E-4</v>
      </c>
      <c r="M71" s="56">
        <v>2.3999999999999998E-3</v>
      </c>
      <c r="N71" s="56">
        <v>4.0000000000000002E-4</v>
      </c>
    </row>
    <row r="72" spans="1:14">
      <c r="A72" t="s">
        <v>1217</v>
      </c>
      <c r="B72" t="s">
        <v>1218</v>
      </c>
      <c r="C72" t="s">
        <v>96</v>
      </c>
      <c r="D72" t="s">
        <v>108</v>
      </c>
      <c r="E72" t="s">
        <v>1219</v>
      </c>
      <c r="F72" t="s">
        <v>103</v>
      </c>
      <c r="G72" t="s">
        <v>98</v>
      </c>
      <c r="H72" s="55">
        <v>6507.61</v>
      </c>
      <c r="I72" s="55">
        <v>46400</v>
      </c>
      <c r="J72" s="55">
        <v>0</v>
      </c>
      <c r="K72" s="55">
        <v>3019.5310399999998</v>
      </c>
      <c r="L72" s="56">
        <v>1E-3</v>
      </c>
      <c r="M72" s="56">
        <v>7.1000000000000004E-3</v>
      </c>
      <c r="N72" s="56">
        <v>1.1000000000000001E-3</v>
      </c>
    </row>
    <row r="73" spans="1:14">
      <c r="A73" t="s">
        <v>1220</v>
      </c>
      <c r="B73" t="s">
        <v>1221</v>
      </c>
      <c r="C73" t="s">
        <v>96</v>
      </c>
      <c r="D73" t="s">
        <v>108</v>
      </c>
      <c r="E73" t="s">
        <v>1222</v>
      </c>
      <c r="F73" t="s">
        <v>103</v>
      </c>
      <c r="G73" t="s">
        <v>98</v>
      </c>
      <c r="H73" s="55">
        <v>14796.5</v>
      </c>
      <c r="I73" s="55">
        <v>7554</v>
      </c>
      <c r="J73" s="55">
        <v>0</v>
      </c>
      <c r="K73" s="55">
        <v>1117.7276099999999</v>
      </c>
      <c r="L73" s="56">
        <v>5.9999999999999995E-4</v>
      </c>
      <c r="M73" s="56">
        <v>2.5999999999999999E-3</v>
      </c>
      <c r="N73" s="56">
        <v>4.0000000000000002E-4</v>
      </c>
    </row>
    <row r="74" spans="1:14">
      <c r="A74" t="s">
        <v>1223</v>
      </c>
      <c r="B74" t="s">
        <v>1224</v>
      </c>
      <c r="C74" t="s">
        <v>96</v>
      </c>
      <c r="D74" t="s">
        <v>108</v>
      </c>
      <c r="E74" t="s">
        <v>1225</v>
      </c>
      <c r="F74" t="s">
        <v>1107</v>
      </c>
      <c r="G74" t="s">
        <v>98</v>
      </c>
      <c r="H74" s="55">
        <v>2930781.08</v>
      </c>
      <c r="I74" s="55">
        <v>150.69999999999999</v>
      </c>
      <c r="J74" s="55">
        <v>0</v>
      </c>
      <c r="K74" s="55">
        <v>4416.6870875599998</v>
      </c>
      <c r="L74" s="56">
        <v>1.1000000000000001E-3</v>
      </c>
      <c r="M74" s="56">
        <v>1.03E-2</v>
      </c>
      <c r="N74" s="56">
        <v>1.5E-3</v>
      </c>
    </row>
    <row r="75" spans="1:14">
      <c r="A75" t="s">
        <v>1226</v>
      </c>
      <c r="B75" t="s">
        <v>1227</v>
      </c>
      <c r="C75" t="s">
        <v>96</v>
      </c>
      <c r="D75" t="s">
        <v>108</v>
      </c>
      <c r="E75" t="s">
        <v>1228</v>
      </c>
      <c r="F75" t="s">
        <v>1107</v>
      </c>
      <c r="G75" t="s">
        <v>98</v>
      </c>
      <c r="H75" s="55">
        <v>28867.35</v>
      </c>
      <c r="I75" s="55">
        <v>3253</v>
      </c>
      <c r="J75" s="55">
        <v>0</v>
      </c>
      <c r="K75" s="55">
        <v>939.05489550000004</v>
      </c>
      <c r="L75" s="56">
        <v>2.9999999999999997E-4</v>
      </c>
      <c r="M75" s="56">
        <v>2.2000000000000001E-3</v>
      </c>
      <c r="N75" s="56">
        <v>2.9999999999999997E-4</v>
      </c>
    </row>
    <row r="76" spans="1:14">
      <c r="A76" t="s">
        <v>1229</v>
      </c>
      <c r="B76" t="s">
        <v>1230</v>
      </c>
      <c r="C76" t="s">
        <v>96</v>
      </c>
      <c r="D76" t="s">
        <v>108</v>
      </c>
      <c r="E76" t="s">
        <v>1231</v>
      </c>
      <c r="F76" t="s">
        <v>1107</v>
      </c>
      <c r="G76" t="s">
        <v>98</v>
      </c>
      <c r="H76" s="55">
        <v>61969.87</v>
      </c>
      <c r="I76" s="55">
        <v>1817.0005100000049</v>
      </c>
      <c r="J76" s="55">
        <v>0</v>
      </c>
      <c r="K76" s="55">
        <v>1125.9928539463399</v>
      </c>
      <c r="L76" s="56">
        <v>6.9999999999999999E-4</v>
      </c>
      <c r="M76" s="56">
        <v>2.5999999999999999E-3</v>
      </c>
      <c r="N76" s="56">
        <v>4.0000000000000002E-4</v>
      </c>
    </row>
    <row r="77" spans="1:14">
      <c r="A77" t="s">
        <v>1232</v>
      </c>
      <c r="B77" t="s">
        <v>1233</v>
      </c>
      <c r="C77" t="s">
        <v>96</v>
      </c>
      <c r="D77" t="s">
        <v>108</v>
      </c>
      <c r="E77" t="s">
        <v>1234</v>
      </c>
      <c r="F77" t="s">
        <v>1107</v>
      </c>
      <c r="G77" t="s">
        <v>98</v>
      </c>
      <c r="H77" s="55">
        <v>384099.19</v>
      </c>
      <c r="I77" s="55">
        <v>299.60000000000002</v>
      </c>
      <c r="J77" s="55">
        <v>0</v>
      </c>
      <c r="K77" s="55">
        <v>1150.7611732400001</v>
      </c>
      <c r="L77" s="56">
        <v>2.9999999999999997E-4</v>
      </c>
      <c r="M77" s="56">
        <v>2.7000000000000001E-3</v>
      </c>
      <c r="N77" s="56">
        <v>4.0000000000000002E-4</v>
      </c>
    </row>
    <row r="78" spans="1:14">
      <c r="A78" t="s">
        <v>1235</v>
      </c>
      <c r="B78" t="s">
        <v>1236</v>
      </c>
      <c r="C78" t="s">
        <v>96</v>
      </c>
      <c r="D78" t="s">
        <v>108</v>
      </c>
      <c r="E78" t="s">
        <v>1237</v>
      </c>
      <c r="F78" t="s">
        <v>488</v>
      </c>
      <c r="G78" t="s">
        <v>98</v>
      </c>
      <c r="H78" s="55">
        <v>5063.75</v>
      </c>
      <c r="I78" s="55">
        <v>14100</v>
      </c>
      <c r="J78" s="55">
        <v>0</v>
      </c>
      <c r="K78" s="55">
        <v>713.98874999999998</v>
      </c>
      <c r="L78" s="56">
        <v>5.0000000000000001E-4</v>
      </c>
      <c r="M78" s="56">
        <v>1.6999999999999999E-3</v>
      </c>
      <c r="N78" s="56">
        <v>2.9999999999999997E-4</v>
      </c>
    </row>
    <row r="79" spans="1:14">
      <c r="A79" t="s">
        <v>1238</v>
      </c>
      <c r="B79" t="s">
        <v>1239</v>
      </c>
      <c r="C79" t="s">
        <v>96</v>
      </c>
      <c r="D79" t="s">
        <v>108</v>
      </c>
      <c r="E79" t="s">
        <v>1240</v>
      </c>
      <c r="F79" t="s">
        <v>626</v>
      </c>
      <c r="G79" t="s">
        <v>98</v>
      </c>
      <c r="H79" s="55">
        <v>2955.94</v>
      </c>
      <c r="I79" s="55">
        <v>6944</v>
      </c>
      <c r="J79" s="55">
        <v>0</v>
      </c>
      <c r="K79" s="55">
        <v>205.26047360000001</v>
      </c>
      <c r="L79" s="56">
        <v>2.0000000000000001E-4</v>
      </c>
      <c r="M79" s="56">
        <v>5.0000000000000001E-4</v>
      </c>
      <c r="N79" s="56">
        <v>1E-4</v>
      </c>
    </row>
    <row r="80" spans="1:14">
      <c r="A80" t="s">
        <v>1241</v>
      </c>
      <c r="B80" t="s">
        <v>1242</v>
      </c>
      <c r="C80" t="s">
        <v>96</v>
      </c>
      <c r="D80" t="s">
        <v>108</v>
      </c>
      <c r="E80" t="s">
        <v>625</v>
      </c>
      <c r="F80" t="s">
        <v>626</v>
      </c>
      <c r="G80" t="s">
        <v>98</v>
      </c>
      <c r="H80" s="55">
        <v>14506.98</v>
      </c>
      <c r="I80" s="55">
        <v>39900</v>
      </c>
      <c r="J80" s="55">
        <v>0</v>
      </c>
      <c r="K80" s="55">
        <v>5788.2850200000003</v>
      </c>
      <c r="L80" s="56">
        <v>8.9999999999999998E-4</v>
      </c>
      <c r="M80" s="56">
        <v>1.35E-2</v>
      </c>
      <c r="N80" s="56">
        <v>2E-3</v>
      </c>
    </row>
    <row r="81" spans="1:14">
      <c r="A81" t="s">
        <v>1243</v>
      </c>
      <c r="B81" t="s">
        <v>1244</v>
      </c>
      <c r="C81" t="s">
        <v>96</v>
      </c>
      <c r="D81" t="s">
        <v>108</v>
      </c>
      <c r="E81" t="s">
        <v>1245</v>
      </c>
      <c r="F81" t="s">
        <v>745</v>
      </c>
      <c r="G81" t="s">
        <v>98</v>
      </c>
      <c r="H81" s="55">
        <v>9224.4500000000007</v>
      </c>
      <c r="I81" s="55">
        <v>10760</v>
      </c>
      <c r="J81" s="55">
        <v>0</v>
      </c>
      <c r="K81" s="55">
        <v>992.55082000000004</v>
      </c>
      <c r="L81" s="56">
        <v>8.0000000000000004E-4</v>
      </c>
      <c r="M81" s="56">
        <v>2.3E-3</v>
      </c>
      <c r="N81" s="56">
        <v>2.9999999999999997E-4</v>
      </c>
    </row>
    <row r="82" spans="1:14">
      <c r="A82" t="s">
        <v>1246</v>
      </c>
      <c r="B82" t="s">
        <v>1247</v>
      </c>
      <c r="C82" t="s">
        <v>96</v>
      </c>
      <c r="D82" t="s">
        <v>108</v>
      </c>
      <c r="E82" t="s">
        <v>1248</v>
      </c>
      <c r="F82" t="s">
        <v>745</v>
      </c>
      <c r="G82" t="s">
        <v>98</v>
      </c>
      <c r="H82" s="55">
        <v>5575.37</v>
      </c>
      <c r="I82" s="55">
        <v>26550</v>
      </c>
      <c r="J82" s="55">
        <v>0</v>
      </c>
      <c r="K82" s="55">
        <v>1480.2607350000001</v>
      </c>
      <c r="L82" s="56">
        <v>5.9999999999999995E-4</v>
      </c>
      <c r="M82" s="56">
        <v>3.5000000000000001E-3</v>
      </c>
      <c r="N82" s="56">
        <v>5.0000000000000001E-4</v>
      </c>
    </row>
    <row r="83" spans="1:14">
      <c r="A83" t="s">
        <v>1249</v>
      </c>
      <c r="B83" t="s">
        <v>1250</v>
      </c>
      <c r="C83" t="s">
        <v>96</v>
      </c>
      <c r="D83" t="s">
        <v>108</v>
      </c>
      <c r="E83" t="s">
        <v>1251</v>
      </c>
      <c r="F83" t="s">
        <v>783</v>
      </c>
      <c r="G83" t="s">
        <v>98</v>
      </c>
      <c r="H83" s="55">
        <v>128316.51</v>
      </c>
      <c r="I83" s="55">
        <v>1064</v>
      </c>
      <c r="J83" s="55">
        <v>0</v>
      </c>
      <c r="K83" s="55">
        <v>1365.2876664</v>
      </c>
      <c r="L83" s="56">
        <v>1E-3</v>
      </c>
      <c r="M83" s="56">
        <v>3.2000000000000002E-3</v>
      </c>
      <c r="N83" s="56">
        <v>5.0000000000000001E-4</v>
      </c>
    </row>
    <row r="84" spans="1:14">
      <c r="A84" t="s">
        <v>1252</v>
      </c>
      <c r="B84" t="s">
        <v>1253</v>
      </c>
      <c r="C84" t="s">
        <v>96</v>
      </c>
      <c r="D84" t="s">
        <v>108</v>
      </c>
      <c r="E84" t="s">
        <v>1254</v>
      </c>
      <c r="F84" t="s">
        <v>783</v>
      </c>
      <c r="G84" t="s">
        <v>98</v>
      </c>
      <c r="H84" s="55">
        <v>86573.09</v>
      </c>
      <c r="I84" s="55">
        <v>459.3</v>
      </c>
      <c r="J84" s="55">
        <v>0</v>
      </c>
      <c r="K84" s="55">
        <v>397.63020237000001</v>
      </c>
      <c r="L84" s="56">
        <v>2.9999999999999997E-4</v>
      </c>
      <c r="M84" s="56">
        <v>8.9999999999999998E-4</v>
      </c>
      <c r="N84" s="56">
        <v>1E-4</v>
      </c>
    </row>
    <row r="85" spans="1:14">
      <c r="A85" t="s">
        <v>1255</v>
      </c>
      <c r="B85" t="s">
        <v>1256</v>
      </c>
      <c r="C85" t="s">
        <v>96</v>
      </c>
      <c r="D85" t="s">
        <v>108</v>
      </c>
      <c r="E85" t="s">
        <v>1257</v>
      </c>
      <c r="F85" t="s">
        <v>631</v>
      </c>
      <c r="G85" t="s">
        <v>98</v>
      </c>
      <c r="H85" s="55">
        <v>9728.7199999999993</v>
      </c>
      <c r="I85" s="55">
        <v>4150</v>
      </c>
      <c r="J85" s="55">
        <v>0</v>
      </c>
      <c r="K85" s="55">
        <v>403.74187999999998</v>
      </c>
      <c r="L85" s="56">
        <v>2.0000000000000001E-4</v>
      </c>
      <c r="M85" s="56">
        <v>8.9999999999999998E-4</v>
      </c>
      <c r="N85" s="56">
        <v>1E-4</v>
      </c>
    </row>
    <row r="86" spans="1:14">
      <c r="A86" t="s">
        <v>1258</v>
      </c>
      <c r="B86" t="s">
        <v>1259</v>
      </c>
      <c r="C86" t="s">
        <v>96</v>
      </c>
      <c r="D86" t="s">
        <v>108</v>
      </c>
      <c r="E86" t="s">
        <v>648</v>
      </c>
      <c r="F86" t="s">
        <v>631</v>
      </c>
      <c r="G86" t="s">
        <v>98</v>
      </c>
      <c r="H86" s="55">
        <v>170502.01</v>
      </c>
      <c r="I86" s="55">
        <v>1210</v>
      </c>
      <c r="J86" s="55">
        <v>0</v>
      </c>
      <c r="K86" s="55">
        <v>2063.0743210000001</v>
      </c>
      <c r="L86" s="56">
        <v>1E-3</v>
      </c>
      <c r="M86" s="56">
        <v>4.7999999999999996E-3</v>
      </c>
      <c r="N86" s="56">
        <v>6.9999999999999999E-4</v>
      </c>
    </row>
    <row r="87" spans="1:14">
      <c r="A87" t="s">
        <v>1260</v>
      </c>
      <c r="B87" t="s">
        <v>1261</v>
      </c>
      <c r="C87" t="s">
        <v>96</v>
      </c>
      <c r="D87" t="s">
        <v>108</v>
      </c>
      <c r="E87" t="s">
        <v>1262</v>
      </c>
      <c r="F87" t="s">
        <v>631</v>
      </c>
      <c r="G87" t="s">
        <v>98</v>
      </c>
      <c r="H87" s="55">
        <v>23011.09</v>
      </c>
      <c r="I87" s="55">
        <v>5400</v>
      </c>
      <c r="J87" s="55">
        <v>0</v>
      </c>
      <c r="K87" s="55">
        <v>1242.5988600000001</v>
      </c>
      <c r="L87" s="56">
        <v>2.9999999999999997E-4</v>
      </c>
      <c r="M87" s="56">
        <v>2.8999999999999998E-3</v>
      </c>
      <c r="N87" s="56">
        <v>4.0000000000000002E-4</v>
      </c>
    </row>
    <row r="88" spans="1:14">
      <c r="A88" t="s">
        <v>1263</v>
      </c>
      <c r="B88" t="s">
        <v>1264</v>
      </c>
      <c r="C88" t="s">
        <v>96</v>
      </c>
      <c r="D88" t="s">
        <v>108</v>
      </c>
      <c r="E88" t="s">
        <v>1265</v>
      </c>
      <c r="F88" t="s">
        <v>349</v>
      </c>
      <c r="G88" t="s">
        <v>98</v>
      </c>
      <c r="H88" s="55">
        <v>40144.51</v>
      </c>
      <c r="I88" s="55">
        <v>3024</v>
      </c>
      <c r="J88" s="55">
        <v>0</v>
      </c>
      <c r="K88" s="55">
        <v>1213.9699823999999</v>
      </c>
      <c r="L88" s="56">
        <v>2.0000000000000001E-4</v>
      </c>
      <c r="M88" s="56">
        <v>2.8E-3</v>
      </c>
      <c r="N88" s="56">
        <v>4.0000000000000002E-4</v>
      </c>
    </row>
    <row r="89" spans="1:14">
      <c r="A89" t="s">
        <v>1266</v>
      </c>
      <c r="B89" t="s">
        <v>1267</v>
      </c>
      <c r="C89" t="s">
        <v>96</v>
      </c>
      <c r="D89" t="s">
        <v>108</v>
      </c>
      <c r="E89" t="s">
        <v>651</v>
      </c>
      <c r="F89" t="s">
        <v>349</v>
      </c>
      <c r="G89" t="s">
        <v>98</v>
      </c>
      <c r="H89" s="55">
        <v>10414.06</v>
      </c>
      <c r="I89" s="55">
        <v>3447</v>
      </c>
      <c r="J89" s="55">
        <v>0</v>
      </c>
      <c r="K89" s="55">
        <v>358.97264819999998</v>
      </c>
      <c r="L89" s="56">
        <v>2.9999999999999997E-4</v>
      </c>
      <c r="M89" s="56">
        <v>8.0000000000000004E-4</v>
      </c>
      <c r="N89" s="56">
        <v>1E-4</v>
      </c>
    </row>
    <row r="90" spans="1:14">
      <c r="A90" t="s">
        <v>1268</v>
      </c>
      <c r="B90" t="s">
        <v>1269</v>
      </c>
      <c r="C90" t="s">
        <v>96</v>
      </c>
      <c r="D90" t="s">
        <v>108</v>
      </c>
      <c r="E90" t="s">
        <v>445</v>
      </c>
      <c r="F90" t="s">
        <v>349</v>
      </c>
      <c r="G90" t="s">
        <v>98</v>
      </c>
      <c r="H90" s="55">
        <v>2102.7800000000002</v>
      </c>
      <c r="I90" s="55">
        <v>76070</v>
      </c>
      <c r="J90" s="55">
        <v>0</v>
      </c>
      <c r="K90" s="55">
        <v>1599.584746</v>
      </c>
      <c r="L90" s="56">
        <v>4.0000000000000002E-4</v>
      </c>
      <c r="M90" s="56">
        <v>3.7000000000000002E-3</v>
      </c>
      <c r="N90" s="56">
        <v>5.9999999999999995E-4</v>
      </c>
    </row>
    <row r="91" spans="1:14">
      <c r="A91" t="s">
        <v>1270</v>
      </c>
      <c r="B91" t="s">
        <v>1271</v>
      </c>
      <c r="C91" t="s">
        <v>96</v>
      </c>
      <c r="D91" t="s">
        <v>108</v>
      </c>
      <c r="E91" t="s">
        <v>1272</v>
      </c>
      <c r="F91" t="s">
        <v>349</v>
      </c>
      <c r="G91" t="s">
        <v>98</v>
      </c>
      <c r="H91" s="55">
        <v>71363.600000000006</v>
      </c>
      <c r="I91" s="55">
        <v>884</v>
      </c>
      <c r="J91" s="55">
        <v>0</v>
      </c>
      <c r="K91" s="55">
        <v>630.85422400000004</v>
      </c>
      <c r="L91" s="56">
        <v>5.0000000000000001E-4</v>
      </c>
      <c r="M91" s="56">
        <v>1.5E-3</v>
      </c>
      <c r="N91" s="56">
        <v>2.0000000000000001E-4</v>
      </c>
    </row>
    <row r="92" spans="1:14">
      <c r="A92" t="s">
        <v>1273</v>
      </c>
      <c r="B92" t="s">
        <v>1274</v>
      </c>
      <c r="C92" t="s">
        <v>96</v>
      </c>
      <c r="D92" t="s">
        <v>108</v>
      </c>
      <c r="E92" t="s">
        <v>478</v>
      </c>
      <c r="F92" t="s">
        <v>349</v>
      </c>
      <c r="G92" t="s">
        <v>98</v>
      </c>
      <c r="H92" s="55">
        <v>27739.32</v>
      </c>
      <c r="I92" s="55">
        <v>8550</v>
      </c>
      <c r="J92" s="55">
        <v>0</v>
      </c>
      <c r="K92" s="55">
        <v>2371.7118599999999</v>
      </c>
      <c r="L92" s="56">
        <v>8.0000000000000004E-4</v>
      </c>
      <c r="M92" s="56">
        <v>5.4999999999999997E-3</v>
      </c>
      <c r="N92" s="56">
        <v>8.0000000000000004E-4</v>
      </c>
    </row>
    <row r="93" spans="1:14">
      <c r="A93" t="s">
        <v>1275</v>
      </c>
      <c r="B93" t="s">
        <v>1276</v>
      </c>
      <c r="C93" t="s">
        <v>96</v>
      </c>
      <c r="D93" t="s">
        <v>108</v>
      </c>
      <c r="E93" t="s">
        <v>618</v>
      </c>
      <c r="F93" t="s">
        <v>349</v>
      </c>
      <c r="G93" t="s">
        <v>98</v>
      </c>
      <c r="H93" s="55">
        <v>898852.85</v>
      </c>
      <c r="I93" s="55">
        <v>169</v>
      </c>
      <c r="J93" s="55">
        <v>0</v>
      </c>
      <c r="K93" s="55">
        <v>1519.0613165</v>
      </c>
      <c r="L93" s="56">
        <v>1.2999999999999999E-3</v>
      </c>
      <c r="M93" s="56">
        <v>3.5999999999999999E-3</v>
      </c>
      <c r="N93" s="56">
        <v>5.0000000000000001E-4</v>
      </c>
    </row>
    <row r="94" spans="1:14">
      <c r="A94" t="s">
        <v>1277</v>
      </c>
      <c r="B94" t="s">
        <v>1278</v>
      </c>
      <c r="C94" t="s">
        <v>96</v>
      </c>
      <c r="D94" t="s">
        <v>108</v>
      </c>
      <c r="E94" t="s">
        <v>402</v>
      </c>
      <c r="F94" t="s">
        <v>349</v>
      </c>
      <c r="G94" t="s">
        <v>98</v>
      </c>
      <c r="H94" s="55">
        <v>10509.76</v>
      </c>
      <c r="I94" s="55">
        <v>23770</v>
      </c>
      <c r="J94" s="55">
        <v>86.151499999999999</v>
      </c>
      <c r="K94" s="55">
        <v>2584.3214520000001</v>
      </c>
      <c r="L94" s="56">
        <v>8.9999999999999998E-4</v>
      </c>
      <c r="M94" s="56">
        <v>6.0000000000000001E-3</v>
      </c>
      <c r="N94" s="56">
        <v>8.9999999999999998E-4</v>
      </c>
    </row>
    <row r="95" spans="1:14">
      <c r="A95" t="s">
        <v>1279</v>
      </c>
      <c r="B95" t="s">
        <v>1280</v>
      </c>
      <c r="C95" t="s">
        <v>96</v>
      </c>
      <c r="D95" t="s">
        <v>108</v>
      </c>
      <c r="E95" t="s">
        <v>406</v>
      </c>
      <c r="F95" t="s">
        <v>349</v>
      </c>
      <c r="G95" t="s">
        <v>98</v>
      </c>
      <c r="H95" s="55">
        <v>150864.68</v>
      </c>
      <c r="I95" s="55">
        <v>1700</v>
      </c>
      <c r="J95" s="55">
        <v>0</v>
      </c>
      <c r="K95" s="55">
        <v>2564.69956</v>
      </c>
      <c r="L95" s="56">
        <v>8.0000000000000004E-4</v>
      </c>
      <c r="M95" s="56">
        <v>6.0000000000000001E-3</v>
      </c>
      <c r="N95" s="56">
        <v>8.9999999999999998E-4</v>
      </c>
    </row>
    <row r="96" spans="1:14">
      <c r="A96" t="s">
        <v>1281</v>
      </c>
      <c r="B96" t="s">
        <v>1282</v>
      </c>
      <c r="C96" t="s">
        <v>96</v>
      </c>
      <c r="D96" t="s">
        <v>108</v>
      </c>
      <c r="E96" t="s">
        <v>1283</v>
      </c>
      <c r="F96" t="s">
        <v>109</v>
      </c>
      <c r="G96" t="s">
        <v>98</v>
      </c>
      <c r="H96" s="55">
        <v>38286.269999999997</v>
      </c>
      <c r="I96" s="55">
        <v>1990</v>
      </c>
      <c r="J96" s="55">
        <v>0</v>
      </c>
      <c r="K96" s="55">
        <v>761.89677300000005</v>
      </c>
      <c r="L96" s="56">
        <v>2.9999999999999997E-4</v>
      </c>
      <c r="M96" s="56">
        <v>1.8E-3</v>
      </c>
      <c r="N96" s="56">
        <v>2.9999999999999997E-4</v>
      </c>
    </row>
    <row r="97" spans="1:14">
      <c r="A97" t="s">
        <v>1284</v>
      </c>
      <c r="B97" t="s">
        <v>1285</v>
      </c>
      <c r="C97" t="s">
        <v>96</v>
      </c>
      <c r="D97" t="s">
        <v>108</v>
      </c>
      <c r="E97" t="s">
        <v>1286</v>
      </c>
      <c r="F97" t="s">
        <v>1287</v>
      </c>
      <c r="G97" t="s">
        <v>98</v>
      </c>
      <c r="H97" s="55">
        <v>52503.99</v>
      </c>
      <c r="I97" s="55">
        <v>4109</v>
      </c>
      <c r="J97" s="55">
        <v>0</v>
      </c>
      <c r="K97" s="55">
        <v>2157.3889491</v>
      </c>
      <c r="L97" s="56">
        <v>5.0000000000000001E-4</v>
      </c>
      <c r="M97" s="56">
        <v>5.0000000000000001E-3</v>
      </c>
      <c r="N97" s="56">
        <v>8.0000000000000004E-4</v>
      </c>
    </row>
    <row r="98" spans="1:14">
      <c r="A98" t="s">
        <v>1288</v>
      </c>
      <c r="B98" t="s">
        <v>1289</v>
      </c>
      <c r="C98" t="s">
        <v>96</v>
      </c>
      <c r="D98" t="s">
        <v>108</v>
      </c>
      <c r="E98" t="s">
        <v>1290</v>
      </c>
      <c r="F98" t="s">
        <v>1291</v>
      </c>
      <c r="G98" t="s">
        <v>98</v>
      </c>
      <c r="H98" s="55">
        <v>18277.509999999998</v>
      </c>
      <c r="I98" s="55">
        <v>7405</v>
      </c>
      <c r="J98" s="55">
        <v>0</v>
      </c>
      <c r="K98" s="55">
        <v>1353.4496154999999</v>
      </c>
      <c r="L98" s="56">
        <v>8.0000000000000004E-4</v>
      </c>
      <c r="M98" s="56">
        <v>3.2000000000000002E-3</v>
      </c>
      <c r="N98" s="56">
        <v>5.0000000000000001E-4</v>
      </c>
    </row>
    <row r="99" spans="1:14">
      <c r="A99" t="s">
        <v>1292</v>
      </c>
      <c r="B99" t="s">
        <v>1293</v>
      </c>
      <c r="C99" t="s">
        <v>96</v>
      </c>
      <c r="D99" t="s">
        <v>108</v>
      </c>
      <c r="E99" t="s">
        <v>1294</v>
      </c>
      <c r="F99" t="s">
        <v>1291</v>
      </c>
      <c r="G99" t="s">
        <v>98</v>
      </c>
      <c r="H99" s="55">
        <v>9876.14</v>
      </c>
      <c r="I99" s="55">
        <v>15690</v>
      </c>
      <c r="J99" s="55">
        <v>0</v>
      </c>
      <c r="K99" s="55">
        <v>1549.566366</v>
      </c>
      <c r="L99" s="56">
        <v>6.9999999999999999E-4</v>
      </c>
      <c r="M99" s="56">
        <v>3.5999999999999999E-3</v>
      </c>
      <c r="N99" s="56">
        <v>5.0000000000000001E-4</v>
      </c>
    </row>
    <row r="100" spans="1:14">
      <c r="A100" t="s">
        <v>1295</v>
      </c>
      <c r="B100" t="s">
        <v>1296</v>
      </c>
      <c r="C100" t="s">
        <v>96</v>
      </c>
      <c r="D100" t="s">
        <v>108</v>
      </c>
      <c r="E100" t="s">
        <v>1297</v>
      </c>
      <c r="F100" t="s">
        <v>1291</v>
      </c>
      <c r="G100" t="s">
        <v>98</v>
      </c>
      <c r="H100" s="55">
        <v>4214.6499999999996</v>
      </c>
      <c r="I100" s="55">
        <v>24060</v>
      </c>
      <c r="J100" s="55">
        <v>0</v>
      </c>
      <c r="K100" s="55">
        <v>1014.04479</v>
      </c>
      <c r="L100" s="56">
        <v>2.9999999999999997E-4</v>
      </c>
      <c r="M100" s="56">
        <v>2.3999999999999998E-3</v>
      </c>
      <c r="N100" s="56">
        <v>4.0000000000000002E-4</v>
      </c>
    </row>
    <row r="101" spans="1:14">
      <c r="A101" t="s">
        <v>1298</v>
      </c>
      <c r="B101" t="s">
        <v>1299</v>
      </c>
      <c r="C101" t="s">
        <v>96</v>
      </c>
      <c r="D101" t="s">
        <v>108</v>
      </c>
      <c r="E101" t="s">
        <v>1300</v>
      </c>
      <c r="F101" t="s">
        <v>1291</v>
      </c>
      <c r="G101" t="s">
        <v>98</v>
      </c>
      <c r="H101" s="55">
        <v>19354.97</v>
      </c>
      <c r="I101" s="55">
        <v>7154</v>
      </c>
      <c r="J101" s="55">
        <v>0</v>
      </c>
      <c r="K101" s="55">
        <v>1384.6545538</v>
      </c>
      <c r="L101" s="56">
        <v>4.0000000000000002E-4</v>
      </c>
      <c r="M101" s="56">
        <v>3.2000000000000002E-3</v>
      </c>
      <c r="N101" s="56">
        <v>5.0000000000000001E-4</v>
      </c>
    </row>
    <row r="102" spans="1:14">
      <c r="A102" t="s">
        <v>1301</v>
      </c>
      <c r="B102" t="s">
        <v>1302</v>
      </c>
      <c r="C102" t="s">
        <v>96</v>
      </c>
      <c r="D102" t="s">
        <v>108</v>
      </c>
      <c r="E102" t="s">
        <v>1303</v>
      </c>
      <c r="F102" t="s">
        <v>1291</v>
      </c>
      <c r="G102" t="s">
        <v>98</v>
      </c>
      <c r="H102" s="55">
        <v>3861.35</v>
      </c>
      <c r="I102" s="55">
        <v>20210</v>
      </c>
      <c r="J102" s="55">
        <v>0</v>
      </c>
      <c r="K102" s="55">
        <v>780.37883499999998</v>
      </c>
      <c r="L102" s="56">
        <v>2.9999999999999997E-4</v>
      </c>
      <c r="M102" s="56">
        <v>1.8E-3</v>
      </c>
      <c r="N102" s="56">
        <v>2.9999999999999997E-4</v>
      </c>
    </row>
    <row r="103" spans="1:14">
      <c r="A103" t="s">
        <v>1304</v>
      </c>
      <c r="B103" t="s">
        <v>1305</v>
      </c>
      <c r="C103" t="s">
        <v>96</v>
      </c>
      <c r="D103" t="s">
        <v>108</v>
      </c>
      <c r="E103" t="s">
        <v>1306</v>
      </c>
      <c r="F103" t="s">
        <v>1291</v>
      </c>
      <c r="G103" t="s">
        <v>98</v>
      </c>
      <c r="H103" s="55">
        <v>287280.84000000003</v>
      </c>
      <c r="I103" s="55">
        <v>1709</v>
      </c>
      <c r="J103" s="55">
        <v>0</v>
      </c>
      <c r="K103" s="55">
        <v>4909.6295555999995</v>
      </c>
      <c r="L103" s="56">
        <v>1E-3</v>
      </c>
      <c r="M103" s="56">
        <v>1.15E-2</v>
      </c>
      <c r="N103" s="56">
        <v>1.6999999999999999E-3</v>
      </c>
    </row>
    <row r="104" spans="1:14">
      <c r="A104" t="s">
        <v>1307</v>
      </c>
      <c r="B104" t="s">
        <v>1308</v>
      </c>
      <c r="C104" t="s">
        <v>96</v>
      </c>
      <c r="D104" t="s">
        <v>108</v>
      </c>
      <c r="E104" t="s">
        <v>1309</v>
      </c>
      <c r="F104" t="s">
        <v>1310</v>
      </c>
      <c r="G104" t="s">
        <v>98</v>
      </c>
      <c r="H104" s="55">
        <v>80914.62</v>
      </c>
      <c r="I104" s="55">
        <v>4651</v>
      </c>
      <c r="J104" s="55">
        <v>0</v>
      </c>
      <c r="K104" s="55">
        <v>3763.3389762000002</v>
      </c>
      <c r="L104" s="56">
        <v>1.1000000000000001E-3</v>
      </c>
      <c r="M104" s="56">
        <v>8.8000000000000005E-3</v>
      </c>
      <c r="N104" s="56">
        <v>1.2999999999999999E-3</v>
      </c>
    </row>
    <row r="105" spans="1:14">
      <c r="A105" t="s">
        <v>1311</v>
      </c>
      <c r="B105" t="s">
        <v>1312</v>
      </c>
      <c r="C105" t="s">
        <v>96</v>
      </c>
      <c r="D105" t="s">
        <v>108</v>
      </c>
      <c r="E105" t="s">
        <v>1313</v>
      </c>
      <c r="F105" t="s">
        <v>1310</v>
      </c>
      <c r="G105" t="s">
        <v>98</v>
      </c>
      <c r="H105" s="55">
        <v>19356.07</v>
      </c>
      <c r="I105" s="55">
        <v>19210</v>
      </c>
      <c r="J105" s="55">
        <v>0</v>
      </c>
      <c r="K105" s="55">
        <v>3718.3010469999999</v>
      </c>
      <c r="L105" s="56">
        <v>8.0000000000000004E-4</v>
      </c>
      <c r="M105" s="56">
        <v>8.6999999999999994E-3</v>
      </c>
      <c r="N105" s="56">
        <v>1.2999999999999999E-3</v>
      </c>
    </row>
    <row r="106" spans="1:14">
      <c r="A106" t="s">
        <v>1314</v>
      </c>
      <c r="B106" t="s">
        <v>1315</v>
      </c>
      <c r="C106" t="s">
        <v>96</v>
      </c>
      <c r="D106" t="s">
        <v>108</v>
      </c>
      <c r="E106" t="s">
        <v>1316</v>
      </c>
      <c r="F106" t="s">
        <v>1310</v>
      </c>
      <c r="G106" t="s">
        <v>98</v>
      </c>
      <c r="H106" s="55">
        <v>54392.97</v>
      </c>
      <c r="I106" s="55">
        <v>6799</v>
      </c>
      <c r="J106" s="55">
        <v>0</v>
      </c>
      <c r="K106" s="55">
        <v>3698.1780303</v>
      </c>
      <c r="L106" s="56">
        <v>8.9999999999999998E-4</v>
      </c>
      <c r="M106" s="56">
        <v>8.6E-3</v>
      </c>
      <c r="N106" s="56">
        <v>1.2999999999999999E-3</v>
      </c>
    </row>
    <row r="107" spans="1:14">
      <c r="A107" t="s">
        <v>1317</v>
      </c>
      <c r="B107" t="s">
        <v>1318</v>
      </c>
      <c r="C107" t="s">
        <v>96</v>
      </c>
      <c r="D107" t="s">
        <v>108</v>
      </c>
      <c r="E107" t="s">
        <v>1319</v>
      </c>
      <c r="F107" t="s">
        <v>110</v>
      </c>
      <c r="G107" t="s">
        <v>98</v>
      </c>
      <c r="H107" s="55">
        <v>5344.31</v>
      </c>
      <c r="I107" s="55">
        <v>30260</v>
      </c>
      <c r="J107" s="55">
        <v>0</v>
      </c>
      <c r="K107" s="55">
        <v>1617.188206</v>
      </c>
      <c r="L107" s="56">
        <v>8.9999999999999998E-4</v>
      </c>
      <c r="M107" s="56">
        <v>3.8E-3</v>
      </c>
      <c r="N107" s="56">
        <v>5.9999999999999995E-4</v>
      </c>
    </row>
    <row r="108" spans="1:14">
      <c r="A108" t="s">
        <v>1320</v>
      </c>
      <c r="B108" t="s">
        <v>1321</v>
      </c>
      <c r="C108" t="s">
        <v>96</v>
      </c>
      <c r="D108" t="s">
        <v>108</v>
      </c>
      <c r="E108" t="s">
        <v>1322</v>
      </c>
      <c r="F108" t="s">
        <v>111</v>
      </c>
      <c r="G108" t="s">
        <v>98</v>
      </c>
      <c r="H108" s="55">
        <v>19278.48</v>
      </c>
      <c r="I108" s="55">
        <v>509.6</v>
      </c>
      <c r="J108" s="55">
        <v>0</v>
      </c>
      <c r="K108" s="55">
        <v>98.243134080000004</v>
      </c>
      <c r="L108" s="56">
        <v>1E-4</v>
      </c>
      <c r="M108" s="56">
        <v>2.0000000000000001E-4</v>
      </c>
      <c r="N108" s="56">
        <v>0</v>
      </c>
    </row>
    <row r="109" spans="1:14">
      <c r="A109" t="s">
        <v>1323</v>
      </c>
      <c r="B109" t="s">
        <v>1324</v>
      </c>
      <c r="C109" t="s">
        <v>96</v>
      </c>
      <c r="D109" t="s">
        <v>108</v>
      </c>
      <c r="E109" t="s">
        <v>1325</v>
      </c>
      <c r="F109" t="s">
        <v>111</v>
      </c>
      <c r="G109" t="s">
        <v>98</v>
      </c>
      <c r="H109" s="55">
        <v>38148.480000000003</v>
      </c>
      <c r="I109" s="55">
        <v>1320</v>
      </c>
      <c r="J109" s="55">
        <v>0</v>
      </c>
      <c r="K109" s="55">
        <v>503.55993599999999</v>
      </c>
      <c r="L109" s="56">
        <v>2.0000000000000001E-4</v>
      </c>
      <c r="M109" s="56">
        <v>1.1999999999999999E-3</v>
      </c>
      <c r="N109" s="56">
        <v>2.0000000000000001E-4</v>
      </c>
    </row>
    <row r="110" spans="1:14">
      <c r="A110" t="s">
        <v>1326</v>
      </c>
      <c r="B110" t="s">
        <v>1327</v>
      </c>
      <c r="C110" t="s">
        <v>96</v>
      </c>
      <c r="D110" t="s">
        <v>108</v>
      </c>
      <c r="E110" t="s">
        <v>1328</v>
      </c>
      <c r="F110" t="s">
        <v>112</v>
      </c>
      <c r="G110" t="s">
        <v>98</v>
      </c>
      <c r="H110" s="55">
        <v>6107.46</v>
      </c>
      <c r="I110" s="55">
        <v>7011</v>
      </c>
      <c r="J110" s="55">
        <v>0</v>
      </c>
      <c r="K110" s="55">
        <v>428.19402059999999</v>
      </c>
      <c r="L110" s="56">
        <v>2.0000000000000001E-4</v>
      </c>
      <c r="M110" s="56">
        <v>1E-3</v>
      </c>
      <c r="N110" s="56">
        <v>2.0000000000000001E-4</v>
      </c>
    </row>
    <row r="111" spans="1:14">
      <c r="A111" t="s">
        <v>1329</v>
      </c>
      <c r="B111" t="s">
        <v>1330</v>
      </c>
      <c r="C111" t="s">
        <v>96</v>
      </c>
      <c r="D111" t="s">
        <v>108</v>
      </c>
      <c r="E111" t="s">
        <v>1331</v>
      </c>
      <c r="F111" t="s">
        <v>112</v>
      </c>
      <c r="G111" t="s">
        <v>98</v>
      </c>
      <c r="H111" s="55">
        <v>295.31</v>
      </c>
      <c r="I111" s="55">
        <v>11150</v>
      </c>
      <c r="J111" s="55">
        <v>0</v>
      </c>
      <c r="K111" s="55">
        <v>32.927064999999999</v>
      </c>
      <c r="L111" s="56">
        <v>0</v>
      </c>
      <c r="M111" s="56">
        <v>1E-4</v>
      </c>
      <c r="N111" s="56">
        <v>0</v>
      </c>
    </row>
    <row r="112" spans="1:14">
      <c r="A112" t="s">
        <v>1332</v>
      </c>
      <c r="B112" t="s">
        <v>1333</v>
      </c>
      <c r="C112" t="s">
        <v>96</v>
      </c>
      <c r="D112" t="s">
        <v>108</v>
      </c>
      <c r="E112" t="s">
        <v>766</v>
      </c>
      <c r="F112" t="s">
        <v>113</v>
      </c>
      <c r="G112" t="s">
        <v>98</v>
      </c>
      <c r="H112" s="55">
        <v>142799.63</v>
      </c>
      <c r="I112" s="55">
        <v>1798</v>
      </c>
      <c r="J112" s="55">
        <v>0</v>
      </c>
      <c r="K112" s="55">
        <v>2567.5373473999998</v>
      </c>
      <c r="L112" s="56">
        <v>8.0000000000000004E-4</v>
      </c>
      <c r="M112" s="56">
        <v>6.0000000000000001E-3</v>
      </c>
      <c r="N112" s="56">
        <v>8.9999999999999998E-4</v>
      </c>
    </row>
    <row r="113" spans="1:14">
      <c r="A113" t="s">
        <v>1334</v>
      </c>
      <c r="B113" t="s">
        <v>1335</v>
      </c>
      <c r="C113" t="s">
        <v>96</v>
      </c>
      <c r="D113" t="s">
        <v>108</v>
      </c>
      <c r="E113" t="s">
        <v>575</v>
      </c>
      <c r="F113" t="s">
        <v>113</v>
      </c>
      <c r="G113" t="s">
        <v>98</v>
      </c>
      <c r="H113" s="55">
        <v>126341.22</v>
      </c>
      <c r="I113" s="55">
        <v>1494</v>
      </c>
      <c r="J113" s="55">
        <v>0</v>
      </c>
      <c r="K113" s="55">
        <v>1887.5378267999999</v>
      </c>
      <c r="L113" s="56">
        <v>8.0000000000000004E-4</v>
      </c>
      <c r="M113" s="56">
        <v>4.4000000000000003E-3</v>
      </c>
      <c r="N113" s="56">
        <v>6.9999999999999999E-4</v>
      </c>
    </row>
    <row r="114" spans="1:14">
      <c r="A114" s="57" t="s">
        <v>1336</v>
      </c>
      <c r="B114" s="106" t="s">
        <v>4460</v>
      </c>
      <c r="C114" s="106" t="s">
        <v>4460</v>
      </c>
      <c r="D114" s="107" t="s">
        <v>4460</v>
      </c>
      <c r="E114" s="107" t="s">
        <v>4460</v>
      </c>
      <c r="F114" s="107" t="s">
        <v>4460</v>
      </c>
      <c r="G114" s="107" t="s">
        <v>4460</v>
      </c>
      <c r="H114" s="59">
        <v>4655940.8</v>
      </c>
      <c r="I114" s="107" t="s">
        <v>4460</v>
      </c>
      <c r="J114" s="59">
        <v>29.349789999999999</v>
      </c>
      <c r="K114" s="59">
        <v>19546.029553079574</v>
      </c>
      <c r="L114" s="107" t="s">
        <v>4460</v>
      </c>
      <c r="M114" s="58">
        <v>4.5699999999999998E-2</v>
      </c>
      <c r="N114" s="58">
        <v>6.7999999999999996E-3</v>
      </c>
    </row>
    <row r="115" spans="1:14">
      <c r="A115" t="s">
        <v>1337</v>
      </c>
      <c r="B115" t="s">
        <v>1338</v>
      </c>
      <c r="C115" t="s">
        <v>96</v>
      </c>
      <c r="D115" t="s">
        <v>108</v>
      </c>
      <c r="E115" t="s">
        <v>1339</v>
      </c>
      <c r="F115" t="s">
        <v>1160</v>
      </c>
      <c r="G115" t="s">
        <v>98</v>
      </c>
      <c r="H115" s="55">
        <v>9487.81</v>
      </c>
      <c r="I115" s="55">
        <v>113.3</v>
      </c>
      <c r="J115" s="55">
        <v>0</v>
      </c>
      <c r="K115" s="55">
        <v>10.749688730000001</v>
      </c>
      <c r="L115" s="56">
        <v>2.9999999999999997E-4</v>
      </c>
      <c r="M115" s="56">
        <v>0</v>
      </c>
      <c r="N115" s="56">
        <v>0</v>
      </c>
    </row>
    <row r="116" spans="1:14">
      <c r="A116" t="s">
        <v>1340</v>
      </c>
      <c r="B116" t="s">
        <v>1341</v>
      </c>
      <c r="C116" t="s">
        <v>96</v>
      </c>
      <c r="D116" t="s">
        <v>108</v>
      </c>
      <c r="E116" t="s">
        <v>1342</v>
      </c>
      <c r="F116" t="s">
        <v>329</v>
      </c>
      <c r="G116" t="s">
        <v>98</v>
      </c>
      <c r="H116" s="55">
        <v>12021.03</v>
      </c>
      <c r="I116" s="55">
        <v>2602</v>
      </c>
      <c r="J116" s="55">
        <v>0</v>
      </c>
      <c r="K116" s="55">
        <v>312.78720060000001</v>
      </c>
      <c r="L116" s="56">
        <v>6.9999999999999999E-4</v>
      </c>
      <c r="M116" s="56">
        <v>6.9999999999999999E-4</v>
      </c>
      <c r="N116" s="56">
        <v>1E-4</v>
      </c>
    </row>
    <row r="117" spans="1:14">
      <c r="A117" t="s">
        <v>1343</v>
      </c>
      <c r="B117" t="s">
        <v>1344</v>
      </c>
      <c r="C117" t="s">
        <v>96</v>
      </c>
      <c r="D117" t="s">
        <v>108</v>
      </c>
      <c r="E117" t="s">
        <v>828</v>
      </c>
      <c r="F117" t="s">
        <v>686</v>
      </c>
      <c r="G117" t="s">
        <v>98</v>
      </c>
      <c r="H117" s="55">
        <v>1863.91</v>
      </c>
      <c r="I117" s="55">
        <v>5400</v>
      </c>
      <c r="J117" s="55">
        <v>0</v>
      </c>
      <c r="K117" s="55">
        <v>100.65114</v>
      </c>
      <c r="L117" s="56">
        <v>1E-4</v>
      </c>
      <c r="M117" s="56">
        <v>2.0000000000000001E-4</v>
      </c>
      <c r="N117" s="56">
        <v>0</v>
      </c>
    </row>
    <row r="118" spans="1:14">
      <c r="A118" t="s">
        <v>1345</v>
      </c>
      <c r="B118" t="s">
        <v>1346</v>
      </c>
      <c r="C118" t="s">
        <v>96</v>
      </c>
      <c r="D118" t="s">
        <v>108</v>
      </c>
      <c r="E118" t="s">
        <v>1347</v>
      </c>
      <c r="F118" t="s">
        <v>686</v>
      </c>
      <c r="G118" t="s">
        <v>98</v>
      </c>
      <c r="H118" s="55">
        <v>19238.46</v>
      </c>
      <c r="I118" s="55">
        <v>1600</v>
      </c>
      <c r="J118" s="55">
        <v>0</v>
      </c>
      <c r="K118" s="55">
        <v>307.81536</v>
      </c>
      <c r="L118" s="56">
        <v>4.0000000000000002E-4</v>
      </c>
      <c r="M118" s="56">
        <v>6.9999999999999999E-4</v>
      </c>
      <c r="N118" s="56">
        <v>1E-4</v>
      </c>
    </row>
    <row r="119" spans="1:14">
      <c r="A119" t="s">
        <v>1348</v>
      </c>
      <c r="B119" t="s">
        <v>1349</v>
      </c>
      <c r="C119" t="s">
        <v>96</v>
      </c>
      <c r="D119" t="s">
        <v>108</v>
      </c>
      <c r="E119" t="s">
        <v>1350</v>
      </c>
      <c r="F119" t="s">
        <v>686</v>
      </c>
      <c r="G119" t="s">
        <v>98</v>
      </c>
      <c r="H119" s="55">
        <v>22020.6</v>
      </c>
      <c r="I119" s="55">
        <v>720.6</v>
      </c>
      <c r="J119" s="55">
        <v>0</v>
      </c>
      <c r="K119" s="55">
        <v>158.68044359999999</v>
      </c>
      <c r="L119" s="56">
        <v>2.9999999999999997E-4</v>
      </c>
      <c r="M119" s="56">
        <v>4.0000000000000002E-4</v>
      </c>
      <c r="N119" s="56">
        <v>1E-4</v>
      </c>
    </row>
    <row r="120" spans="1:14">
      <c r="A120" t="s">
        <v>1351</v>
      </c>
      <c r="B120" t="s">
        <v>1352</v>
      </c>
      <c r="C120" t="s">
        <v>96</v>
      </c>
      <c r="D120" t="s">
        <v>108</v>
      </c>
      <c r="E120" t="s">
        <v>1353</v>
      </c>
      <c r="F120" t="s">
        <v>686</v>
      </c>
      <c r="G120" t="s">
        <v>98</v>
      </c>
      <c r="H120" s="55">
        <v>20795.080000000002</v>
      </c>
      <c r="I120" s="55">
        <v>576.70000000000005</v>
      </c>
      <c r="J120" s="55">
        <v>0</v>
      </c>
      <c r="K120" s="55">
        <v>119.92522636</v>
      </c>
      <c r="L120" s="56">
        <v>4.0000000000000002E-4</v>
      </c>
      <c r="M120" s="56">
        <v>2.9999999999999997E-4</v>
      </c>
      <c r="N120" s="56">
        <v>0</v>
      </c>
    </row>
    <row r="121" spans="1:14">
      <c r="A121" t="s">
        <v>1354</v>
      </c>
      <c r="B121" t="s">
        <v>1355</v>
      </c>
      <c r="C121" t="s">
        <v>96</v>
      </c>
      <c r="D121" t="s">
        <v>108</v>
      </c>
      <c r="E121" t="s">
        <v>1356</v>
      </c>
      <c r="F121" t="s">
        <v>608</v>
      </c>
      <c r="G121" t="s">
        <v>98</v>
      </c>
      <c r="H121" s="55">
        <v>215113.88</v>
      </c>
      <c r="I121" s="55">
        <v>145.80000000000001</v>
      </c>
      <c r="J121" s="55">
        <v>0</v>
      </c>
      <c r="K121" s="55">
        <v>313.63603704000002</v>
      </c>
      <c r="L121" s="56">
        <v>8.9999999999999998E-4</v>
      </c>
      <c r="M121" s="56">
        <v>6.9999999999999999E-4</v>
      </c>
      <c r="N121" s="56">
        <v>1E-4</v>
      </c>
    </row>
    <row r="122" spans="1:14">
      <c r="A122" t="s">
        <v>1357</v>
      </c>
      <c r="B122" t="s">
        <v>1358</v>
      </c>
      <c r="C122" t="s">
        <v>96</v>
      </c>
      <c r="D122" t="s">
        <v>108</v>
      </c>
      <c r="E122" t="s">
        <v>1359</v>
      </c>
      <c r="F122" t="s">
        <v>1360</v>
      </c>
      <c r="G122" t="s">
        <v>98</v>
      </c>
      <c r="H122" s="55">
        <v>6384.04</v>
      </c>
      <c r="I122" s="55">
        <v>2227</v>
      </c>
      <c r="J122" s="55">
        <v>0</v>
      </c>
      <c r="K122" s="55">
        <v>142.17257079999999</v>
      </c>
      <c r="L122" s="56">
        <v>1E-4</v>
      </c>
      <c r="M122" s="56">
        <v>2.9999999999999997E-4</v>
      </c>
      <c r="N122" s="56">
        <v>0</v>
      </c>
    </row>
    <row r="123" spans="1:14">
      <c r="A123" t="s">
        <v>1361</v>
      </c>
      <c r="B123" t="s">
        <v>1362</v>
      </c>
      <c r="C123" t="s">
        <v>96</v>
      </c>
      <c r="D123" t="s">
        <v>108</v>
      </c>
      <c r="E123" t="s">
        <v>1363</v>
      </c>
      <c r="F123" t="s">
        <v>560</v>
      </c>
      <c r="G123" t="s">
        <v>98</v>
      </c>
      <c r="H123" s="55">
        <v>4733.91</v>
      </c>
      <c r="I123" s="55">
        <v>29590</v>
      </c>
      <c r="J123" s="55">
        <v>0</v>
      </c>
      <c r="K123" s="55">
        <v>1400.7639690000001</v>
      </c>
      <c r="L123" s="56">
        <v>1.2999999999999999E-3</v>
      </c>
      <c r="M123" s="56">
        <v>3.3E-3</v>
      </c>
      <c r="N123" s="56">
        <v>5.0000000000000001E-4</v>
      </c>
    </row>
    <row r="124" spans="1:14">
      <c r="A124" t="s">
        <v>1364</v>
      </c>
      <c r="B124" t="s">
        <v>1365</v>
      </c>
      <c r="C124" t="s">
        <v>96</v>
      </c>
      <c r="D124" t="s">
        <v>108</v>
      </c>
      <c r="E124" t="s">
        <v>1366</v>
      </c>
      <c r="F124" t="s">
        <v>560</v>
      </c>
      <c r="G124" t="s">
        <v>98</v>
      </c>
      <c r="H124" s="55">
        <v>147.11000000000001</v>
      </c>
      <c r="I124" s="55">
        <v>164.4</v>
      </c>
      <c r="J124" s="55">
        <v>0</v>
      </c>
      <c r="K124" s="55">
        <v>0.24184884000000001</v>
      </c>
      <c r="L124" s="56">
        <v>0</v>
      </c>
      <c r="M124" s="56">
        <v>0</v>
      </c>
      <c r="N124" s="56">
        <v>0</v>
      </c>
    </row>
    <row r="125" spans="1:14">
      <c r="A125" t="s">
        <v>1367</v>
      </c>
      <c r="B125" t="s">
        <v>1368</v>
      </c>
      <c r="C125" t="s">
        <v>96</v>
      </c>
      <c r="D125" t="s">
        <v>108</v>
      </c>
      <c r="E125" t="s">
        <v>1369</v>
      </c>
      <c r="F125" t="s">
        <v>560</v>
      </c>
      <c r="G125" t="s">
        <v>98</v>
      </c>
      <c r="H125" s="55">
        <v>3156.11</v>
      </c>
      <c r="I125" s="55">
        <v>2774.000031</v>
      </c>
      <c r="J125" s="55">
        <v>0</v>
      </c>
      <c r="K125" s="55">
        <v>87.550492378394097</v>
      </c>
      <c r="L125" s="56">
        <v>2.0000000000000001E-4</v>
      </c>
      <c r="M125" s="56">
        <v>2.0000000000000001E-4</v>
      </c>
      <c r="N125" s="56">
        <v>0</v>
      </c>
    </row>
    <row r="126" spans="1:14">
      <c r="A126" t="s">
        <v>1370</v>
      </c>
      <c r="B126" t="s">
        <v>1371</v>
      </c>
      <c r="C126" t="s">
        <v>96</v>
      </c>
      <c r="D126" t="s">
        <v>108</v>
      </c>
      <c r="E126" t="s">
        <v>822</v>
      </c>
      <c r="F126" t="s">
        <v>560</v>
      </c>
      <c r="G126" t="s">
        <v>98</v>
      </c>
      <c r="H126" s="55">
        <v>97118.06</v>
      </c>
      <c r="I126" s="55">
        <v>420.0000010000004</v>
      </c>
      <c r="J126" s="55">
        <v>0</v>
      </c>
      <c r="K126" s="55">
        <v>407.895852971181</v>
      </c>
      <c r="L126" s="56">
        <v>5.0000000000000001E-4</v>
      </c>
      <c r="M126" s="56">
        <v>1E-3</v>
      </c>
      <c r="N126" s="56">
        <v>1E-4</v>
      </c>
    </row>
    <row r="127" spans="1:14">
      <c r="A127" t="s">
        <v>1372</v>
      </c>
      <c r="B127" t="s">
        <v>1373</v>
      </c>
      <c r="C127" t="s">
        <v>96</v>
      </c>
      <c r="D127" t="s">
        <v>108</v>
      </c>
      <c r="E127" t="s">
        <v>1374</v>
      </c>
      <c r="F127" t="s">
        <v>560</v>
      </c>
      <c r="G127" t="s">
        <v>98</v>
      </c>
      <c r="H127" s="55">
        <v>22068.43</v>
      </c>
      <c r="I127" s="55">
        <v>3575</v>
      </c>
      <c r="J127" s="55">
        <v>0</v>
      </c>
      <c r="K127" s="55">
        <v>788.94637250000005</v>
      </c>
      <c r="L127" s="56">
        <v>5.9999999999999995E-4</v>
      </c>
      <c r="M127" s="56">
        <v>1.8E-3</v>
      </c>
      <c r="N127" s="56">
        <v>2.9999999999999997E-4</v>
      </c>
    </row>
    <row r="128" spans="1:14">
      <c r="A128" t="s">
        <v>1375</v>
      </c>
      <c r="B128" t="s">
        <v>1376</v>
      </c>
      <c r="C128" t="s">
        <v>96</v>
      </c>
      <c r="D128" t="s">
        <v>108</v>
      </c>
      <c r="E128" t="s">
        <v>1377</v>
      </c>
      <c r="F128" t="s">
        <v>1378</v>
      </c>
      <c r="G128" t="s">
        <v>98</v>
      </c>
      <c r="H128" s="55">
        <v>3212.34</v>
      </c>
      <c r="I128" s="55">
        <v>1558</v>
      </c>
      <c r="J128" s="55">
        <v>0</v>
      </c>
      <c r="K128" s="55">
        <v>50.048257200000002</v>
      </c>
      <c r="L128" s="56">
        <v>6.9999999999999999E-4</v>
      </c>
      <c r="M128" s="56">
        <v>1E-4</v>
      </c>
      <c r="N128" s="56">
        <v>0</v>
      </c>
    </row>
    <row r="129" spans="1:14">
      <c r="A129" t="s">
        <v>1379</v>
      </c>
      <c r="B129" t="s">
        <v>1380</v>
      </c>
      <c r="C129" t="s">
        <v>96</v>
      </c>
      <c r="D129" t="s">
        <v>108</v>
      </c>
      <c r="E129" t="s">
        <v>1381</v>
      </c>
      <c r="F129" t="s">
        <v>1378</v>
      </c>
      <c r="G129" t="s">
        <v>98</v>
      </c>
      <c r="H129" s="55">
        <v>12626.78</v>
      </c>
      <c r="I129" s="55">
        <v>627.29999999999995</v>
      </c>
      <c r="J129" s="55">
        <v>0</v>
      </c>
      <c r="K129" s="55">
        <v>79.207790939999995</v>
      </c>
      <c r="L129" s="56">
        <v>2.0000000000000001E-4</v>
      </c>
      <c r="M129" s="56">
        <v>2.0000000000000001E-4</v>
      </c>
      <c r="N129" s="56">
        <v>0</v>
      </c>
    </row>
    <row r="130" spans="1:14">
      <c r="A130" t="s">
        <v>1382</v>
      </c>
      <c r="B130" t="s">
        <v>1383</v>
      </c>
      <c r="C130" t="s">
        <v>96</v>
      </c>
      <c r="D130" t="s">
        <v>108</v>
      </c>
      <c r="E130" t="s">
        <v>1384</v>
      </c>
      <c r="F130" t="s">
        <v>103</v>
      </c>
      <c r="G130" t="s">
        <v>98</v>
      </c>
      <c r="H130" s="55">
        <v>13236.63</v>
      </c>
      <c r="I130" s="55">
        <v>2300</v>
      </c>
      <c r="J130" s="55">
        <v>0</v>
      </c>
      <c r="K130" s="55">
        <v>304.44249000000002</v>
      </c>
      <c r="L130" s="56">
        <v>5.0000000000000001E-4</v>
      </c>
      <c r="M130" s="56">
        <v>6.9999999999999999E-4</v>
      </c>
      <c r="N130" s="56">
        <v>1E-4</v>
      </c>
    </row>
    <row r="131" spans="1:14">
      <c r="A131" t="s">
        <v>1385</v>
      </c>
      <c r="B131" t="s">
        <v>1386</v>
      </c>
      <c r="C131" t="s">
        <v>96</v>
      </c>
      <c r="D131" t="s">
        <v>108</v>
      </c>
      <c r="E131" t="s">
        <v>1387</v>
      </c>
      <c r="F131" t="s">
        <v>103</v>
      </c>
      <c r="G131" t="s">
        <v>98</v>
      </c>
      <c r="H131" s="55">
        <v>3080.64</v>
      </c>
      <c r="I131" s="55">
        <v>9550</v>
      </c>
      <c r="J131" s="55">
        <v>0</v>
      </c>
      <c r="K131" s="55">
        <v>294.20112</v>
      </c>
      <c r="L131" s="56">
        <v>5.9999999999999995E-4</v>
      </c>
      <c r="M131" s="56">
        <v>6.9999999999999999E-4</v>
      </c>
      <c r="N131" s="56">
        <v>1E-4</v>
      </c>
    </row>
    <row r="132" spans="1:14">
      <c r="A132" t="s">
        <v>1388</v>
      </c>
      <c r="B132" t="s">
        <v>1389</v>
      </c>
      <c r="C132" t="s">
        <v>96</v>
      </c>
      <c r="D132" t="s">
        <v>108</v>
      </c>
      <c r="E132" t="s">
        <v>555</v>
      </c>
      <c r="F132" t="s">
        <v>103</v>
      </c>
      <c r="G132" t="s">
        <v>98</v>
      </c>
      <c r="H132" s="55">
        <v>1510216.6</v>
      </c>
      <c r="I132" s="55">
        <v>65.599999999999994</v>
      </c>
      <c r="J132" s="55">
        <v>0</v>
      </c>
      <c r="K132" s="55">
        <v>990.70208960000002</v>
      </c>
      <c r="L132" s="56">
        <v>1.1999999999999999E-3</v>
      </c>
      <c r="M132" s="56">
        <v>2.3E-3</v>
      </c>
      <c r="N132" s="56">
        <v>2.9999999999999997E-4</v>
      </c>
    </row>
    <row r="133" spans="1:14">
      <c r="A133" t="s">
        <v>1390</v>
      </c>
      <c r="B133" t="s">
        <v>1391</v>
      </c>
      <c r="C133" t="s">
        <v>96</v>
      </c>
      <c r="D133" t="s">
        <v>108</v>
      </c>
      <c r="E133" t="s">
        <v>1392</v>
      </c>
      <c r="F133" t="s">
        <v>103</v>
      </c>
      <c r="G133" t="s">
        <v>98</v>
      </c>
      <c r="H133" s="55">
        <v>72740.63</v>
      </c>
      <c r="I133" s="55">
        <v>507.8</v>
      </c>
      <c r="J133" s="55">
        <v>0</v>
      </c>
      <c r="K133" s="55">
        <v>369.37691913999998</v>
      </c>
      <c r="L133" s="56">
        <v>5.0000000000000001E-4</v>
      </c>
      <c r="M133" s="56">
        <v>8.9999999999999998E-4</v>
      </c>
      <c r="N133" s="56">
        <v>1E-4</v>
      </c>
    </row>
    <row r="134" spans="1:14">
      <c r="A134" t="s">
        <v>1393</v>
      </c>
      <c r="B134" t="s">
        <v>1394</v>
      </c>
      <c r="C134" t="s">
        <v>96</v>
      </c>
      <c r="D134" t="s">
        <v>108</v>
      </c>
      <c r="E134" t="s">
        <v>689</v>
      </c>
      <c r="F134" t="s">
        <v>103</v>
      </c>
      <c r="G134" t="s">
        <v>98</v>
      </c>
      <c r="H134" s="55">
        <v>10310.76</v>
      </c>
      <c r="I134" s="55">
        <v>4.9000000000000004</v>
      </c>
      <c r="J134" s="55">
        <v>0</v>
      </c>
      <c r="K134" s="55">
        <v>0.50522723999999997</v>
      </c>
      <c r="L134" s="56">
        <v>4.0000000000000002E-4</v>
      </c>
      <c r="M134" s="56">
        <v>0</v>
      </c>
      <c r="N134" s="56">
        <v>0</v>
      </c>
    </row>
    <row r="135" spans="1:14">
      <c r="A135" t="s">
        <v>1395</v>
      </c>
      <c r="B135" t="s">
        <v>1396</v>
      </c>
      <c r="C135" t="s">
        <v>96</v>
      </c>
      <c r="D135" t="s">
        <v>108</v>
      </c>
      <c r="E135" t="s">
        <v>1397</v>
      </c>
      <c r="F135" t="s">
        <v>1107</v>
      </c>
      <c r="G135" t="s">
        <v>98</v>
      </c>
      <c r="H135" s="55">
        <v>15299.39</v>
      </c>
      <c r="I135" s="55">
        <v>1336</v>
      </c>
      <c r="J135" s="55">
        <v>0</v>
      </c>
      <c r="K135" s="55">
        <v>204.39985039999999</v>
      </c>
      <c r="L135" s="56">
        <v>8.0000000000000004E-4</v>
      </c>
      <c r="M135" s="56">
        <v>5.0000000000000001E-4</v>
      </c>
      <c r="N135" s="56">
        <v>1E-4</v>
      </c>
    </row>
    <row r="136" spans="1:14">
      <c r="A136" t="s">
        <v>1398</v>
      </c>
      <c r="B136" t="s">
        <v>1399</v>
      </c>
      <c r="C136" t="s">
        <v>96</v>
      </c>
      <c r="D136" t="s">
        <v>108</v>
      </c>
      <c r="E136" t="s">
        <v>1400</v>
      </c>
      <c r="F136" t="s">
        <v>1401</v>
      </c>
      <c r="G136" t="s">
        <v>98</v>
      </c>
      <c r="H136" s="55">
        <v>21037.71</v>
      </c>
      <c r="I136" s="55">
        <v>574</v>
      </c>
      <c r="J136" s="55">
        <v>0</v>
      </c>
      <c r="K136" s="55">
        <v>120.75645539999999</v>
      </c>
      <c r="L136" s="56">
        <v>1.1000000000000001E-3</v>
      </c>
      <c r="M136" s="56">
        <v>2.9999999999999997E-4</v>
      </c>
      <c r="N136" s="56">
        <v>0</v>
      </c>
    </row>
    <row r="137" spans="1:14">
      <c r="A137" t="s">
        <v>1402</v>
      </c>
      <c r="B137" t="s">
        <v>1403</v>
      </c>
      <c r="C137" t="s">
        <v>96</v>
      </c>
      <c r="D137" t="s">
        <v>108</v>
      </c>
      <c r="E137" t="s">
        <v>1404</v>
      </c>
      <c r="F137" t="s">
        <v>488</v>
      </c>
      <c r="G137" t="s">
        <v>98</v>
      </c>
      <c r="H137" s="55">
        <v>26036.23</v>
      </c>
      <c r="I137" s="55">
        <v>900</v>
      </c>
      <c r="J137" s="55">
        <v>0</v>
      </c>
      <c r="K137" s="55">
        <v>234.32606999999999</v>
      </c>
      <c r="L137" s="56">
        <v>8.0000000000000004E-4</v>
      </c>
      <c r="M137" s="56">
        <v>5.0000000000000001E-4</v>
      </c>
      <c r="N137" s="56">
        <v>1E-4</v>
      </c>
    </row>
    <row r="138" spans="1:14">
      <c r="A138" t="s">
        <v>1405</v>
      </c>
      <c r="B138" t="s">
        <v>1406</v>
      </c>
      <c r="C138" t="s">
        <v>96</v>
      </c>
      <c r="D138" t="s">
        <v>108</v>
      </c>
      <c r="E138" t="s">
        <v>1407</v>
      </c>
      <c r="F138" t="s">
        <v>488</v>
      </c>
      <c r="G138" t="s">
        <v>98</v>
      </c>
      <c r="H138" s="55">
        <v>16255.05</v>
      </c>
      <c r="I138" s="55">
        <v>951.2</v>
      </c>
      <c r="J138" s="55">
        <v>0</v>
      </c>
      <c r="K138" s="55">
        <v>154.61803560000001</v>
      </c>
      <c r="L138" s="56">
        <v>1.1000000000000001E-3</v>
      </c>
      <c r="M138" s="56">
        <v>4.0000000000000002E-4</v>
      </c>
      <c r="N138" s="56">
        <v>1E-4</v>
      </c>
    </row>
    <row r="139" spans="1:14">
      <c r="A139" t="s">
        <v>1408</v>
      </c>
      <c r="B139" t="s">
        <v>1409</v>
      </c>
      <c r="C139" t="s">
        <v>96</v>
      </c>
      <c r="D139" t="s">
        <v>108</v>
      </c>
      <c r="E139" t="s">
        <v>1410</v>
      </c>
      <c r="F139" t="s">
        <v>488</v>
      </c>
      <c r="G139" t="s">
        <v>98</v>
      </c>
      <c r="H139" s="55">
        <v>7101.95</v>
      </c>
      <c r="I139" s="55">
        <v>417.2</v>
      </c>
      <c r="J139" s="55">
        <v>0</v>
      </c>
      <c r="K139" s="55">
        <v>29.629335399999999</v>
      </c>
      <c r="L139" s="56">
        <v>5.0000000000000001E-4</v>
      </c>
      <c r="M139" s="56">
        <v>1E-4</v>
      </c>
      <c r="N139" s="56">
        <v>0</v>
      </c>
    </row>
    <row r="140" spans="1:14">
      <c r="A140" t="s">
        <v>1411</v>
      </c>
      <c r="B140" t="s">
        <v>1412</v>
      </c>
      <c r="C140" t="s">
        <v>96</v>
      </c>
      <c r="D140" t="s">
        <v>108</v>
      </c>
      <c r="E140" t="s">
        <v>1413</v>
      </c>
      <c r="F140" t="s">
        <v>488</v>
      </c>
      <c r="G140" t="s">
        <v>98</v>
      </c>
      <c r="H140" s="55">
        <v>123995.71</v>
      </c>
      <c r="I140" s="55">
        <v>1100</v>
      </c>
      <c r="J140" s="55">
        <v>20.88571</v>
      </c>
      <c r="K140" s="55">
        <v>1384.83852</v>
      </c>
      <c r="L140" s="56">
        <v>1.1999999999999999E-3</v>
      </c>
      <c r="M140" s="56">
        <v>3.2000000000000002E-3</v>
      </c>
      <c r="N140" s="56">
        <v>5.0000000000000001E-4</v>
      </c>
    </row>
    <row r="141" spans="1:14">
      <c r="A141" t="s">
        <v>1414</v>
      </c>
      <c r="B141" t="s">
        <v>1415</v>
      </c>
      <c r="C141" t="s">
        <v>96</v>
      </c>
      <c r="D141" t="s">
        <v>108</v>
      </c>
      <c r="E141" t="s">
        <v>1416</v>
      </c>
      <c r="F141" t="s">
        <v>488</v>
      </c>
      <c r="G141" t="s">
        <v>98</v>
      </c>
      <c r="H141" s="55">
        <v>15581.4</v>
      </c>
      <c r="I141" s="55">
        <v>3813</v>
      </c>
      <c r="J141" s="55">
        <v>0</v>
      </c>
      <c r="K141" s="55">
        <v>594.11878200000001</v>
      </c>
      <c r="L141" s="56">
        <v>5.9999999999999995E-4</v>
      </c>
      <c r="M141" s="56">
        <v>1.4E-3</v>
      </c>
      <c r="N141" s="56">
        <v>2.0000000000000001E-4</v>
      </c>
    </row>
    <row r="142" spans="1:14">
      <c r="A142" t="s">
        <v>1417</v>
      </c>
      <c r="B142" t="s">
        <v>1418</v>
      </c>
      <c r="C142" t="s">
        <v>96</v>
      </c>
      <c r="D142" t="s">
        <v>108</v>
      </c>
      <c r="E142" t="s">
        <v>1419</v>
      </c>
      <c r="F142" t="s">
        <v>488</v>
      </c>
      <c r="G142" t="s">
        <v>98</v>
      </c>
      <c r="H142" s="55">
        <v>79644.759999999995</v>
      </c>
      <c r="I142" s="55">
        <v>311.2</v>
      </c>
      <c r="J142" s="55">
        <v>0</v>
      </c>
      <c r="K142" s="55">
        <v>247.85449312</v>
      </c>
      <c r="L142" s="56">
        <v>8.9999999999999998E-4</v>
      </c>
      <c r="M142" s="56">
        <v>5.9999999999999995E-4</v>
      </c>
      <c r="N142" s="56">
        <v>1E-4</v>
      </c>
    </row>
    <row r="143" spans="1:14">
      <c r="A143" t="s">
        <v>1420</v>
      </c>
      <c r="B143" t="s">
        <v>1421</v>
      </c>
      <c r="C143" t="s">
        <v>96</v>
      </c>
      <c r="D143" t="s">
        <v>108</v>
      </c>
      <c r="E143" t="s">
        <v>1422</v>
      </c>
      <c r="F143" t="s">
        <v>488</v>
      </c>
      <c r="G143" t="s">
        <v>98</v>
      </c>
      <c r="H143" s="55">
        <v>4809.62</v>
      </c>
      <c r="I143" s="55">
        <v>5397</v>
      </c>
      <c r="J143" s="55">
        <v>0</v>
      </c>
      <c r="K143" s="55">
        <v>259.57519139999999</v>
      </c>
      <c r="L143" s="56">
        <v>5.9999999999999995E-4</v>
      </c>
      <c r="M143" s="56">
        <v>5.9999999999999995E-4</v>
      </c>
      <c r="N143" s="56">
        <v>1E-4</v>
      </c>
    </row>
    <row r="144" spans="1:14">
      <c r="A144" t="s">
        <v>1423</v>
      </c>
      <c r="B144" t="s">
        <v>1424</v>
      </c>
      <c r="C144" t="s">
        <v>96</v>
      </c>
      <c r="D144" t="s">
        <v>108</v>
      </c>
      <c r="E144" t="s">
        <v>1425</v>
      </c>
      <c r="F144" t="s">
        <v>488</v>
      </c>
      <c r="G144" t="s">
        <v>98</v>
      </c>
      <c r="H144" s="55">
        <v>18859.39</v>
      </c>
      <c r="I144" s="55">
        <v>1035</v>
      </c>
      <c r="J144" s="55">
        <v>0</v>
      </c>
      <c r="K144" s="55">
        <v>195.19468649999999</v>
      </c>
      <c r="L144" s="56">
        <v>1.1000000000000001E-3</v>
      </c>
      <c r="M144" s="56">
        <v>5.0000000000000001E-4</v>
      </c>
      <c r="N144" s="56">
        <v>1E-4</v>
      </c>
    </row>
    <row r="145" spans="1:14">
      <c r="A145" t="s">
        <v>1426</v>
      </c>
      <c r="B145" t="s">
        <v>1427</v>
      </c>
      <c r="C145" t="s">
        <v>96</v>
      </c>
      <c r="D145" t="s">
        <v>108</v>
      </c>
      <c r="E145" t="s">
        <v>1428</v>
      </c>
      <c r="F145" t="s">
        <v>1129</v>
      </c>
      <c r="G145" t="s">
        <v>98</v>
      </c>
      <c r="H145" s="55">
        <v>11276.1</v>
      </c>
      <c r="I145" s="55">
        <v>2373</v>
      </c>
      <c r="J145" s="55">
        <v>0</v>
      </c>
      <c r="K145" s="55">
        <v>267.58185300000002</v>
      </c>
      <c r="L145" s="56">
        <v>8.0000000000000004E-4</v>
      </c>
      <c r="M145" s="56">
        <v>5.9999999999999995E-4</v>
      </c>
      <c r="N145" s="56">
        <v>1E-4</v>
      </c>
    </row>
    <row r="146" spans="1:14">
      <c r="A146" t="s">
        <v>1429</v>
      </c>
      <c r="B146" t="s">
        <v>1430</v>
      </c>
      <c r="C146" t="s">
        <v>96</v>
      </c>
      <c r="D146" t="s">
        <v>108</v>
      </c>
      <c r="E146" t="s">
        <v>1431</v>
      </c>
      <c r="F146" t="s">
        <v>1129</v>
      </c>
      <c r="G146" t="s">
        <v>98</v>
      </c>
      <c r="H146" s="55">
        <v>475.54</v>
      </c>
      <c r="I146" s="55">
        <v>14000</v>
      </c>
      <c r="J146" s="55">
        <v>0</v>
      </c>
      <c r="K146" s="55">
        <v>66.575599999999994</v>
      </c>
      <c r="L146" s="56">
        <v>1E-4</v>
      </c>
      <c r="M146" s="56">
        <v>2.0000000000000001E-4</v>
      </c>
      <c r="N146" s="56">
        <v>0</v>
      </c>
    </row>
    <row r="147" spans="1:14">
      <c r="A147" t="s">
        <v>1432</v>
      </c>
      <c r="B147" t="s">
        <v>1433</v>
      </c>
      <c r="C147" t="s">
        <v>96</v>
      </c>
      <c r="D147" t="s">
        <v>108</v>
      </c>
      <c r="E147" t="s">
        <v>1434</v>
      </c>
      <c r="F147" t="s">
        <v>1129</v>
      </c>
      <c r="G147" t="s">
        <v>98</v>
      </c>
      <c r="H147" s="55">
        <v>8209.42</v>
      </c>
      <c r="I147" s="55">
        <v>6480</v>
      </c>
      <c r="J147" s="55">
        <v>0</v>
      </c>
      <c r="K147" s="55">
        <v>531.970416</v>
      </c>
      <c r="L147" s="56">
        <v>6.9999999999999999E-4</v>
      </c>
      <c r="M147" s="56">
        <v>1.1999999999999999E-3</v>
      </c>
      <c r="N147" s="56">
        <v>2.0000000000000001E-4</v>
      </c>
    </row>
    <row r="148" spans="1:14">
      <c r="A148" t="s">
        <v>1435</v>
      </c>
      <c r="B148" t="s">
        <v>1436</v>
      </c>
      <c r="C148" t="s">
        <v>96</v>
      </c>
      <c r="D148" t="s">
        <v>108</v>
      </c>
      <c r="E148" t="s">
        <v>1437</v>
      </c>
      <c r="F148" t="s">
        <v>1129</v>
      </c>
      <c r="G148" t="s">
        <v>98</v>
      </c>
      <c r="H148" s="55">
        <v>52127.98</v>
      </c>
      <c r="I148" s="55">
        <v>1411</v>
      </c>
      <c r="J148" s="55">
        <v>0</v>
      </c>
      <c r="K148" s="55">
        <v>735.52579779999996</v>
      </c>
      <c r="L148" s="56">
        <v>5.0000000000000001E-4</v>
      </c>
      <c r="M148" s="56">
        <v>1.6999999999999999E-3</v>
      </c>
      <c r="N148" s="56">
        <v>2.9999999999999997E-4</v>
      </c>
    </row>
    <row r="149" spans="1:14">
      <c r="A149" t="s">
        <v>1438</v>
      </c>
      <c r="B149" t="s">
        <v>1439</v>
      </c>
      <c r="C149" t="s">
        <v>96</v>
      </c>
      <c r="D149" t="s">
        <v>108</v>
      </c>
      <c r="E149" t="s">
        <v>1440</v>
      </c>
      <c r="F149" t="s">
        <v>1441</v>
      </c>
      <c r="G149" t="s">
        <v>98</v>
      </c>
      <c r="H149" s="55">
        <v>15631.25</v>
      </c>
      <c r="I149" s="55">
        <v>710.8</v>
      </c>
      <c r="J149" s="55">
        <v>0</v>
      </c>
      <c r="K149" s="55">
        <v>111.106925</v>
      </c>
      <c r="L149" s="56">
        <v>2.9999999999999997E-4</v>
      </c>
      <c r="M149" s="56">
        <v>2.9999999999999997E-4</v>
      </c>
      <c r="N149" s="56">
        <v>0</v>
      </c>
    </row>
    <row r="150" spans="1:14">
      <c r="A150" t="s">
        <v>1442</v>
      </c>
      <c r="B150" t="s">
        <v>1443</v>
      </c>
      <c r="C150" t="s">
        <v>96</v>
      </c>
      <c r="D150" t="s">
        <v>108</v>
      </c>
      <c r="E150" t="s">
        <v>1444</v>
      </c>
      <c r="F150" t="s">
        <v>626</v>
      </c>
      <c r="G150" t="s">
        <v>98</v>
      </c>
      <c r="H150" s="55">
        <v>7757.45</v>
      </c>
      <c r="I150" s="55">
        <v>7000</v>
      </c>
      <c r="J150" s="55">
        <v>0</v>
      </c>
      <c r="K150" s="55">
        <v>543.02149999999995</v>
      </c>
      <c r="L150" s="56">
        <v>1E-4</v>
      </c>
      <c r="M150" s="56">
        <v>1.2999999999999999E-3</v>
      </c>
      <c r="N150" s="56">
        <v>2.0000000000000001E-4</v>
      </c>
    </row>
    <row r="151" spans="1:14">
      <c r="A151" t="s">
        <v>1445</v>
      </c>
      <c r="B151" t="s">
        <v>1446</v>
      </c>
      <c r="C151" t="s">
        <v>96</v>
      </c>
      <c r="D151" t="s">
        <v>108</v>
      </c>
      <c r="E151" t="s">
        <v>1447</v>
      </c>
      <c r="F151" t="s">
        <v>745</v>
      </c>
      <c r="G151" t="s">
        <v>98</v>
      </c>
      <c r="H151" s="55">
        <v>23086.16</v>
      </c>
      <c r="I151" s="55">
        <v>468</v>
      </c>
      <c r="J151" s="55">
        <v>0</v>
      </c>
      <c r="K151" s="55">
        <v>108.04322879999999</v>
      </c>
      <c r="L151" s="56">
        <v>4.0000000000000002E-4</v>
      </c>
      <c r="M151" s="56">
        <v>2.9999999999999997E-4</v>
      </c>
      <c r="N151" s="56">
        <v>0</v>
      </c>
    </row>
    <row r="152" spans="1:14">
      <c r="A152" t="s">
        <v>1448</v>
      </c>
      <c r="B152" t="s">
        <v>1449</v>
      </c>
      <c r="C152" t="s">
        <v>96</v>
      </c>
      <c r="D152" t="s">
        <v>108</v>
      </c>
      <c r="E152" t="s">
        <v>1450</v>
      </c>
      <c r="F152" t="s">
        <v>745</v>
      </c>
      <c r="G152" t="s">
        <v>98</v>
      </c>
      <c r="H152" s="55">
        <v>79647.240000000005</v>
      </c>
      <c r="I152" s="55">
        <v>230.2</v>
      </c>
      <c r="J152" s="55">
        <v>0</v>
      </c>
      <c r="K152" s="55">
        <v>183.34794647999999</v>
      </c>
      <c r="L152" s="56">
        <v>5.0000000000000001E-4</v>
      </c>
      <c r="M152" s="56">
        <v>4.0000000000000002E-4</v>
      </c>
      <c r="N152" s="56">
        <v>1E-4</v>
      </c>
    </row>
    <row r="153" spans="1:14">
      <c r="A153" t="s">
        <v>1451</v>
      </c>
      <c r="B153" t="s">
        <v>1452</v>
      </c>
      <c r="C153" t="s">
        <v>96</v>
      </c>
      <c r="D153" t="s">
        <v>108</v>
      </c>
      <c r="E153" t="s">
        <v>1453</v>
      </c>
      <c r="F153" t="s">
        <v>745</v>
      </c>
      <c r="G153" t="s">
        <v>98</v>
      </c>
      <c r="H153" s="55">
        <v>30582.07</v>
      </c>
      <c r="I153" s="55">
        <v>776.5</v>
      </c>
      <c r="J153" s="55">
        <v>0</v>
      </c>
      <c r="K153" s="55">
        <v>237.46977355000001</v>
      </c>
      <c r="L153" s="56">
        <v>8.0000000000000004E-4</v>
      </c>
      <c r="M153" s="56">
        <v>5.9999999999999995E-4</v>
      </c>
      <c r="N153" s="56">
        <v>1E-4</v>
      </c>
    </row>
    <row r="154" spans="1:14">
      <c r="A154" t="s">
        <v>1454</v>
      </c>
      <c r="B154" t="s">
        <v>1455</v>
      </c>
      <c r="C154" t="s">
        <v>96</v>
      </c>
      <c r="D154" t="s">
        <v>108</v>
      </c>
      <c r="E154" t="s">
        <v>1456</v>
      </c>
      <c r="F154" t="s">
        <v>783</v>
      </c>
      <c r="G154" t="s">
        <v>98</v>
      </c>
      <c r="H154" s="55">
        <v>6417.28</v>
      </c>
      <c r="I154" s="55">
        <v>11590</v>
      </c>
      <c r="J154" s="55">
        <v>0</v>
      </c>
      <c r="K154" s="55">
        <v>743.76275199999998</v>
      </c>
      <c r="L154" s="56">
        <v>6.9999999999999999E-4</v>
      </c>
      <c r="M154" s="56">
        <v>1.6999999999999999E-3</v>
      </c>
      <c r="N154" s="56">
        <v>2.9999999999999997E-4</v>
      </c>
    </row>
    <row r="155" spans="1:14">
      <c r="A155" t="s">
        <v>1457</v>
      </c>
      <c r="B155" t="s">
        <v>1458</v>
      </c>
      <c r="C155" t="s">
        <v>96</v>
      </c>
      <c r="D155" t="s">
        <v>108</v>
      </c>
      <c r="E155" t="s">
        <v>1459</v>
      </c>
      <c r="F155" t="s">
        <v>783</v>
      </c>
      <c r="G155" t="s">
        <v>98</v>
      </c>
      <c r="H155" s="55">
        <v>1350.51</v>
      </c>
      <c r="I155" s="55">
        <v>19800</v>
      </c>
      <c r="J155" s="55">
        <v>0</v>
      </c>
      <c r="K155" s="55">
        <v>267.40098</v>
      </c>
      <c r="L155" s="56">
        <v>5.9999999999999995E-4</v>
      </c>
      <c r="M155" s="56">
        <v>5.9999999999999995E-4</v>
      </c>
      <c r="N155" s="56">
        <v>1E-4</v>
      </c>
    </row>
    <row r="156" spans="1:14">
      <c r="A156" t="s">
        <v>1460</v>
      </c>
      <c r="B156" t="s">
        <v>1461</v>
      </c>
      <c r="C156" t="s">
        <v>96</v>
      </c>
      <c r="D156" t="s">
        <v>108</v>
      </c>
      <c r="E156" t="s">
        <v>1462</v>
      </c>
      <c r="F156" t="s">
        <v>783</v>
      </c>
      <c r="G156" t="s">
        <v>98</v>
      </c>
      <c r="H156" s="55">
        <v>9747.59</v>
      </c>
      <c r="I156" s="55">
        <v>233.7</v>
      </c>
      <c r="J156" s="55">
        <v>0</v>
      </c>
      <c r="K156" s="55">
        <v>22.780117829999998</v>
      </c>
      <c r="L156" s="56">
        <v>1E-4</v>
      </c>
      <c r="M156" s="56">
        <v>1E-4</v>
      </c>
      <c r="N156" s="56">
        <v>0</v>
      </c>
    </row>
    <row r="157" spans="1:14">
      <c r="A157" t="s">
        <v>1463</v>
      </c>
      <c r="B157" t="s">
        <v>1464</v>
      </c>
      <c r="C157" t="s">
        <v>96</v>
      </c>
      <c r="D157" t="s">
        <v>108</v>
      </c>
      <c r="E157" t="s">
        <v>1465</v>
      </c>
      <c r="F157" t="s">
        <v>631</v>
      </c>
      <c r="G157" t="s">
        <v>98</v>
      </c>
      <c r="H157" s="55">
        <v>94259.27</v>
      </c>
      <c r="I157" s="55">
        <v>512</v>
      </c>
      <c r="J157" s="55">
        <v>0</v>
      </c>
      <c r="K157" s="55">
        <v>482.60746239999997</v>
      </c>
      <c r="L157" s="56">
        <v>5.9999999999999995E-4</v>
      </c>
      <c r="M157" s="56">
        <v>1.1000000000000001E-3</v>
      </c>
      <c r="N157" s="56">
        <v>2.0000000000000001E-4</v>
      </c>
    </row>
    <row r="158" spans="1:14">
      <c r="A158" t="s">
        <v>1466</v>
      </c>
      <c r="B158" t="s">
        <v>1467</v>
      </c>
      <c r="C158" t="s">
        <v>96</v>
      </c>
      <c r="D158" t="s">
        <v>108</v>
      </c>
      <c r="E158" t="s">
        <v>1468</v>
      </c>
      <c r="F158" t="s">
        <v>631</v>
      </c>
      <c r="G158" t="s">
        <v>98</v>
      </c>
      <c r="H158" s="55">
        <v>1727.72</v>
      </c>
      <c r="I158" s="55">
        <v>6898</v>
      </c>
      <c r="J158" s="55">
        <v>0</v>
      </c>
      <c r="K158" s="55">
        <v>119.1781256</v>
      </c>
      <c r="L158" s="56">
        <v>1E-4</v>
      </c>
      <c r="M158" s="56">
        <v>2.9999999999999997E-4</v>
      </c>
      <c r="N158" s="56">
        <v>0</v>
      </c>
    </row>
    <row r="159" spans="1:14">
      <c r="A159" t="s">
        <v>1469</v>
      </c>
      <c r="B159" t="s">
        <v>1470</v>
      </c>
      <c r="C159" t="s">
        <v>96</v>
      </c>
      <c r="D159" t="s">
        <v>108</v>
      </c>
      <c r="E159" t="s">
        <v>835</v>
      </c>
      <c r="F159" t="s">
        <v>349</v>
      </c>
      <c r="G159" t="s">
        <v>98</v>
      </c>
      <c r="H159" s="55">
        <v>146319.21</v>
      </c>
      <c r="I159" s="55">
        <v>394</v>
      </c>
      <c r="J159" s="55">
        <v>0</v>
      </c>
      <c r="K159" s="55">
        <v>576.49768740000002</v>
      </c>
      <c r="L159" s="56">
        <v>2.0999999999999999E-3</v>
      </c>
      <c r="M159" s="56">
        <v>1.2999999999999999E-3</v>
      </c>
      <c r="N159" s="56">
        <v>2.0000000000000001E-4</v>
      </c>
    </row>
    <row r="160" spans="1:14">
      <c r="A160" t="s">
        <v>1471</v>
      </c>
      <c r="B160" t="s">
        <v>1472</v>
      </c>
      <c r="C160" t="s">
        <v>96</v>
      </c>
      <c r="D160" t="s">
        <v>108</v>
      </c>
      <c r="E160" t="s">
        <v>1473</v>
      </c>
      <c r="F160" t="s">
        <v>1474</v>
      </c>
      <c r="G160" t="s">
        <v>98</v>
      </c>
      <c r="H160" s="55">
        <v>232681.44</v>
      </c>
      <c r="I160" s="55">
        <v>160.30000000000001</v>
      </c>
      <c r="J160" s="55">
        <v>0</v>
      </c>
      <c r="K160" s="55">
        <v>372.98834832</v>
      </c>
      <c r="L160" s="56">
        <v>8.0000000000000004E-4</v>
      </c>
      <c r="M160" s="56">
        <v>8.9999999999999998E-4</v>
      </c>
      <c r="N160" s="56">
        <v>1E-4</v>
      </c>
    </row>
    <row r="161" spans="1:14">
      <c r="A161" t="s">
        <v>1475</v>
      </c>
      <c r="B161" t="s">
        <v>1476</v>
      </c>
      <c r="C161" t="s">
        <v>96</v>
      </c>
      <c r="D161" t="s">
        <v>108</v>
      </c>
      <c r="E161" t="s">
        <v>1477</v>
      </c>
      <c r="F161" t="s">
        <v>1478</v>
      </c>
      <c r="G161" t="s">
        <v>98</v>
      </c>
      <c r="H161" s="55">
        <v>94848.52</v>
      </c>
      <c r="I161" s="55">
        <v>592.4</v>
      </c>
      <c r="J161" s="55">
        <v>0</v>
      </c>
      <c r="K161" s="55">
        <v>561.88263247999998</v>
      </c>
      <c r="L161" s="56">
        <v>1E-3</v>
      </c>
      <c r="M161" s="56">
        <v>1.2999999999999999E-3</v>
      </c>
      <c r="N161" s="56">
        <v>2.0000000000000001E-4</v>
      </c>
    </row>
    <row r="162" spans="1:14">
      <c r="A162" t="s">
        <v>1479</v>
      </c>
      <c r="B162" t="s">
        <v>1480</v>
      </c>
      <c r="C162" t="s">
        <v>96</v>
      </c>
      <c r="D162" t="s">
        <v>108</v>
      </c>
      <c r="E162" t="s">
        <v>1481</v>
      </c>
      <c r="F162" t="s">
        <v>109</v>
      </c>
      <c r="G162" t="s">
        <v>98</v>
      </c>
      <c r="H162" s="55">
        <v>449.6</v>
      </c>
      <c r="I162" s="55">
        <v>7941</v>
      </c>
      <c r="J162" s="55">
        <v>0</v>
      </c>
      <c r="K162" s="55">
        <v>35.702736000000002</v>
      </c>
      <c r="L162" s="56">
        <v>0</v>
      </c>
      <c r="M162" s="56">
        <v>1E-4</v>
      </c>
      <c r="N162" s="56">
        <v>0</v>
      </c>
    </row>
    <row r="163" spans="1:14">
      <c r="A163" t="s">
        <v>1482</v>
      </c>
      <c r="B163" t="s">
        <v>1483</v>
      </c>
      <c r="C163" t="s">
        <v>96</v>
      </c>
      <c r="D163" t="s">
        <v>108</v>
      </c>
      <c r="E163" t="s">
        <v>1484</v>
      </c>
      <c r="F163" t="s">
        <v>109</v>
      </c>
      <c r="G163" t="s">
        <v>98</v>
      </c>
      <c r="H163" s="55">
        <v>77633.16</v>
      </c>
      <c r="I163" s="55">
        <v>130.1</v>
      </c>
      <c r="J163" s="55">
        <v>0</v>
      </c>
      <c r="K163" s="55">
        <v>101.00074116</v>
      </c>
      <c r="L163" s="56">
        <v>6.9999999999999999E-4</v>
      </c>
      <c r="M163" s="56">
        <v>2.0000000000000001E-4</v>
      </c>
      <c r="N163" s="56">
        <v>0</v>
      </c>
    </row>
    <row r="164" spans="1:14">
      <c r="A164" t="s">
        <v>1485</v>
      </c>
      <c r="B164" t="s">
        <v>1486</v>
      </c>
      <c r="C164" t="s">
        <v>96</v>
      </c>
      <c r="D164" t="s">
        <v>108</v>
      </c>
      <c r="E164" t="s">
        <v>1487</v>
      </c>
      <c r="F164" t="s">
        <v>109</v>
      </c>
      <c r="G164" t="s">
        <v>98</v>
      </c>
      <c r="H164" s="55">
        <v>19552.05</v>
      </c>
      <c r="I164" s="55">
        <v>392.7</v>
      </c>
      <c r="J164" s="55">
        <v>0</v>
      </c>
      <c r="K164" s="55">
        <v>76.780900349999996</v>
      </c>
      <c r="L164" s="56">
        <v>8.0000000000000004E-4</v>
      </c>
      <c r="M164" s="56">
        <v>2.0000000000000001E-4</v>
      </c>
      <c r="N164" s="56">
        <v>0</v>
      </c>
    </row>
    <row r="165" spans="1:14">
      <c r="A165" t="s">
        <v>1488</v>
      </c>
      <c r="B165" t="s">
        <v>1489</v>
      </c>
      <c r="C165" t="s">
        <v>96</v>
      </c>
      <c r="D165" t="s">
        <v>108</v>
      </c>
      <c r="E165" t="s">
        <v>1490</v>
      </c>
      <c r="F165" t="s">
        <v>109</v>
      </c>
      <c r="G165" t="s">
        <v>98</v>
      </c>
      <c r="H165" s="55">
        <v>6348.69</v>
      </c>
      <c r="I165" s="55">
        <v>243.2</v>
      </c>
      <c r="J165" s="55">
        <v>0</v>
      </c>
      <c r="K165" s="55">
        <v>15.440014079999999</v>
      </c>
      <c r="L165" s="56">
        <v>8.0000000000000004E-4</v>
      </c>
      <c r="M165" s="56">
        <v>0</v>
      </c>
      <c r="N165" s="56">
        <v>0</v>
      </c>
    </row>
    <row r="166" spans="1:14">
      <c r="A166" t="s">
        <v>1491</v>
      </c>
      <c r="B166" t="s">
        <v>1492</v>
      </c>
      <c r="C166" t="s">
        <v>96</v>
      </c>
      <c r="D166" t="s">
        <v>108</v>
      </c>
      <c r="E166" t="s">
        <v>1493</v>
      </c>
      <c r="F166" t="s">
        <v>109</v>
      </c>
      <c r="G166" t="s">
        <v>98</v>
      </c>
      <c r="H166" s="55">
        <v>51752.44</v>
      </c>
      <c r="I166" s="55">
        <v>460.1</v>
      </c>
      <c r="J166" s="55">
        <v>0</v>
      </c>
      <c r="K166" s="55">
        <v>238.11297644000001</v>
      </c>
      <c r="L166" s="56">
        <v>6.9999999999999999E-4</v>
      </c>
      <c r="M166" s="56">
        <v>5.9999999999999995E-4</v>
      </c>
      <c r="N166" s="56">
        <v>1E-4</v>
      </c>
    </row>
    <row r="167" spans="1:14">
      <c r="A167" t="s">
        <v>1494</v>
      </c>
      <c r="B167" t="s">
        <v>1495</v>
      </c>
      <c r="C167" t="s">
        <v>96</v>
      </c>
      <c r="D167" t="s">
        <v>108</v>
      </c>
      <c r="E167" t="s">
        <v>1496</v>
      </c>
      <c r="F167" t="s">
        <v>1287</v>
      </c>
      <c r="G167" t="s">
        <v>98</v>
      </c>
      <c r="H167" s="55">
        <v>19493.54</v>
      </c>
      <c r="I167" s="55">
        <v>160.1</v>
      </c>
      <c r="J167" s="55">
        <v>0</v>
      </c>
      <c r="K167" s="55">
        <v>31.20915754</v>
      </c>
      <c r="L167" s="56">
        <v>2.0000000000000001E-4</v>
      </c>
      <c r="M167" s="56">
        <v>1E-4</v>
      </c>
      <c r="N167" s="56">
        <v>0</v>
      </c>
    </row>
    <row r="168" spans="1:14">
      <c r="A168" t="s">
        <v>1497</v>
      </c>
      <c r="B168" t="s">
        <v>1498</v>
      </c>
      <c r="C168" t="s">
        <v>96</v>
      </c>
      <c r="D168" t="s">
        <v>108</v>
      </c>
      <c r="E168" t="s">
        <v>1499</v>
      </c>
      <c r="F168" t="s">
        <v>1287</v>
      </c>
      <c r="G168" t="s">
        <v>98</v>
      </c>
      <c r="H168" s="55">
        <v>8093.9</v>
      </c>
      <c r="I168" s="55">
        <v>108.4</v>
      </c>
      <c r="J168" s="55">
        <v>0</v>
      </c>
      <c r="K168" s="55">
        <v>8.7737876000000004</v>
      </c>
      <c r="L168" s="56">
        <v>4.0000000000000002E-4</v>
      </c>
      <c r="M168" s="56">
        <v>0</v>
      </c>
      <c r="N168" s="56">
        <v>0</v>
      </c>
    </row>
    <row r="169" spans="1:14">
      <c r="A169" t="s">
        <v>1500</v>
      </c>
      <c r="B169" t="s">
        <v>1501</v>
      </c>
      <c r="C169" t="s">
        <v>96</v>
      </c>
      <c r="D169" t="s">
        <v>108</v>
      </c>
      <c r="E169" t="s">
        <v>1502</v>
      </c>
      <c r="F169" t="s">
        <v>1287</v>
      </c>
      <c r="G169" t="s">
        <v>98</v>
      </c>
      <c r="H169" s="55">
        <v>12971.9</v>
      </c>
      <c r="I169" s="55">
        <v>565.20000000000005</v>
      </c>
      <c r="J169" s="55">
        <v>0</v>
      </c>
      <c r="K169" s="55">
        <v>73.317178799999994</v>
      </c>
      <c r="L169" s="56">
        <v>5.9999999999999995E-4</v>
      </c>
      <c r="M169" s="56">
        <v>2.0000000000000001E-4</v>
      </c>
      <c r="N169" s="56">
        <v>0</v>
      </c>
    </row>
    <row r="170" spans="1:14">
      <c r="A170" t="s">
        <v>1503</v>
      </c>
      <c r="B170" t="s">
        <v>1504</v>
      </c>
      <c r="C170" t="s">
        <v>96</v>
      </c>
      <c r="D170" t="s">
        <v>108</v>
      </c>
      <c r="E170" t="s">
        <v>1505</v>
      </c>
      <c r="F170" t="s">
        <v>1291</v>
      </c>
      <c r="G170" t="s">
        <v>98</v>
      </c>
      <c r="H170" s="55">
        <v>48627.07</v>
      </c>
      <c r="I170" s="55">
        <v>101.4</v>
      </c>
      <c r="J170" s="55">
        <v>0</v>
      </c>
      <c r="K170" s="55">
        <v>49.307848980000003</v>
      </c>
      <c r="L170" s="56">
        <v>2.9999999999999997E-4</v>
      </c>
      <c r="M170" s="56">
        <v>1E-4</v>
      </c>
      <c r="N170" s="56">
        <v>0</v>
      </c>
    </row>
    <row r="171" spans="1:14">
      <c r="A171" t="s">
        <v>1506</v>
      </c>
      <c r="B171" t="s">
        <v>1507</v>
      </c>
      <c r="C171" t="s">
        <v>96</v>
      </c>
      <c r="D171" t="s">
        <v>108</v>
      </c>
      <c r="E171" t="s">
        <v>1508</v>
      </c>
      <c r="F171" t="s">
        <v>1291</v>
      </c>
      <c r="G171" t="s">
        <v>98</v>
      </c>
      <c r="H171" s="55">
        <v>32336.3</v>
      </c>
      <c r="I171" s="55">
        <v>293.60000000000002</v>
      </c>
      <c r="J171" s="55">
        <v>0</v>
      </c>
      <c r="K171" s="55">
        <v>94.939376800000005</v>
      </c>
      <c r="L171" s="56">
        <v>2.9999999999999997E-4</v>
      </c>
      <c r="M171" s="56">
        <v>2.0000000000000001E-4</v>
      </c>
      <c r="N171" s="56">
        <v>0</v>
      </c>
    </row>
    <row r="172" spans="1:14">
      <c r="A172" t="s">
        <v>1509</v>
      </c>
      <c r="B172" t="s">
        <v>1510</v>
      </c>
      <c r="C172" t="s">
        <v>96</v>
      </c>
      <c r="D172" t="s">
        <v>108</v>
      </c>
      <c r="E172" t="s">
        <v>1511</v>
      </c>
      <c r="F172" t="s">
        <v>1291</v>
      </c>
      <c r="G172" t="s">
        <v>98</v>
      </c>
      <c r="H172" s="55">
        <v>43013.14</v>
      </c>
      <c r="I172" s="55">
        <v>705</v>
      </c>
      <c r="J172" s="55">
        <v>0</v>
      </c>
      <c r="K172" s="55">
        <v>303.242637</v>
      </c>
      <c r="L172" s="56">
        <v>2.9999999999999997E-4</v>
      </c>
      <c r="M172" s="56">
        <v>6.9999999999999999E-4</v>
      </c>
      <c r="N172" s="56">
        <v>1E-4</v>
      </c>
    </row>
    <row r="173" spans="1:14">
      <c r="A173" t="s">
        <v>1512</v>
      </c>
      <c r="B173" t="s">
        <v>1513</v>
      </c>
      <c r="C173" t="s">
        <v>96</v>
      </c>
      <c r="D173" t="s">
        <v>108</v>
      </c>
      <c r="E173" t="s">
        <v>1514</v>
      </c>
      <c r="F173" t="s">
        <v>110</v>
      </c>
      <c r="G173" t="s">
        <v>98</v>
      </c>
      <c r="H173" s="55">
        <v>41988.76</v>
      </c>
      <c r="I173" s="55">
        <v>433</v>
      </c>
      <c r="J173" s="55">
        <v>0</v>
      </c>
      <c r="K173" s="55">
        <v>181.81133080000001</v>
      </c>
      <c r="L173" s="56">
        <v>8.0000000000000004E-4</v>
      </c>
      <c r="M173" s="56">
        <v>4.0000000000000002E-4</v>
      </c>
      <c r="N173" s="56">
        <v>1E-4</v>
      </c>
    </row>
    <row r="174" spans="1:14">
      <c r="A174" t="s">
        <v>1515</v>
      </c>
      <c r="B174" t="s">
        <v>1516</v>
      </c>
      <c r="C174" t="s">
        <v>96</v>
      </c>
      <c r="D174" t="s">
        <v>108</v>
      </c>
      <c r="E174" t="s">
        <v>1517</v>
      </c>
      <c r="F174" t="s">
        <v>110</v>
      </c>
      <c r="G174" t="s">
        <v>98</v>
      </c>
      <c r="H174" s="55">
        <v>18463.75</v>
      </c>
      <c r="I174" s="55">
        <v>1999</v>
      </c>
      <c r="J174" s="55">
        <v>0</v>
      </c>
      <c r="K174" s="55">
        <v>369.09036250000003</v>
      </c>
      <c r="L174" s="56">
        <v>1.1000000000000001E-3</v>
      </c>
      <c r="M174" s="56">
        <v>8.9999999999999998E-4</v>
      </c>
      <c r="N174" s="56">
        <v>1E-4</v>
      </c>
    </row>
    <row r="175" spans="1:14">
      <c r="A175" t="s">
        <v>1518</v>
      </c>
      <c r="B175" t="s">
        <v>1519</v>
      </c>
      <c r="C175" t="s">
        <v>96</v>
      </c>
      <c r="D175" t="s">
        <v>108</v>
      </c>
      <c r="E175" t="s">
        <v>1520</v>
      </c>
      <c r="F175" t="s">
        <v>110</v>
      </c>
      <c r="G175" t="s">
        <v>98</v>
      </c>
      <c r="H175" s="55">
        <v>7066.25</v>
      </c>
      <c r="I175" s="55">
        <v>1762</v>
      </c>
      <c r="J175" s="55">
        <v>0</v>
      </c>
      <c r="K175" s="55">
        <v>124.50732499999999</v>
      </c>
      <c r="L175" s="56">
        <v>1.1000000000000001E-3</v>
      </c>
      <c r="M175" s="56">
        <v>2.9999999999999997E-4</v>
      </c>
      <c r="N175" s="56">
        <v>0</v>
      </c>
    </row>
    <row r="176" spans="1:14">
      <c r="A176" t="s">
        <v>1521</v>
      </c>
      <c r="B176" t="s">
        <v>1522</v>
      </c>
      <c r="C176" t="s">
        <v>96</v>
      </c>
      <c r="D176" t="s">
        <v>108</v>
      </c>
      <c r="E176" t="s">
        <v>1523</v>
      </c>
      <c r="F176" t="s">
        <v>110</v>
      </c>
      <c r="G176" t="s">
        <v>98</v>
      </c>
      <c r="H176" s="55">
        <v>75030.009999999995</v>
      </c>
      <c r="I176" s="55">
        <v>397.9</v>
      </c>
      <c r="J176" s="55">
        <v>0</v>
      </c>
      <c r="K176" s="55">
        <v>298.54440978999997</v>
      </c>
      <c r="L176" s="56">
        <v>8.9999999999999998E-4</v>
      </c>
      <c r="M176" s="56">
        <v>6.9999999999999999E-4</v>
      </c>
      <c r="N176" s="56">
        <v>1E-4</v>
      </c>
    </row>
    <row r="177" spans="1:14">
      <c r="A177" t="s">
        <v>1524</v>
      </c>
      <c r="B177" t="s">
        <v>1525</v>
      </c>
      <c r="C177" t="s">
        <v>96</v>
      </c>
      <c r="D177" t="s">
        <v>108</v>
      </c>
      <c r="E177" t="s">
        <v>1526</v>
      </c>
      <c r="F177" t="s">
        <v>110</v>
      </c>
      <c r="G177" t="s">
        <v>98</v>
      </c>
      <c r="H177" s="55">
        <v>109762.7</v>
      </c>
      <c r="I177" s="55">
        <v>449.6</v>
      </c>
      <c r="J177" s="55">
        <v>0</v>
      </c>
      <c r="K177" s="55">
        <v>493.49309920000002</v>
      </c>
      <c r="L177" s="56">
        <v>1.1999999999999999E-3</v>
      </c>
      <c r="M177" s="56">
        <v>1.1999999999999999E-3</v>
      </c>
      <c r="N177" s="56">
        <v>2.0000000000000001E-4</v>
      </c>
    </row>
    <row r="178" spans="1:14">
      <c r="A178" t="s">
        <v>1527</v>
      </c>
      <c r="B178" t="s">
        <v>1528</v>
      </c>
      <c r="C178" t="s">
        <v>96</v>
      </c>
      <c r="D178" t="s">
        <v>108</v>
      </c>
      <c r="E178" t="s">
        <v>1529</v>
      </c>
      <c r="F178" t="s">
        <v>110</v>
      </c>
      <c r="G178" t="s">
        <v>98</v>
      </c>
      <c r="H178" s="55">
        <v>11285.45</v>
      </c>
      <c r="I178" s="55">
        <v>1518</v>
      </c>
      <c r="J178" s="55">
        <v>8.4640799999999992</v>
      </c>
      <c r="K178" s="55">
        <v>179.77721099999999</v>
      </c>
      <c r="L178" s="56">
        <v>1E-3</v>
      </c>
      <c r="M178" s="56">
        <v>4.0000000000000002E-4</v>
      </c>
      <c r="N178" s="56">
        <v>1E-4</v>
      </c>
    </row>
    <row r="179" spans="1:14">
      <c r="A179" t="s">
        <v>1530</v>
      </c>
      <c r="B179" t="s">
        <v>1531</v>
      </c>
      <c r="C179" t="s">
        <v>96</v>
      </c>
      <c r="D179" t="s">
        <v>108</v>
      </c>
      <c r="E179" t="s">
        <v>1532</v>
      </c>
      <c r="F179" t="s">
        <v>110</v>
      </c>
      <c r="G179" t="s">
        <v>98</v>
      </c>
      <c r="H179" s="55">
        <v>716273.72</v>
      </c>
      <c r="I179" s="55">
        <v>142.1</v>
      </c>
      <c r="J179" s="55">
        <v>0</v>
      </c>
      <c r="K179" s="55">
        <v>1017.82495612</v>
      </c>
      <c r="L179" s="56">
        <v>1.4E-3</v>
      </c>
      <c r="M179" s="56">
        <v>2.3999999999999998E-3</v>
      </c>
      <c r="N179" s="56">
        <v>4.0000000000000002E-4</v>
      </c>
    </row>
    <row r="180" spans="1:14">
      <c r="A180" t="s">
        <v>1533</v>
      </c>
      <c r="B180" t="s">
        <v>1534</v>
      </c>
      <c r="C180" t="s">
        <v>96</v>
      </c>
      <c r="D180" t="s">
        <v>108</v>
      </c>
      <c r="E180" t="s">
        <v>1535</v>
      </c>
      <c r="F180" t="s">
        <v>112</v>
      </c>
      <c r="G180" t="s">
        <v>98</v>
      </c>
      <c r="H180" s="55">
        <v>6459.22</v>
      </c>
      <c r="I180" s="55">
        <v>2290</v>
      </c>
      <c r="J180" s="55">
        <v>0</v>
      </c>
      <c r="K180" s="55">
        <v>147.91613799999999</v>
      </c>
      <c r="L180" s="56">
        <v>5.0000000000000001E-4</v>
      </c>
      <c r="M180" s="56">
        <v>2.9999999999999997E-4</v>
      </c>
      <c r="N180" s="56">
        <v>1E-4</v>
      </c>
    </row>
    <row r="181" spans="1:14">
      <c r="A181" t="s">
        <v>1536</v>
      </c>
      <c r="B181" t="s">
        <v>1537</v>
      </c>
      <c r="C181" t="s">
        <v>96</v>
      </c>
      <c r="D181" t="s">
        <v>108</v>
      </c>
      <c r="E181" t="s">
        <v>1538</v>
      </c>
      <c r="F181" t="s">
        <v>112</v>
      </c>
      <c r="G181" t="s">
        <v>98</v>
      </c>
      <c r="H181" s="55">
        <v>126906.6</v>
      </c>
      <c r="I181" s="55">
        <v>61.7</v>
      </c>
      <c r="J181" s="55">
        <v>0</v>
      </c>
      <c r="K181" s="55">
        <v>78.301372200000003</v>
      </c>
      <c r="L181" s="56">
        <v>8.9999999999999998E-4</v>
      </c>
      <c r="M181" s="56">
        <v>2.0000000000000001E-4</v>
      </c>
      <c r="N181" s="56">
        <v>0</v>
      </c>
    </row>
    <row r="182" spans="1:14">
      <c r="A182" t="s">
        <v>1539</v>
      </c>
      <c r="B182" t="s">
        <v>1540</v>
      </c>
      <c r="C182" t="s">
        <v>96</v>
      </c>
      <c r="D182" t="s">
        <v>108</v>
      </c>
      <c r="E182" t="s">
        <v>1541</v>
      </c>
      <c r="F182" t="s">
        <v>112</v>
      </c>
      <c r="G182" t="s">
        <v>98</v>
      </c>
      <c r="H182" s="55">
        <v>18093.78</v>
      </c>
      <c r="I182" s="55">
        <v>163.5</v>
      </c>
      <c r="J182" s="55">
        <v>0</v>
      </c>
      <c r="K182" s="55">
        <v>29.5833303</v>
      </c>
      <c r="L182" s="56">
        <v>5.0000000000000001E-4</v>
      </c>
      <c r="M182" s="56">
        <v>1E-4</v>
      </c>
      <c r="N182" s="56">
        <v>0</v>
      </c>
    </row>
    <row r="183" spans="1:14">
      <c r="A183" s="57" t="s">
        <v>1542</v>
      </c>
      <c r="B183" s="106" t="s">
        <v>4460</v>
      </c>
      <c r="C183" s="106" t="s">
        <v>4460</v>
      </c>
      <c r="D183" s="107" t="s">
        <v>4460</v>
      </c>
      <c r="E183" s="107" t="s">
        <v>4460</v>
      </c>
      <c r="F183" s="107" t="s">
        <v>4460</v>
      </c>
      <c r="G183" s="107" t="s">
        <v>4460</v>
      </c>
      <c r="H183" s="59">
        <v>0</v>
      </c>
      <c r="I183" s="107" t="s">
        <v>4460</v>
      </c>
      <c r="J183" s="59">
        <v>0</v>
      </c>
      <c r="K183" s="59">
        <v>0</v>
      </c>
      <c r="L183" s="107" t="s">
        <v>4460</v>
      </c>
      <c r="M183" s="58">
        <v>0</v>
      </c>
      <c r="N183" s="58">
        <v>0</v>
      </c>
    </row>
    <row r="184" spans="1:14">
      <c r="A184" t="s">
        <v>180</v>
      </c>
      <c r="B184" t="s">
        <v>180</v>
      </c>
      <c r="C184" s="106" t="s">
        <v>4460</v>
      </c>
      <c r="D184" s="107" t="s">
        <v>4460</v>
      </c>
      <c r="E184" s="107" t="s">
        <v>4460</v>
      </c>
      <c r="F184" t="s">
        <v>180</v>
      </c>
      <c r="G184" t="s">
        <v>180</v>
      </c>
      <c r="H184" s="55">
        <v>0</v>
      </c>
      <c r="I184" s="55">
        <v>0</v>
      </c>
      <c r="J184" s="107" t="s">
        <v>4460</v>
      </c>
      <c r="K184" s="55">
        <v>0</v>
      </c>
      <c r="L184" s="56">
        <v>0</v>
      </c>
      <c r="M184" s="56">
        <v>0</v>
      </c>
      <c r="N184" s="56">
        <v>0</v>
      </c>
    </row>
    <row r="185" spans="1:14">
      <c r="A185" s="57" t="s">
        <v>194</v>
      </c>
      <c r="B185" s="106" t="s">
        <v>4460</v>
      </c>
      <c r="C185" s="106" t="s">
        <v>4460</v>
      </c>
      <c r="D185" s="107" t="s">
        <v>4460</v>
      </c>
      <c r="E185" s="107" t="s">
        <v>4460</v>
      </c>
      <c r="F185" s="107" t="s">
        <v>4460</v>
      </c>
      <c r="G185" s="107" t="s">
        <v>4460</v>
      </c>
      <c r="H185" s="59">
        <v>999024.05</v>
      </c>
      <c r="I185" s="107" t="s">
        <v>4460</v>
      </c>
      <c r="J185" s="59">
        <v>30.912939999999999</v>
      </c>
      <c r="K185" s="59">
        <v>110114.75008264215</v>
      </c>
      <c r="L185" s="107" t="s">
        <v>4460</v>
      </c>
      <c r="M185" s="58">
        <v>0.25740000000000002</v>
      </c>
      <c r="N185" s="58">
        <v>3.8600000000000002E-2</v>
      </c>
    </row>
    <row r="186" spans="1:14">
      <c r="A186" s="57" t="s">
        <v>314</v>
      </c>
      <c r="B186" s="106" t="s">
        <v>4460</v>
      </c>
      <c r="C186" s="106" t="s">
        <v>4460</v>
      </c>
      <c r="D186" s="107" t="s">
        <v>4460</v>
      </c>
      <c r="E186" s="107" t="s">
        <v>4460</v>
      </c>
      <c r="F186" s="107" t="s">
        <v>4460</v>
      </c>
      <c r="G186" s="107" t="s">
        <v>4460</v>
      </c>
      <c r="H186" s="59">
        <v>551550.03</v>
      </c>
      <c r="I186" s="107" t="s">
        <v>4460</v>
      </c>
      <c r="J186" s="59">
        <v>0.12181</v>
      </c>
      <c r="K186" s="59">
        <v>44095.286847252552</v>
      </c>
      <c r="L186" s="107" t="s">
        <v>4460</v>
      </c>
      <c r="M186" s="58">
        <v>0.1031</v>
      </c>
      <c r="N186" s="58">
        <v>1.55E-2</v>
      </c>
    </row>
    <row r="187" spans="1:14">
      <c r="A187" t="s">
        <v>1543</v>
      </c>
      <c r="B187" t="s">
        <v>1544</v>
      </c>
      <c r="C187" t="s">
        <v>1545</v>
      </c>
      <c r="D187" t="s">
        <v>842</v>
      </c>
      <c r="E187" t="s">
        <v>1546</v>
      </c>
      <c r="F187" t="s">
        <v>916</v>
      </c>
      <c r="G187" t="s">
        <v>100</v>
      </c>
      <c r="H187" s="55">
        <v>3676.47</v>
      </c>
      <c r="I187" s="55">
        <v>4332</v>
      </c>
      <c r="J187" s="55">
        <v>0</v>
      </c>
      <c r="K187" s="55">
        <v>577.65299581080001</v>
      </c>
      <c r="L187" s="56">
        <v>0</v>
      </c>
      <c r="M187" s="56">
        <v>1.4E-3</v>
      </c>
      <c r="N187" s="56">
        <v>2.0000000000000001E-4</v>
      </c>
    </row>
    <row r="188" spans="1:14">
      <c r="A188" t="s">
        <v>1547</v>
      </c>
      <c r="B188" t="s">
        <v>1548</v>
      </c>
      <c r="C188" t="s">
        <v>1549</v>
      </c>
      <c r="D188" t="s">
        <v>842</v>
      </c>
      <c r="E188" t="s">
        <v>1550</v>
      </c>
      <c r="F188" t="s">
        <v>908</v>
      </c>
      <c r="G188" t="s">
        <v>100</v>
      </c>
      <c r="H188" s="55">
        <v>929.92</v>
      </c>
      <c r="I188" s="55">
        <v>585</v>
      </c>
      <c r="J188" s="55">
        <v>0</v>
      </c>
      <c r="K188" s="55">
        <v>19.730996063999999</v>
      </c>
      <c r="L188" s="56">
        <v>1E-4</v>
      </c>
      <c r="M188" s="56">
        <v>0</v>
      </c>
      <c r="N188" s="56">
        <v>0</v>
      </c>
    </row>
    <row r="189" spans="1:14">
      <c r="A189" t="s">
        <v>1551</v>
      </c>
      <c r="B189" t="s">
        <v>1552</v>
      </c>
      <c r="C189" t="s">
        <v>1549</v>
      </c>
      <c r="D189" t="s">
        <v>842</v>
      </c>
      <c r="E189" t="s">
        <v>1553</v>
      </c>
      <c r="F189" t="s">
        <v>908</v>
      </c>
      <c r="G189" t="s">
        <v>100</v>
      </c>
      <c r="H189" s="55">
        <v>9173.69</v>
      </c>
      <c r="I189" s="55">
        <v>1916</v>
      </c>
      <c r="J189" s="55">
        <v>0</v>
      </c>
      <c r="K189" s="55">
        <v>637.51017475080005</v>
      </c>
      <c r="L189" s="56">
        <v>2.0000000000000001E-4</v>
      </c>
      <c r="M189" s="56">
        <v>1.5E-3</v>
      </c>
      <c r="N189" s="56">
        <v>2.0000000000000001E-4</v>
      </c>
    </row>
    <row r="190" spans="1:14">
      <c r="A190" t="s">
        <v>1554</v>
      </c>
      <c r="B190" t="s">
        <v>1555</v>
      </c>
      <c r="C190" t="s">
        <v>1545</v>
      </c>
      <c r="D190" t="s">
        <v>842</v>
      </c>
      <c r="E190" t="s">
        <v>1556</v>
      </c>
      <c r="F190" t="s">
        <v>950</v>
      </c>
      <c r="G190" t="s">
        <v>100</v>
      </c>
      <c r="H190" s="55">
        <v>8300.9599999999991</v>
      </c>
      <c r="I190" s="55">
        <v>2722</v>
      </c>
      <c r="J190" s="55">
        <v>0</v>
      </c>
      <c r="K190" s="55">
        <v>819.52837986240002</v>
      </c>
      <c r="L190" s="56">
        <v>2.9999999999999997E-4</v>
      </c>
      <c r="M190" s="56">
        <v>1.9E-3</v>
      </c>
      <c r="N190" s="56">
        <v>2.9999999999999997E-4</v>
      </c>
    </row>
    <row r="191" spans="1:14">
      <c r="A191" t="s">
        <v>1557</v>
      </c>
      <c r="B191" t="s">
        <v>1558</v>
      </c>
      <c r="C191" t="s">
        <v>1549</v>
      </c>
      <c r="D191" t="s">
        <v>842</v>
      </c>
      <c r="E191" t="s">
        <v>1559</v>
      </c>
      <c r="F191" t="s">
        <v>921</v>
      </c>
      <c r="G191" t="s">
        <v>100</v>
      </c>
      <c r="H191" s="55">
        <v>23086.16</v>
      </c>
      <c r="I191" s="55">
        <v>521</v>
      </c>
      <c r="J191" s="55">
        <v>0</v>
      </c>
      <c r="K191" s="55">
        <v>436.25154708719998</v>
      </c>
      <c r="L191" s="56">
        <v>1E-4</v>
      </c>
      <c r="M191" s="56">
        <v>1E-3</v>
      </c>
      <c r="N191" s="56">
        <v>2.0000000000000001E-4</v>
      </c>
    </row>
    <row r="192" spans="1:14">
      <c r="A192" t="s">
        <v>1560</v>
      </c>
      <c r="B192" t="s">
        <v>1561</v>
      </c>
      <c r="C192" t="s">
        <v>1549</v>
      </c>
      <c r="D192" t="s">
        <v>842</v>
      </c>
      <c r="E192" t="s">
        <v>1562</v>
      </c>
      <c r="F192" t="s">
        <v>990</v>
      </c>
      <c r="G192" t="s">
        <v>100</v>
      </c>
      <c r="H192" s="55">
        <v>8649.2900000000009</v>
      </c>
      <c r="I192" s="55">
        <v>2224</v>
      </c>
      <c r="J192" s="55">
        <v>0</v>
      </c>
      <c r="K192" s="55">
        <v>697.69048021920003</v>
      </c>
      <c r="L192" s="56">
        <v>1E-4</v>
      </c>
      <c r="M192" s="56">
        <v>1.6000000000000001E-3</v>
      </c>
      <c r="N192" s="56">
        <v>2.0000000000000001E-4</v>
      </c>
    </row>
    <row r="193" spans="1:14">
      <c r="A193" t="s">
        <v>1563</v>
      </c>
      <c r="B193" t="s">
        <v>1564</v>
      </c>
      <c r="C193" t="s">
        <v>1549</v>
      </c>
      <c r="D193" t="s">
        <v>842</v>
      </c>
      <c r="E193" t="s">
        <v>1565</v>
      </c>
      <c r="F193" t="s">
        <v>1031</v>
      </c>
      <c r="G193" t="s">
        <v>100</v>
      </c>
      <c r="H193" s="55">
        <v>11808.07</v>
      </c>
      <c r="I193" s="55">
        <v>110.5</v>
      </c>
      <c r="J193" s="55">
        <v>0</v>
      </c>
      <c r="K193" s="55">
        <v>47.324796228449998</v>
      </c>
      <c r="L193" s="56">
        <v>8.9999999999999998E-4</v>
      </c>
      <c r="M193" s="56">
        <v>1E-4</v>
      </c>
      <c r="N193" s="56">
        <v>0</v>
      </c>
    </row>
    <row r="194" spans="1:14">
      <c r="A194" t="s">
        <v>1566</v>
      </c>
      <c r="B194" t="s">
        <v>1567</v>
      </c>
      <c r="C194" t="s">
        <v>1549</v>
      </c>
      <c r="D194" t="s">
        <v>842</v>
      </c>
      <c r="E194" t="s">
        <v>1568</v>
      </c>
      <c r="F194" t="s">
        <v>1031</v>
      </c>
      <c r="G194" t="s">
        <v>100</v>
      </c>
      <c r="H194" s="55">
        <v>6236.17</v>
      </c>
      <c r="I194" s="55">
        <v>1500</v>
      </c>
      <c r="J194" s="55">
        <v>0</v>
      </c>
      <c r="K194" s="55">
        <v>339.27882885000002</v>
      </c>
      <c r="L194" s="56">
        <v>2.0000000000000001E-4</v>
      </c>
      <c r="M194" s="56">
        <v>8.0000000000000004E-4</v>
      </c>
      <c r="N194" s="56">
        <v>1E-4</v>
      </c>
    </row>
    <row r="195" spans="1:14">
      <c r="A195" t="s">
        <v>1569</v>
      </c>
      <c r="B195" t="s">
        <v>1570</v>
      </c>
      <c r="C195" t="s">
        <v>1549</v>
      </c>
      <c r="D195" t="s">
        <v>842</v>
      </c>
      <c r="E195" t="s">
        <v>1571</v>
      </c>
      <c r="F195" t="s">
        <v>1572</v>
      </c>
      <c r="G195" t="s">
        <v>100</v>
      </c>
      <c r="H195" s="55">
        <v>5040.4799999999996</v>
      </c>
      <c r="I195" s="55">
        <v>3963</v>
      </c>
      <c r="J195" s="55">
        <v>0</v>
      </c>
      <c r="K195" s="55">
        <v>724.5085646448</v>
      </c>
      <c r="L195" s="56">
        <v>0</v>
      </c>
      <c r="M195" s="56">
        <v>1.6999999999999999E-3</v>
      </c>
      <c r="N195" s="56">
        <v>2.9999999999999997E-4</v>
      </c>
    </row>
    <row r="196" spans="1:14">
      <c r="A196" t="s">
        <v>1573</v>
      </c>
      <c r="B196" t="s">
        <v>1574</v>
      </c>
      <c r="C196" t="s">
        <v>1549</v>
      </c>
      <c r="D196" t="s">
        <v>842</v>
      </c>
      <c r="E196" t="s">
        <v>1575</v>
      </c>
      <c r="F196" t="s">
        <v>1576</v>
      </c>
      <c r="G196" t="s">
        <v>100</v>
      </c>
      <c r="H196" s="55">
        <v>4853.5600000000004</v>
      </c>
      <c r="I196" s="55">
        <v>9360</v>
      </c>
      <c r="J196" s="55">
        <v>0</v>
      </c>
      <c r="K196" s="55">
        <v>1647.7214944320001</v>
      </c>
      <c r="L196" s="56">
        <v>1E-4</v>
      </c>
      <c r="M196" s="56">
        <v>3.8999999999999998E-3</v>
      </c>
      <c r="N196" s="56">
        <v>5.9999999999999995E-4</v>
      </c>
    </row>
    <row r="197" spans="1:14">
      <c r="A197" t="s">
        <v>1577</v>
      </c>
      <c r="B197" t="s">
        <v>1578</v>
      </c>
      <c r="C197" t="s">
        <v>1549</v>
      </c>
      <c r="D197" t="s">
        <v>842</v>
      </c>
      <c r="E197" t="s">
        <v>1579</v>
      </c>
      <c r="F197" t="s">
        <v>953</v>
      </c>
      <c r="G197" t="s">
        <v>100</v>
      </c>
      <c r="H197" s="55">
        <v>4367.58</v>
      </c>
      <c r="I197" s="55">
        <v>3461</v>
      </c>
      <c r="J197" s="55">
        <v>0</v>
      </c>
      <c r="K197" s="55">
        <v>548.26437016260002</v>
      </c>
      <c r="L197" s="56">
        <v>1E-4</v>
      </c>
      <c r="M197" s="56">
        <v>1.2999999999999999E-3</v>
      </c>
      <c r="N197" s="56">
        <v>2.0000000000000001E-4</v>
      </c>
    </row>
    <row r="198" spans="1:14">
      <c r="A198" t="s">
        <v>1580</v>
      </c>
      <c r="B198" t="s">
        <v>1581</v>
      </c>
      <c r="C198" t="s">
        <v>1549</v>
      </c>
      <c r="D198" t="s">
        <v>842</v>
      </c>
      <c r="E198" t="s">
        <v>1582</v>
      </c>
      <c r="F198" t="s">
        <v>953</v>
      </c>
      <c r="G198" t="s">
        <v>100</v>
      </c>
      <c r="H198" s="55">
        <v>1506.46</v>
      </c>
      <c r="I198" s="55">
        <v>18781</v>
      </c>
      <c r="J198" s="55">
        <v>0</v>
      </c>
      <c r="K198" s="55">
        <v>1026.1807721801999</v>
      </c>
      <c r="L198" s="56">
        <v>1E-4</v>
      </c>
      <c r="M198" s="56">
        <v>2.3999999999999998E-3</v>
      </c>
      <c r="N198" s="56">
        <v>4.0000000000000002E-4</v>
      </c>
    </row>
    <row r="199" spans="1:14">
      <c r="A199" t="s">
        <v>1583</v>
      </c>
      <c r="B199" t="s">
        <v>1584</v>
      </c>
      <c r="C199" t="s">
        <v>1545</v>
      </c>
      <c r="D199" t="s">
        <v>842</v>
      </c>
      <c r="E199" t="s">
        <v>1585</v>
      </c>
      <c r="F199" t="s">
        <v>953</v>
      </c>
      <c r="G199" t="s">
        <v>100</v>
      </c>
      <c r="H199" s="55">
        <v>7104.27</v>
      </c>
      <c r="I199" s="55">
        <v>468</v>
      </c>
      <c r="J199" s="55">
        <v>0</v>
      </c>
      <c r="K199" s="55">
        <v>120.5904365172</v>
      </c>
      <c r="L199" s="56">
        <v>1E-4</v>
      </c>
      <c r="M199" s="56">
        <v>2.9999999999999997E-4</v>
      </c>
      <c r="N199" s="56">
        <v>0</v>
      </c>
    </row>
    <row r="200" spans="1:14">
      <c r="A200" t="s">
        <v>1586</v>
      </c>
      <c r="B200" t="s">
        <v>1587</v>
      </c>
      <c r="C200" t="s">
        <v>1545</v>
      </c>
      <c r="D200" t="s">
        <v>842</v>
      </c>
      <c r="E200" t="s">
        <v>1588</v>
      </c>
      <c r="F200" t="s">
        <v>953</v>
      </c>
      <c r="G200" t="s">
        <v>100</v>
      </c>
      <c r="H200" s="55">
        <v>15265.24</v>
      </c>
      <c r="I200" s="55">
        <v>533</v>
      </c>
      <c r="J200" s="55">
        <v>0</v>
      </c>
      <c r="K200" s="55">
        <v>295.10624580839999</v>
      </c>
      <c r="L200" s="56">
        <v>4.0000000000000002E-4</v>
      </c>
      <c r="M200" s="56">
        <v>6.9999999999999999E-4</v>
      </c>
      <c r="N200" s="56">
        <v>1E-4</v>
      </c>
    </row>
    <row r="201" spans="1:14">
      <c r="A201" t="s">
        <v>1589</v>
      </c>
      <c r="B201" t="s">
        <v>1590</v>
      </c>
      <c r="C201" t="s">
        <v>1549</v>
      </c>
      <c r="D201" t="s">
        <v>842</v>
      </c>
      <c r="E201" t="s">
        <v>1591</v>
      </c>
      <c r="F201" t="s">
        <v>953</v>
      </c>
      <c r="G201" t="s">
        <v>100</v>
      </c>
      <c r="H201" s="55">
        <v>2568.66</v>
      </c>
      <c r="I201" s="55">
        <v>12302</v>
      </c>
      <c r="J201" s="55">
        <v>0</v>
      </c>
      <c r="K201" s="55">
        <v>1146.1194984563999</v>
      </c>
      <c r="L201" s="56">
        <v>0</v>
      </c>
      <c r="M201" s="56">
        <v>2.7000000000000001E-3</v>
      </c>
      <c r="N201" s="56">
        <v>4.0000000000000002E-4</v>
      </c>
    </row>
    <row r="202" spans="1:14">
      <c r="A202" t="s">
        <v>1592</v>
      </c>
      <c r="B202" t="s">
        <v>1593</v>
      </c>
      <c r="C202" t="s">
        <v>1549</v>
      </c>
      <c r="D202" t="s">
        <v>842</v>
      </c>
      <c r="E202" t="s">
        <v>1594</v>
      </c>
      <c r="F202" t="s">
        <v>953</v>
      </c>
      <c r="G202" t="s">
        <v>100</v>
      </c>
      <c r="H202" s="55">
        <v>846.49</v>
      </c>
      <c r="I202" s="55">
        <v>21905</v>
      </c>
      <c r="J202" s="55">
        <v>0</v>
      </c>
      <c r="K202" s="55">
        <v>672.53152233150001</v>
      </c>
      <c r="L202" s="56">
        <v>0</v>
      </c>
      <c r="M202" s="56">
        <v>1.6000000000000001E-3</v>
      </c>
      <c r="N202" s="56">
        <v>2.0000000000000001E-4</v>
      </c>
    </row>
    <row r="203" spans="1:14">
      <c r="A203" t="s">
        <v>1595</v>
      </c>
      <c r="B203" t="s">
        <v>1596</v>
      </c>
      <c r="C203" t="s">
        <v>1549</v>
      </c>
      <c r="D203" t="s">
        <v>842</v>
      </c>
      <c r="E203" t="s">
        <v>1597</v>
      </c>
      <c r="F203" t="s">
        <v>1598</v>
      </c>
      <c r="G203" t="s">
        <v>100</v>
      </c>
      <c r="H203" s="55">
        <v>13466.92</v>
      </c>
      <c r="I203" s="55">
        <v>218</v>
      </c>
      <c r="J203" s="55">
        <v>0</v>
      </c>
      <c r="K203" s="55">
        <v>106.4810510712</v>
      </c>
      <c r="L203" s="56">
        <v>2.9999999999999997E-4</v>
      </c>
      <c r="M203" s="56">
        <v>2.0000000000000001E-4</v>
      </c>
      <c r="N203" s="56">
        <v>0</v>
      </c>
    </row>
    <row r="204" spans="1:14">
      <c r="A204" t="s">
        <v>1599</v>
      </c>
      <c r="B204" t="s">
        <v>1600</v>
      </c>
      <c r="C204" t="s">
        <v>1549</v>
      </c>
      <c r="D204" t="s">
        <v>842</v>
      </c>
      <c r="E204" t="s">
        <v>1601</v>
      </c>
      <c r="F204" t="s">
        <v>1598</v>
      </c>
      <c r="G204" t="s">
        <v>100</v>
      </c>
      <c r="H204" s="55">
        <v>55743.45</v>
      </c>
      <c r="I204" s="55">
        <v>253</v>
      </c>
      <c r="J204" s="55">
        <v>0</v>
      </c>
      <c r="K204" s="55">
        <v>511.51917766949998</v>
      </c>
      <c r="L204" s="56">
        <v>4.0000000000000002E-4</v>
      </c>
      <c r="M204" s="56">
        <v>1.1999999999999999E-3</v>
      </c>
      <c r="N204" s="56">
        <v>2.0000000000000001E-4</v>
      </c>
    </row>
    <row r="205" spans="1:14">
      <c r="A205" t="s">
        <v>1602</v>
      </c>
      <c r="B205" t="s">
        <v>1603</v>
      </c>
      <c r="C205" t="s">
        <v>1549</v>
      </c>
      <c r="D205" t="s">
        <v>842</v>
      </c>
      <c r="E205" t="s">
        <v>1604</v>
      </c>
      <c r="F205" t="s">
        <v>1598</v>
      </c>
      <c r="G205" t="s">
        <v>100</v>
      </c>
      <c r="H205" s="55">
        <v>9894.15</v>
      </c>
      <c r="I205" s="55">
        <v>1428</v>
      </c>
      <c r="J205" s="55">
        <v>0</v>
      </c>
      <c r="K205" s="55">
        <v>512.45325167399994</v>
      </c>
      <c r="L205" s="56">
        <v>2.0000000000000001E-4</v>
      </c>
      <c r="M205" s="56">
        <v>1.1999999999999999E-3</v>
      </c>
      <c r="N205" s="56">
        <v>2.0000000000000001E-4</v>
      </c>
    </row>
    <row r="206" spans="1:14">
      <c r="A206" t="s">
        <v>1605</v>
      </c>
      <c r="B206" t="s">
        <v>1606</v>
      </c>
      <c r="C206" t="s">
        <v>1545</v>
      </c>
      <c r="D206" t="s">
        <v>842</v>
      </c>
      <c r="E206" t="s">
        <v>1607</v>
      </c>
      <c r="F206" t="s">
        <v>1608</v>
      </c>
      <c r="G206" t="s">
        <v>100</v>
      </c>
      <c r="H206" s="55">
        <v>1635.27</v>
      </c>
      <c r="I206" s="55">
        <v>987</v>
      </c>
      <c r="J206" s="55">
        <v>0</v>
      </c>
      <c r="K206" s="55">
        <v>58.540196742299997</v>
      </c>
      <c r="L206" s="56">
        <v>0</v>
      </c>
      <c r="M206" s="56">
        <v>1E-4</v>
      </c>
      <c r="N206" s="56">
        <v>0</v>
      </c>
    </row>
    <row r="207" spans="1:14">
      <c r="A207" t="s">
        <v>1609</v>
      </c>
      <c r="B207" t="s">
        <v>1610</v>
      </c>
      <c r="C207" t="s">
        <v>1545</v>
      </c>
      <c r="D207" t="s">
        <v>842</v>
      </c>
      <c r="E207" t="s">
        <v>1070</v>
      </c>
      <c r="F207" t="s">
        <v>686</v>
      </c>
      <c r="G207" t="s">
        <v>100</v>
      </c>
      <c r="H207" s="55">
        <v>10057.16</v>
      </c>
      <c r="I207" s="55">
        <v>7579</v>
      </c>
      <c r="J207" s="55">
        <v>0</v>
      </c>
      <c r="K207" s="55">
        <v>2764.6160312627999</v>
      </c>
      <c r="L207" s="56">
        <v>2.0000000000000001E-4</v>
      </c>
      <c r="M207" s="56">
        <v>6.4999999999999997E-3</v>
      </c>
      <c r="N207" s="56">
        <v>1E-3</v>
      </c>
    </row>
    <row r="208" spans="1:14">
      <c r="A208" t="s">
        <v>1611</v>
      </c>
      <c r="B208" t="s">
        <v>1612</v>
      </c>
      <c r="C208" t="s">
        <v>1549</v>
      </c>
      <c r="D208" t="s">
        <v>842</v>
      </c>
      <c r="E208" t="s">
        <v>838</v>
      </c>
      <c r="F208" t="s">
        <v>699</v>
      </c>
      <c r="G208" t="s">
        <v>100</v>
      </c>
      <c r="H208" s="55">
        <v>67.33</v>
      </c>
      <c r="I208" s="55">
        <v>21325</v>
      </c>
      <c r="J208" s="55">
        <v>0.12181</v>
      </c>
      <c r="K208" s="55">
        <v>52.198720307499997</v>
      </c>
      <c r="L208" s="56">
        <v>0</v>
      </c>
      <c r="M208" s="56">
        <v>1E-4</v>
      </c>
      <c r="N208" s="56">
        <v>0</v>
      </c>
    </row>
    <row r="209" spans="1:14">
      <c r="A209" t="s">
        <v>1613</v>
      </c>
      <c r="B209" t="s">
        <v>1614</v>
      </c>
      <c r="C209" t="s">
        <v>1549</v>
      </c>
      <c r="D209" t="s">
        <v>842</v>
      </c>
      <c r="E209" t="s">
        <v>1118</v>
      </c>
      <c r="F209" t="s">
        <v>1119</v>
      </c>
      <c r="G209" t="s">
        <v>100</v>
      </c>
      <c r="H209" s="55">
        <v>16774.07</v>
      </c>
      <c r="I209" s="55">
        <v>3052</v>
      </c>
      <c r="J209" s="55">
        <v>0</v>
      </c>
      <c r="K209" s="55">
        <v>1856.8231236828001</v>
      </c>
      <c r="L209" s="56">
        <v>2.0000000000000001E-4</v>
      </c>
      <c r="M209" s="56">
        <v>4.3E-3</v>
      </c>
      <c r="N209" s="56">
        <v>6.9999999999999999E-4</v>
      </c>
    </row>
    <row r="210" spans="1:14">
      <c r="A210" t="s">
        <v>1615</v>
      </c>
      <c r="B210" t="s">
        <v>1616</v>
      </c>
      <c r="C210" t="s">
        <v>1549</v>
      </c>
      <c r="D210" t="s">
        <v>842</v>
      </c>
      <c r="E210" t="s">
        <v>1122</v>
      </c>
      <c r="F210" t="s">
        <v>1119</v>
      </c>
      <c r="G210" t="s">
        <v>100</v>
      </c>
      <c r="H210" s="55">
        <v>10297.24</v>
      </c>
      <c r="I210" s="55">
        <v>13739</v>
      </c>
      <c r="J210" s="55">
        <v>0</v>
      </c>
      <c r="K210" s="55">
        <v>5131.2540136571997</v>
      </c>
      <c r="L210" s="56">
        <v>4.0000000000000002E-4</v>
      </c>
      <c r="M210" s="56">
        <v>1.2E-2</v>
      </c>
      <c r="N210" s="56">
        <v>1.8E-3</v>
      </c>
    </row>
    <row r="211" spans="1:14">
      <c r="A211" t="s">
        <v>1617</v>
      </c>
      <c r="B211" t="s">
        <v>1618</v>
      </c>
      <c r="C211" t="s">
        <v>1549</v>
      </c>
      <c r="D211" t="s">
        <v>842</v>
      </c>
      <c r="E211" t="s">
        <v>1125</v>
      </c>
      <c r="F211" t="s">
        <v>1119</v>
      </c>
      <c r="G211" t="s">
        <v>100</v>
      </c>
      <c r="H211" s="55">
        <v>9128.39</v>
      </c>
      <c r="I211" s="55">
        <v>6938</v>
      </c>
      <c r="J211" s="55">
        <v>0</v>
      </c>
      <c r="K211" s="55">
        <v>2297.0795613713999</v>
      </c>
      <c r="L211" s="56">
        <v>2.0000000000000001E-4</v>
      </c>
      <c r="M211" s="56">
        <v>5.4000000000000003E-3</v>
      </c>
      <c r="N211" s="56">
        <v>8.0000000000000004E-4</v>
      </c>
    </row>
    <row r="212" spans="1:14">
      <c r="A212" t="s">
        <v>1619</v>
      </c>
      <c r="B212" t="s">
        <v>1620</v>
      </c>
      <c r="C212" t="s">
        <v>1545</v>
      </c>
      <c r="D212" t="s">
        <v>842</v>
      </c>
      <c r="E212" t="s">
        <v>866</v>
      </c>
      <c r="F212" t="s">
        <v>867</v>
      </c>
      <c r="G212" t="s">
        <v>100</v>
      </c>
      <c r="H212" s="55">
        <v>277830.34999999998</v>
      </c>
      <c r="I212" s="55">
        <v>1044</v>
      </c>
      <c r="J212" s="55">
        <v>0</v>
      </c>
      <c r="K212" s="55">
        <v>10520.290693458001</v>
      </c>
      <c r="L212" s="56">
        <v>2.0000000000000001E-4</v>
      </c>
      <c r="M212" s="56">
        <v>2.46E-2</v>
      </c>
      <c r="N212" s="56">
        <v>3.7000000000000002E-3</v>
      </c>
    </row>
    <row r="213" spans="1:14">
      <c r="A213" t="s">
        <v>1621</v>
      </c>
      <c r="B213" t="s">
        <v>1622</v>
      </c>
      <c r="C213" t="s">
        <v>1549</v>
      </c>
      <c r="D213" t="s">
        <v>842</v>
      </c>
      <c r="E213" t="s">
        <v>1150</v>
      </c>
      <c r="F213" t="s">
        <v>112</v>
      </c>
      <c r="G213" t="s">
        <v>100</v>
      </c>
      <c r="H213" s="55">
        <v>11127.24</v>
      </c>
      <c r="I213" s="55">
        <v>19951</v>
      </c>
      <c r="J213" s="55">
        <v>0</v>
      </c>
      <c r="K213" s="55">
        <v>8051.9242312548004</v>
      </c>
      <c r="L213" s="56">
        <v>2.0000000000000001E-4</v>
      </c>
      <c r="M213" s="56">
        <v>1.8800000000000001E-2</v>
      </c>
      <c r="N213" s="56">
        <v>2.8E-3</v>
      </c>
    </row>
    <row r="214" spans="1:14">
      <c r="A214" t="s">
        <v>1623</v>
      </c>
      <c r="B214" t="s">
        <v>1624</v>
      </c>
      <c r="C214" t="s">
        <v>1549</v>
      </c>
      <c r="D214" t="s">
        <v>842</v>
      </c>
      <c r="E214" t="s">
        <v>1331</v>
      </c>
      <c r="F214" t="s">
        <v>112</v>
      </c>
      <c r="G214" t="s">
        <v>100</v>
      </c>
      <c r="H214" s="55">
        <v>22114.99</v>
      </c>
      <c r="I214" s="55">
        <v>3087</v>
      </c>
      <c r="J214" s="55">
        <v>0</v>
      </c>
      <c r="K214" s="55">
        <v>2476.1156916950999</v>
      </c>
      <c r="L214" s="56">
        <v>5.0000000000000001E-4</v>
      </c>
      <c r="M214" s="56">
        <v>5.7999999999999996E-3</v>
      </c>
      <c r="N214" s="56">
        <v>8.9999999999999998E-4</v>
      </c>
    </row>
    <row r="215" spans="1:14">
      <c r="A215" s="57" t="s">
        <v>315</v>
      </c>
      <c r="B215" s="106" t="s">
        <v>4460</v>
      </c>
      <c r="C215" s="106" t="s">
        <v>4460</v>
      </c>
      <c r="D215" s="107" t="s">
        <v>4460</v>
      </c>
      <c r="E215" s="107" t="s">
        <v>4460</v>
      </c>
      <c r="F215" s="107" t="s">
        <v>4460</v>
      </c>
      <c r="G215" s="107" t="s">
        <v>4460</v>
      </c>
      <c r="H215" s="59">
        <v>447474.02</v>
      </c>
      <c r="I215" s="107" t="s">
        <v>4460</v>
      </c>
      <c r="J215" s="59">
        <v>30.791129999999999</v>
      </c>
      <c r="K215" s="59">
        <v>66019.463235389601</v>
      </c>
      <c r="L215" s="107" t="s">
        <v>4460</v>
      </c>
      <c r="M215" s="58">
        <v>0.15429999999999999</v>
      </c>
      <c r="N215" s="58">
        <v>2.3099999999999999E-2</v>
      </c>
    </row>
    <row r="216" spans="1:14">
      <c r="A216" t="s">
        <v>1625</v>
      </c>
      <c r="B216" t="s">
        <v>1626</v>
      </c>
      <c r="C216" t="s">
        <v>1545</v>
      </c>
      <c r="D216" t="s">
        <v>842</v>
      </c>
      <c r="E216" s="105" t="s">
        <v>4460</v>
      </c>
      <c r="F216" t="s">
        <v>896</v>
      </c>
      <c r="G216" t="s">
        <v>100</v>
      </c>
      <c r="H216" s="55">
        <v>10753.59</v>
      </c>
      <c r="I216" s="55">
        <v>3367</v>
      </c>
      <c r="J216" s="55">
        <v>0</v>
      </c>
      <c r="K216" s="55">
        <v>1313.2401322131</v>
      </c>
      <c r="L216" s="56">
        <v>0</v>
      </c>
      <c r="M216" s="56">
        <v>3.0999999999999999E-3</v>
      </c>
      <c r="N216" s="56">
        <v>5.0000000000000001E-4</v>
      </c>
    </row>
    <row r="217" spans="1:14">
      <c r="A217" t="s">
        <v>1627</v>
      </c>
      <c r="B217" t="s">
        <v>1628</v>
      </c>
      <c r="C217" t="s">
        <v>1545</v>
      </c>
      <c r="D217" t="s">
        <v>842</v>
      </c>
      <c r="E217" s="105" t="s">
        <v>4460</v>
      </c>
      <c r="F217" t="s">
        <v>896</v>
      </c>
      <c r="G217" t="s">
        <v>100</v>
      </c>
      <c r="H217" s="55">
        <v>2596.0700000000002</v>
      </c>
      <c r="I217" s="55">
        <v>17010</v>
      </c>
      <c r="J217" s="55">
        <v>0</v>
      </c>
      <c r="K217" s="55">
        <v>1601.652395889</v>
      </c>
      <c r="L217" s="56">
        <v>0</v>
      </c>
      <c r="M217" s="56">
        <v>3.7000000000000002E-3</v>
      </c>
      <c r="N217" s="56">
        <v>5.9999999999999995E-4</v>
      </c>
    </row>
    <row r="218" spans="1:14">
      <c r="A218" t="s">
        <v>1629</v>
      </c>
      <c r="B218" t="s">
        <v>1630</v>
      </c>
      <c r="C218" t="s">
        <v>1545</v>
      </c>
      <c r="D218" t="s">
        <v>842</v>
      </c>
      <c r="E218" s="105" t="s">
        <v>4460</v>
      </c>
      <c r="F218" t="s">
        <v>908</v>
      </c>
      <c r="G218" t="s">
        <v>100</v>
      </c>
      <c r="H218" s="55">
        <v>3454.18</v>
      </c>
      <c r="I218" s="55">
        <v>12141</v>
      </c>
      <c r="J218" s="55">
        <v>0</v>
      </c>
      <c r="K218" s="55">
        <v>1521.0622215126</v>
      </c>
      <c r="L218" s="56">
        <v>1E-4</v>
      </c>
      <c r="M218" s="56">
        <v>3.5999999999999999E-3</v>
      </c>
      <c r="N218" s="56">
        <v>5.0000000000000001E-4</v>
      </c>
    </row>
    <row r="219" spans="1:14">
      <c r="A219" t="s">
        <v>1631</v>
      </c>
      <c r="B219" t="s">
        <v>1632</v>
      </c>
      <c r="C219" t="s">
        <v>108</v>
      </c>
      <c r="D219" t="s">
        <v>842</v>
      </c>
      <c r="E219" s="105" t="s">
        <v>4460</v>
      </c>
      <c r="F219" t="s">
        <v>908</v>
      </c>
      <c r="G219" t="s">
        <v>102</v>
      </c>
      <c r="H219" s="55">
        <v>3312.97</v>
      </c>
      <c r="I219" s="55">
        <v>9702</v>
      </c>
      <c r="J219" s="55">
        <v>0</v>
      </c>
      <c r="K219" s="55">
        <v>1289.42592005304</v>
      </c>
      <c r="L219" s="56">
        <v>0</v>
      </c>
      <c r="M219" s="56">
        <v>3.0000000000000001E-3</v>
      </c>
      <c r="N219" s="56">
        <v>5.0000000000000001E-4</v>
      </c>
    </row>
    <row r="220" spans="1:14">
      <c r="A220" t="s">
        <v>1633</v>
      </c>
      <c r="B220" t="s">
        <v>1634</v>
      </c>
      <c r="C220" t="s">
        <v>108</v>
      </c>
      <c r="D220" t="s">
        <v>842</v>
      </c>
      <c r="E220" s="105" t="s">
        <v>4460</v>
      </c>
      <c r="F220" t="s">
        <v>928</v>
      </c>
      <c r="G220" t="s">
        <v>102</v>
      </c>
      <c r="H220" s="55">
        <v>445.35</v>
      </c>
      <c r="I220" s="55">
        <v>73360</v>
      </c>
      <c r="J220" s="55">
        <v>0</v>
      </c>
      <c r="K220" s="55">
        <v>1310.6248616160001</v>
      </c>
      <c r="L220" s="56">
        <v>0</v>
      </c>
      <c r="M220" s="56">
        <v>3.0999999999999999E-3</v>
      </c>
      <c r="N220" s="56">
        <v>5.0000000000000001E-4</v>
      </c>
    </row>
    <row r="221" spans="1:14">
      <c r="A221" t="s">
        <v>1635</v>
      </c>
      <c r="B221" t="s">
        <v>1636</v>
      </c>
      <c r="C221" t="s">
        <v>108</v>
      </c>
      <c r="D221" t="s">
        <v>842</v>
      </c>
      <c r="E221" s="105" t="s">
        <v>4460</v>
      </c>
      <c r="F221" t="s">
        <v>928</v>
      </c>
      <c r="G221" t="s">
        <v>102</v>
      </c>
      <c r="H221" s="55">
        <v>3584.53</v>
      </c>
      <c r="I221" s="55">
        <v>5052</v>
      </c>
      <c r="J221" s="55">
        <v>0</v>
      </c>
      <c r="K221" s="55">
        <v>726.46247168495995</v>
      </c>
      <c r="L221" s="56">
        <v>0</v>
      </c>
      <c r="M221" s="56">
        <v>1.6999999999999999E-3</v>
      </c>
      <c r="N221" s="56">
        <v>2.9999999999999997E-4</v>
      </c>
    </row>
    <row r="222" spans="1:14">
      <c r="A222" t="s">
        <v>1637</v>
      </c>
      <c r="B222" t="s">
        <v>1638</v>
      </c>
      <c r="C222" t="s">
        <v>1549</v>
      </c>
      <c r="D222" t="s">
        <v>842</v>
      </c>
      <c r="E222" s="105" t="s">
        <v>4460</v>
      </c>
      <c r="F222" t="s">
        <v>928</v>
      </c>
      <c r="G222" t="s">
        <v>100</v>
      </c>
      <c r="H222" s="55">
        <v>7</v>
      </c>
      <c r="I222" s="55">
        <v>1473</v>
      </c>
      <c r="J222" s="55">
        <v>0</v>
      </c>
      <c r="K222" s="55">
        <v>0.37397996999999999</v>
      </c>
      <c r="L222" s="56">
        <v>0</v>
      </c>
      <c r="M222" s="56">
        <v>0</v>
      </c>
      <c r="N222" s="56">
        <v>0</v>
      </c>
    </row>
    <row r="223" spans="1:14">
      <c r="A223" t="s">
        <v>1639</v>
      </c>
      <c r="B223" t="s">
        <v>1640</v>
      </c>
      <c r="C223" t="s">
        <v>1545</v>
      </c>
      <c r="D223" t="s">
        <v>842</v>
      </c>
      <c r="E223" s="105" t="s">
        <v>4460</v>
      </c>
      <c r="F223" t="s">
        <v>921</v>
      </c>
      <c r="G223" t="s">
        <v>100</v>
      </c>
      <c r="H223" s="55">
        <v>0.76</v>
      </c>
      <c r="I223" s="55">
        <v>54262500</v>
      </c>
      <c r="J223" s="55">
        <v>0</v>
      </c>
      <c r="K223" s="55">
        <v>1495.7566650000001</v>
      </c>
      <c r="L223" s="56">
        <v>0</v>
      </c>
      <c r="M223" s="56">
        <v>3.5000000000000001E-3</v>
      </c>
      <c r="N223" s="56">
        <v>5.0000000000000001E-4</v>
      </c>
    </row>
    <row r="224" spans="1:14">
      <c r="A224" t="s">
        <v>1641</v>
      </c>
      <c r="B224" t="s">
        <v>1642</v>
      </c>
      <c r="C224" t="s">
        <v>1549</v>
      </c>
      <c r="D224" t="s">
        <v>842</v>
      </c>
      <c r="E224" s="105" t="s">
        <v>4460</v>
      </c>
      <c r="F224" t="s">
        <v>921</v>
      </c>
      <c r="G224" t="s">
        <v>100</v>
      </c>
      <c r="H224" s="55">
        <v>891.5</v>
      </c>
      <c r="I224" s="55">
        <v>170</v>
      </c>
      <c r="J224" s="55">
        <v>0</v>
      </c>
      <c r="K224" s="55">
        <v>5.4968998500000001</v>
      </c>
      <c r="L224" s="56">
        <v>1E-4</v>
      </c>
      <c r="M224" s="56">
        <v>0</v>
      </c>
      <c r="N224" s="56">
        <v>0</v>
      </c>
    </row>
    <row r="225" spans="1:14">
      <c r="A225" t="s">
        <v>1643</v>
      </c>
      <c r="B225" t="s">
        <v>1644</v>
      </c>
      <c r="C225" t="s">
        <v>1545</v>
      </c>
      <c r="D225" t="s">
        <v>842</v>
      </c>
      <c r="E225" s="105" t="s">
        <v>4460</v>
      </c>
      <c r="F225" t="s">
        <v>921</v>
      </c>
      <c r="G225" t="s">
        <v>100</v>
      </c>
      <c r="H225" s="55">
        <v>1808.56</v>
      </c>
      <c r="I225" s="55">
        <v>38577</v>
      </c>
      <c r="J225" s="55">
        <v>0</v>
      </c>
      <c r="K225" s="55">
        <v>2530.5150694824001</v>
      </c>
      <c r="L225" s="56">
        <v>0</v>
      </c>
      <c r="M225" s="56">
        <v>5.8999999999999999E-3</v>
      </c>
      <c r="N225" s="56">
        <v>8.9999999999999998E-4</v>
      </c>
    </row>
    <row r="226" spans="1:14">
      <c r="A226" t="s">
        <v>1645</v>
      </c>
      <c r="B226" t="s">
        <v>1646</v>
      </c>
      <c r="C226" t="s">
        <v>1545</v>
      </c>
      <c r="D226" t="s">
        <v>842</v>
      </c>
      <c r="E226" s="105" t="s">
        <v>4460</v>
      </c>
      <c r="F226" t="s">
        <v>921</v>
      </c>
      <c r="G226" t="s">
        <v>100</v>
      </c>
      <c r="H226" s="55">
        <v>4792.08</v>
      </c>
      <c r="I226" s="55">
        <v>9325</v>
      </c>
      <c r="J226" s="55">
        <v>0</v>
      </c>
      <c r="K226" s="55">
        <v>1620.7665154199999</v>
      </c>
      <c r="L226" s="56">
        <v>0</v>
      </c>
      <c r="M226" s="56">
        <v>3.8E-3</v>
      </c>
      <c r="N226" s="56">
        <v>5.9999999999999995E-4</v>
      </c>
    </row>
    <row r="227" spans="1:14">
      <c r="A227" t="s">
        <v>1647</v>
      </c>
      <c r="B227" t="s">
        <v>1648</v>
      </c>
      <c r="C227" t="s">
        <v>1545</v>
      </c>
      <c r="D227" t="s">
        <v>842</v>
      </c>
      <c r="E227" s="105" t="s">
        <v>4460</v>
      </c>
      <c r="F227" t="s">
        <v>1649</v>
      </c>
      <c r="G227" t="s">
        <v>100</v>
      </c>
      <c r="H227" s="55">
        <v>488.8</v>
      </c>
      <c r="I227" s="55">
        <v>41223</v>
      </c>
      <c r="J227" s="55">
        <v>0</v>
      </c>
      <c r="K227" s="55">
        <v>730.83333304799999</v>
      </c>
      <c r="L227" s="56">
        <v>0</v>
      </c>
      <c r="M227" s="56">
        <v>1.6999999999999999E-3</v>
      </c>
      <c r="N227" s="56">
        <v>2.9999999999999997E-4</v>
      </c>
    </row>
    <row r="228" spans="1:14">
      <c r="A228" t="s">
        <v>1650</v>
      </c>
      <c r="B228" t="s">
        <v>1651</v>
      </c>
      <c r="C228" t="s">
        <v>1549</v>
      </c>
      <c r="D228" t="s">
        <v>842</v>
      </c>
      <c r="E228" s="105" t="s">
        <v>4460</v>
      </c>
      <c r="F228" t="s">
        <v>990</v>
      </c>
      <c r="G228" t="s">
        <v>100</v>
      </c>
      <c r="H228" s="55">
        <v>12024.04</v>
      </c>
      <c r="I228" s="55">
        <v>254</v>
      </c>
      <c r="J228" s="55">
        <v>0</v>
      </c>
      <c r="K228" s="55">
        <v>110.77243042320001</v>
      </c>
      <c r="L228" s="56">
        <v>1E-4</v>
      </c>
      <c r="M228" s="56">
        <v>2.9999999999999997E-4</v>
      </c>
      <c r="N228" s="56">
        <v>0</v>
      </c>
    </row>
    <row r="229" spans="1:14">
      <c r="A229" t="s">
        <v>1652</v>
      </c>
      <c r="B229" t="s">
        <v>1653</v>
      </c>
      <c r="C229" t="s">
        <v>1549</v>
      </c>
      <c r="D229" t="s">
        <v>842</v>
      </c>
      <c r="E229" s="105" t="s">
        <v>4460</v>
      </c>
      <c r="F229" t="s">
        <v>982</v>
      </c>
      <c r="G229" t="s">
        <v>100</v>
      </c>
      <c r="H229" s="55">
        <v>9856.08</v>
      </c>
      <c r="I229" s="55">
        <v>14093</v>
      </c>
      <c r="J229" s="55">
        <v>0</v>
      </c>
      <c r="K229" s="55">
        <v>5037.9659444088002</v>
      </c>
      <c r="L229" s="56">
        <v>0</v>
      </c>
      <c r="M229" s="56">
        <v>1.18E-2</v>
      </c>
      <c r="N229" s="56">
        <v>1.8E-3</v>
      </c>
    </row>
    <row r="230" spans="1:14">
      <c r="A230" t="s">
        <v>1654</v>
      </c>
      <c r="B230" t="s">
        <v>1655</v>
      </c>
      <c r="C230" t="s">
        <v>1549</v>
      </c>
      <c r="D230" t="s">
        <v>842</v>
      </c>
      <c r="E230" s="105" t="s">
        <v>4460</v>
      </c>
      <c r="F230" t="s">
        <v>982</v>
      </c>
      <c r="G230" t="s">
        <v>100</v>
      </c>
      <c r="H230" s="55">
        <v>3042.6</v>
      </c>
      <c r="I230" s="55">
        <v>35396</v>
      </c>
      <c r="J230" s="55">
        <v>0</v>
      </c>
      <c r="K230" s="55">
        <v>3906.1291903920001</v>
      </c>
      <c r="L230" s="56">
        <v>0</v>
      </c>
      <c r="M230" s="56">
        <v>9.1000000000000004E-3</v>
      </c>
      <c r="N230" s="56">
        <v>1.4E-3</v>
      </c>
    </row>
    <row r="231" spans="1:14">
      <c r="A231" t="s">
        <v>1656</v>
      </c>
      <c r="B231" t="s">
        <v>1657</v>
      </c>
      <c r="C231" t="s">
        <v>1549</v>
      </c>
      <c r="D231" t="s">
        <v>842</v>
      </c>
      <c r="E231" s="105" t="s">
        <v>4460</v>
      </c>
      <c r="F231" t="s">
        <v>982</v>
      </c>
      <c r="G231" t="s">
        <v>100</v>
      </c>
      <c r="H231" s="55">
        <v>630.01</v>
      </c>
      <c r="I231" s="55">
        <v>48688</v>
      </c>
      <c r="J231" s="55">
        <v>0</v>
      </c>
      <c r="K231" s="55">
        <v>1112.5433279376</v>
      </c>
      <c r="L231" s="56">
        <v>0</v>
      </c>
      <c r="M231" s="56">
        <v>2.5999999999999999E-3</v>
      </c>
      <c r="N231" s="56">
        <v>4.0000000000000002E-4</v>
      </c>
    </row>
    <row r="232" spans="1:14">
      <c r="A232" t="s">
        <v>1658</v>
      </c>
      <c r="B232" t="s">
        <v>1659</v>
      </c>
      <c r="C232" t="s">
        <v>1549</v>
      </c>
      <c r="D232" t="s">
        <v>842</v>
      </c>
      <c r="E232" s="105" t="s">
        <v>4460</v>
      </c>
      <c r="F232" t="s">
        <v>982</v>
      </c>
      <c r="G232" t="s">
        <v>100</v>
      </c>
      <c r="H232" s="55">
        <v>38892.82</v>
      </c>
      <c r="I232" s="55">
        <v>433</v>
      </c>
      <c r="J232" s="55">
        <v>0</v>
      </c>
      <c r="K232" s="55">
        <v>610.80823774620001</v>
      </c>
      <c r="L232" s="56">
        <v>2.0000000000000001E-4</v>
      </c>
      <c r="M232" s="56">
        <v>1.4E-3</v>
      </c>
      <c r="N232" s="56">
        <v>2.0000000000000001E-4</v>
      </c>
    </row>
    <row r="233" spans="1:14">
      <c r="A233" t="s">
        <v>1660</v>
      </c>
      <c r="B233" t="s">
        <v>1661</v>
      </c>
      <c r="C233" t="s">
        <v>1545</v>
      </c>
      <c r="D233" t="s">
        <v>842</v>
      </c>
      <c r="E233" s="105" t="s">
        <v>4460</v>
      </c>
      <c r="F233" t="s">
        <v>903</v>
      </c>
      <c r="G233" t="s">
        <v>100</v>
      </c>
      <c r="H233" s="55">
        <v>1412.09</v>
      </c>
      <c r="I233" s="55">
        <v>21588</v>
      </c>
      <c r="J233" s="55">
        <v>8.6851800000000008</v>
      </c>
      <c r="K233" s="55">
        <v>1114.3470748284001</v>
      </c>
      <c r="L233" s="56">
        <v>0</v>
      </c>
      <c r="M233" s="56">
        <v>2.5999999999999999E-3</v>
      </c>
      <c r="N233" s="56">
        <v>4.0000000000000002E-4</v>
      </c>
    </row>
    <row r="234" spans="1:14">
      <c r="A234" t="s">
        <v>1662</v>
      </c>
      <c r="B234" t="s">
        <v>1663</v>
      </c>
      <c r="C234" t="s">
        <v>108</v>
      </c>
      <c r="D234" t="s">
        <v>842</v>
      </c>
      <c r="E234" s="105" t="s">
        <v>4460</v>
      </c>
      <c r="F234" t="s">
        <v>903</v>
      </c>
      <c r="G234" t="s">
        <v>102</v>
      </c>
      <c r="H234" s="55">
        <v>219009.7</v>
      </c>
      <c r="I234" s="55">
        <v>247.5</v>
      </c>
      <c r="J234" s="55">
        <v>0</v>
      </c>
      <c r="K234" s="55">
        <v>2174.4837984870001</v>
      </c>
      <c r="L234" s="56">
        <v>2.9999999999999997E-4</v>
      </c>
      <c r="M234" s="56">
        <v>5.1000000000000004E-3</v>
      </c>
      <c r="N234" s="56">
        <v>8.0000000000000004E-4</v>
      </c>
    </row>
    <row r="235" spans="1:14">
      <c r="A235" t="s">
        <v>1664</v>
      </c>
      <c r="B235" t="s">
        <v>1665</v>
      </c>
      <c r="C235" t="s">
        <v>1545</v>
      </c>
      <c r="D235" t="s">
        <v>842</v>
      </c>
      <c r="E235" s="105" t="s">
        <v>4460</v>
      </c>
      <c r="F235" t="s">
        <v>903</v>
      </c>
      <c r="G235" t="s">
        <v>100</v>
      </c>
      <c r="H235" s="55">
        <v>1357.78</v>
      </c>
      <c r="I235" s="55">
        <v>13458</v>
      </c>
      <c r="J235" s="55">
        <v>5.9931700000000001</v>
      </c>
      <c r="K235" s="55">
        <v>668.75499751480004</v>
      </c>
      <c r="L235" s="56">
        <v>0</v>
      </c>
      <c r="M235" s="56">
        <v>1.6000000000000001E-3</v>
      </c>
      <c r="N235" s="56">
        <v>2.0000000000000001E-4</v>
      </c>
    </row>
    <row r="236" spans="1:14">
      <c r="A236" t="s">
        <v>1666</v>
      </c>
      <c r="B236" t="s">
        <v>1667</v>
      </c>
      <c r="C236" t="s">
        <v>1549</v>
      </c>
      <c r="D236" t="s">
        <v>842</v>
      </c>
      <c r="E236" s="105" t="s">
        <v>4460</v>
      </c>
      <c r="F236" t="s">
        <v>903</v>
      </c>
      <c r="G236" t="s">
        <v>100</v>
      </c>
      <c r="H236" s="55">
        <v>233.54</v>
      </c>
      <c r="I236" s="55">
        <v>80539</v>
      </c>
      <c r="J236" s="55">
        <v>0</v>
      </c>
      <c r="K236" s="55">
        <v>682.20526123620004</v>
      </c>
      <c r="L236" s="56">
        <v>0</v>
      </c>
      <c r="M236" s="56">
        <v>1.6000000000000001E-3</v>
      </c>
      <c r="N236" s="56">
        <v>2.0000000000000001E-4</v>
      </c>
    </row>
    <row r="237" spans="1:14">
      <c r="A237" t="s">
        <v>1668</v>
      </c>
      <c r="B237" t="s">
        <v>1669</v>
      </c>
      <c r="C237" t="s">
        <v>1545</v>
      </c>
      <c r="D237" t="s">
        <v>842</v>
      </c>
      <c r="E237" s="105" t="s">
        <v>4460</v>
      </c>
      <c r="F237" t="s">
        <v>903</v>
      </c>
      <c r="G237" t="s">
        <v>100</v>
      </c>
      <c r="H237" s="55">
        <v>3345.56</v>
      </c>
      <c r="I237" s="55">
        <v>13330</v>
      </c>
      <c r="J237" s="55">
        <v>0</v>
      </c>
      <c r="K237" s="55">
        <v>1617.508337796</v>
      </c>
      <c r="L237" s="56">
        <v>0</v>
      </c>
      <c r="M237" s="56">
        <v>3.8E-3</v>
      </c>
      <c r="N237" s="56">
        <v>5.9999999999999995E-4</v>
      </c>
    </row>
    <row r="238" spans="1:14">
      <c r="A238" t="s">
        <v>1670</v>
      </c>
      <c r="B238" t="s">
        <v>1671</v>
      </c>
      <c r="C238" t="s">
        <v>1545</v>
      </c>
      <c r="D238" t="s">
        <v>842</v>
      </c>
      <c r="E238" s="105" t="s">
        <v>4460</v>
      </c>
      <c r="F238" t="s">
        <v>1572</v>
      </c>
      <c r="G238" t="s">
        <v>100</v>
      </c>
      <c r="H238" s="55">
        <v>4453.51</v>
      </c>
      <c r="I238" s="55">
        <v>7751</v>
      </c>
      <c r="J238" s="55">
        <v>16.112780000000001</v>
      </c>
      <c r="K238" s="55">
        <v>1268.1225684827</v>
      </c>
      <c r="L238" s="56">
        <v>0</v>
      </c>
      <c r="M238" s="56">
        <v>3.0000000000000001E-3</v>
      </c>
      <c r="N238" s="56">
        <v>4.0000000000000002E-4</v>
      </c>
    </row>
    <row r="239" spans="1:14">
      <c r="A239" t="s">
        <v>1672</v>
      </c>
      <c r="B239" t="s">
        <v>1673</v>
      </c>
      <c r="C239" t="s">
        <v>1549</v>
      </c>
      <c r="D239" t="s">
        <v>842</v>
      </c>
      <c r="E239" s="105" t="s">
        <v>4460</v>
      </c>
      <c r="F239" t="s">
        <v>1572</v>
      </c>
      <c r="G239" t="s">
        <v>100</v>
      </c>
      <c r="H239" s="55">
        <v>12947.75</v>
      </c>
      <c r="I239" s="55">
        <v>15194</v>
      </c>
      <c r="J239" s="55">
        <v>0</v>
      </c>
      <c r="K239" s="55">
        <v>7135.3286766450001</v>
      </c>
      <c r="L239" s="56">
        <v>0</v>
      </c>
      <c r="M239" s="56">
        <v>1.67E-2</v>
      </c>
      <c r="N239" s="56">
        <v>2.5000000000000001E-3</v>
      </c>
    </row>
    <row r="240" spans="1:14">
      <c r="A240" t="s">
        <v>1674</v>
      </c>
      <c r="B240" t="s">
        <v>1675</v>
      </c>
      <c r="C240" t="s">
        <v>1545</v>
      </c>
      <c r="D240" t="s">
        <v>842</v>
      </c>
      <c r="E240" s="105" t="s">
        <v>4460</v>
      </c>
      <c r="F240" t="s">
        <v>1572</v>
      </c>
      <c r="G240" t="s">
        <v>100</v>
      </c>
      <c r="H240" s="55">
        <v>885.27</v>
      </c>
      <c r="I240" s="55">
        <v>34655</v>
      </c>
      <c r="J240" s="55">
        <v>0</v>
      </c>
      <c r="K240" s="55">
        <v>1112.7284851995</v>
      </c>
      <c r="L240" s="56">
        <v>0</v>
      </c>
      <c r="M240" s="56">
        <v>2.5999999999999999E-3</v>
      </c>
      <c r="N240" s="56">
        <v>4.0000000000000002E-4</v>
      </c>
    </row>
    <row r="241" spans="1:14">
      <c r="A241" t="s">
        <v>1676</v>
      </c>
      <c r="B241" t="s">
        <v>1677</v>
      </c>
      <c r="C241" t="s">
        <v>1549</v>
      </c>
      <c r="D241" t="s">
        <v>842</v>
      </c>
      <c r="E241" s="105" t="s">
        <v>4460</v>
      </c>
      <c r="F241" t="s">
        <v>1576</v>
      </c>
      <c r="G241" t="s">
        <v>100</v>
      </c>
      <c r="H241" s="55">
        <v>1336.05</v>
      </c>
      <c r="I241" s="55">
        <v>16207</v>
      </c>
      <c r="J241" s="55">
        <v>0</v>
      </c>
      <c r="K241" s="55">
        <v>785.36745243450002</v>
      </c>
      <c r="L241" s="56">
        <v>0</v>
      </c>
      <c r="M241" s="56">
        <v>1.8E-3</v>
      </c>
      <c r="N241" s="56">
        <v>2.9999999999999997E-4</v>
      </c>
    </row>
    <row r="242" spans="1:14">
      <c r="A242" t="s">
        <v>1678</v>
      </c>
      <c r="B242" t="s">
        <v>1679</v>
      </c>
      <c r="C242" t="s">
        <v>108</v>
      </c>
      <c r="D242" t="s">
        <v>842</v>
      </c>
      <c r="E242" s="105" t="s">
        <v>4460</v>
      </c>
      <c r="F242" t="s">
        <v>1576</v>
      </c>
      <c r="G242" t="s">
        <v>102</v>
      </c>
      <c r="H242" s="55">
        <v>825.53</v>
      </c>
      <c r="I242" s="55">
        <v>68170</v>
      </c>
      <c r="J242" s="55">
        <v>0</v>
      </c>
      <c r="K242" s="55">
        <v>2257.5832640916001</v>
      </c>
      <c r="L242" s="56">
        <v>0</v>
      </c>
      <c r="M242" s="56">
        <v>5.3E-3</v>
      </c>
      <c r="N242" s="56">
        <v>8.0000000000000004E-4</v>
      </c>
    </row>
    <row r="243" spans="1:14">
      <c r="A243" t="s">
        <v>1680</v>
      </c>
      <c r="B243" t="s">
        <v>1681</v>
      </c>
      <c r="C243" t="s">
        <v>1549</v>
      </c>
      <c r="D243" t="s">
        <v>842</v>
      </c>
      <c r="E243" s="105" t="s">
        <v>4460</v>
      </c>
      <c r="F243" t="s">
        <v>1576</v>
      </c>
      <c r="G243" t="s">
        <v>100</v>
      </c>
      <c r="H243" s="55">
        <v>1729.63</v>
      </c>
      <c r="I243" s="55">
        <v>2271</v>
      </c>
      <c r="J243" s="55">
        <v>0</v>
      </c>
      <c r="K243" s="55">
        <v>142.4681875071</v>
      </c>
      <c r="L243" s="56">
        <v>1E-4</v>
      </c>
      <c r="M243" s="56">
        <v>2.9999999999999997E-4</v>
      </c>
      <c r="N243" s="56">
        <v>0</v>
      </c>
    </row>
    <row r="244" spans="1:14">
      <c r="A244" t="s">
        <v>1682</v>
      </c>
      <c r="B244" t="s">
        <v>1683</v>
      </c>
      <c r="C244" t="s">
        <v>1549</v>
      </c>
      <c r="D244" t="s">
        <v>842</v>
      </c>
      <c r="E244" s="105" t="s">
        <v>4460</v>
      </c>
      <c r="F244" t="s">
        <v>1576</v>
      </c>
      <c r="G244" t="s">
        <v>100</v>
      </c>
      <c r="H244" s="55">
        <v>575.70000000000005</v>
      </c>
      <c r="I244" s="55">
        <v>49522</v>
      </c>
      <c r="J244" s="55">
        <v>0</v>
      </c>
      <c r="K244" s="55">
        <v>1034.0510045579999</v>
      </c>
      <c r="L244" s="56">
        <v>0</v>
      </c>
      <c r="M244" s="56">
        <v>2.3999999999999998E-3</v>
      </c>
      <c r="N244" s="56">
        <v>4.0000000000000002E-4</v>
      </c>
    </row>
    <row r="245" spans="1:14">
      <c r="A245" t="s">
        <v>1684</v>
      </c>
      <c r="B245" t="s">
        <v>1685</v>
      </c>
      <c r="C245" t="s">
        <v>1545</v>
      </c>
      <c r="D245" t="s">
        <v>842</v>
      </c>
      <c r="E245" s="105" t="s">
        <v>4460</v>
      </c>
      <c r="F245" t="s">
        <v>1576</v>
      </c>
      <c r="G245" t="s">
        <v>100</v>
      </c>
      <c r="H245" s="55">
        <v>7766.48</v>
      </c>
      <c r="I245" s="55">
        <v>10437.815699999983</v>
      </c>
      <c r="J245" s="55">
        <v>0</v>
      </c>
      <c r="K245" s="55">
        <v>2940.23070105548</v>
      </c>
      <c r="L245" s="56">
        <v>0</v>
      </c>
      <c r="M245" s="56">
        <v>6.8999999999999999E-3</v>
      </c>
      <c r="N245" s="56">
        <v>1E-3</v>
      </c>
    </row>
    <row r="246" spans="1:14">
      <c r="A246" t="s">
        <v>1686</v>
      </c>
      <c r="B246" t="s">
        <v>1687</v>
      </c>
      <c r="C246" t="s">
        <v>1549</v>
      </c>
      <c r="D246" t="s">
        <v>842</v>
      </c>
      <c r="E246" s="105" t="s">
        <v>4460</v>
      </c>
      <c r="F246" t="s">
        <v>953</v>
      </c>
      <c r="G246" t="s">
        <v>100</v>
      </c>
      <c r="H246" s="55">
        <v>716.91</v>
      </c>
      <c r="I246" s="55">
        <v>59660</v>
      </c>
      <c r="J246" s="55">
        <v>0</v>
      </c>
      <c r="K246" s="55">
        <v>1551.298751262</v>
      </c>
      <c r="L246" s="56">
        <v>0</v>
      </c>
      <c r="M246" s="56">
        <v>3.5999999999999999E-3</v>
      </c>
      <c r="N246" s="56">
        <v>5.0000000000000001E-4</v>
      </c>
    </row>
    <row r="247" spans="1:14">
      <c r="A247" t="s">
        <v>1688</v>
      </c>
      <c r="B247" t="s">
        <v>1689</v>
      </c>
      <c r="C247" t="s">
        <v>1549</v>
      </c>
      <c r="D247" t="s">
        <v>842</v>
      </c>
      <c r="E247" s="105" t="s">
        <v>4460</v>
      </c>
      <c r="F247" t="s">
        <v>953</v>
      </c>
      <c r="G247" t="s">
        <v>100</v>
      </c>
      <c r="H247" s="55">
        <v>2020.37</v>
      </c>
      <c r="I247" s="55">
        <v>12138</v>
      </c>
      <c r="J247" s="55">
        <v>0</v>
      </c>
      <c r="K247" s="55">
        <v>889.45831594619995</v>
      </c>
      <c r="L247" s="56">
        <v>0</v>
      </c>
      <c r="M247" s="56">
        <v>2.0999999999999999E-3</v>
      </c>
      <c r="N247" s="56">
        <v>2.9999999999999997E-4</v>
      </c>
    </row>
    <row r="248" spans="1:14">
      <c r="A248" t="s">
        <v>1690</v>
      </c>
      <c r="B248" t="s">
        <v>1691</v>
      </c>
      <c r="C248" t="s">
        <v>1545</v>
      </c>
      <c r="D248" t="s">
        <v>842</v>
      </c>
      <c r="E248" s="105" t="s">
        <v>4460</v>
      </c>
      <c r="F248" t="s">
        <v>953</v>
      </c>
      <c r="G248" t="s">
        <v>100</v>
      </c>
      <c r="H248" s="55">
        <v>3638.84</v>
      </c>
      <c r="I248" s="55">
        <v>5469</v>
      </c>
      <c r="J248" s="55">
        <v>0</v>
      </c>
      <c r="K248" s="55">
        <v>721.80259486919999</v>
      </c>
      <c r="L248" s="56">
        <v>0</v>
      </c>
      <c r="M248" s="56">
        <v>1.6999999999999999E-3</v>
      </c>
      <c r="N248" s="56">
        <v>2.9999999999999997E-4</v>
      </c>
    </row>
    <row r="249" spans="1:14">
      <c r="A249" t="s">
        <v>1692</v>
      </c>
      <c r="B249" t="s">
        <v>1693</v>
      </c>
      <c r="C249" t="s">
        <v>1545</v>
      </c>
      <c r="D249" t="s">
        <v>842</v>
      </c>
      <c r="E249" s="105" t="s">
        <v>4460</v>
      </c>
      <c r="F249" t="s">
        <v>953</v>
      </c>
      <c r="G249" t="s">
        <v>100</v>
      </c>
      <c r="H249" s="55">
        <v>1031.9100000000001</v>
      </c>
      <c r="I249" s="55">
        <v>42651</v>
      </c>
      <c r="J249" s="55">
        <v>0</v>
      </c>
      <c r="K249" s="55">
        <v>1596.3150009807</v>
      </c>
      <c r="L249" s="56">
        <v>0</v>
      </c>
      <c r="M249" s="56">
        <v>3.7000000000000002E-3</v>
      </c>
      <c r="N249" s="56">
        <v>5.9999999999999995E-4</v>
      </c>
    </row>
    <row r="250" spans="1:14">
      <c r="A250" t="s">
        <v>1694</v>
      </c>
      <c r="B250" t="s">
        <v>1695</v>
      </c>
      <c r="C250" t="s">
        <v>1549</v>
      </c>
      <c r="D250" t="s">
        <v>842</v>
      </c>
      <c r="E250" s="105" t="s">
        <v>4460</v>
      </c>
      <c r="F250" t="s">
        <v>953</v>
      </c>
      <c r="G250" t="s">
        <v>100</v>
      </c>
      <c r="H250" s="55">
        <v>1629.33</v>
      </c>
      <c r="I250" s="55">
        <v>37604</v>
      </c>
      <c r="J250" s="55">
        <v>0</v>
      </c>
      <c r="K250" s="55">
        <v>2222.2384293564</v>
      </c>
      <c r="L250" s="56">
        <v>0</v>
      </c>
      <c r="M250" s="56">
        <v>5.1999999999999998E-3</v>
      </c>
      <c r="N250" s="56">
        <v>8.0000000000000004E-4</v>
      </c>
    </row>
    <row r="251" spans="1:14">
      <c r="A251" t="s">
        <v>1696</v>
      </c>
      <c r="B251" t="s">
        <v>1697</v>
      </c>
      <c r="C251" t="s">
        <v>1549</v>
      </c>
      <c r="D251" t="s">
        <v>842</v>
      </c>
      <c r="E251" s="105" t="s">
        <v>4460</v>
      </c>
      <c r="F251" t="s">
        <v>953</v>
      </c>
      <c r="G251" t="s">
        <v>100</v>
      </c>
      <c r="H251" s="55">
        <v>2077.75</v>
      </c>
      <c r="I251" s="55">
        <v>29488</v>
      </c>
      <c r="J251" s="55">
        <v>0</v>
      </c>
      <c r="K251" s="55">
        <v>2222.2154588399999</v>
      </c>
      <c r="L251" s="56">
        <v>0</v>
      </c>
      <c r="M251" s="56">
        <v>5.1999999999999998E-3</v>
      </c>
      <c r="N251" s="56">
        <v>8.0000000000000004E-4</v>
      </c>
    </row>
    <row r="252" spans="1:14">
      <c r="A252" t="s">
        <v>1698</v>
      </c>
      <c r="B252" t="s">
        <v>1699</v>
      </c>
      <c r="C252" t="s">
        <v>1545</v>
      </c>
      <c r="D252" t="s">
        <v>842</v>
      </c>
      <c r="E252" s="105" t="s">
        <v>4460</v>
      </c>
      <c r="F252" t="s">
        <v>953</v>
      </c>
      <c r="G252" t="s">
        <v>100</v>
      </c>
      <c r="H252" s="55">
        <v>4809.62</v>
      </c>
      <c r="I252" s="55">
        <v>2744</v>
      </c>
      <c r="J252" s="55">
        <v>0</v>
      </c>
      <c r="K252" s="55">
        <v>478.67685334560002</v>
      </c>
      <c r="L252" s="56">
        <v>0</v>
      </c>
      <c r="M252" s="56">
        <v>1.1000000000000001E-3</v>
      </c>
      <c r="N252" s="56">
        <v>2.0000000000000001E-4</v>
      </c>
    </row>
    <row r="253" spans="1:14">
      <c r="A253" t="s">
        <v>1700</v>
      </c>
      <c r="B253" t="s">
        <v>1701</v>
      </c>
      <c r="C253" t="s">
        <v>1545</v>
      </c>
      <c r="D253" t="s">
        <v>842</v>
      </c>
      <c r="E253" s="105" t="s">
        <v>4460</v>
      </c>
      <c r="F253" t="s">
        <v>953</v>
      </c>
      <c r="G253" t="s">
        <v>100</v>
      </c>
      <c r="H253" s="55">
        <v>1683.64</v>
      </c>
      <c r="I253" s="55">
        <v>26035</v>
      </c>
      <c r="J253" s="55">
        <v>0</v>
      </c>
      <c r="K253" s="55">
        <v>1589.8434895979999</v>
      </c>
      <c r="L253" s="56">
        <v>0</v>
      </c>
      <c r="M253" s="56">
        <v>3.7000000000000002E-3</v>
      </c>
      <c r="N253" s="56">
        <v>5.9999999999999995E-4</v>
      </c>
    </row>
    <row r="254" spans="1:14">
      <c r="A254" t="s">
        <v>1702</v>
      </c>
      <c r="B254" t="s">
        <v>1703</v>
      </c>
      <c r="C254" t="s">
        <v>1545</v>
      </c>
      <c r="D254" t="s">
        <v>842</v>
      </c>
      <c r="E254" s="105" t="s">
        <v>4460</v>
      </c>
      <c r="F254" t="s">
        <v>1598</v>
      </c>
      <c r="G254" t="s">
        <v>100</v>
      </c>
      <c r="H254" s="55">
        <v>8418.2099999999991</v>
      </c>
      <c r="I254" s="55">
        <v>3566</v>
      </c>
      <c r="J254" s="55">
        <v>0</v>
      </c>
      <c r="K254" s="55">
        <v>1088.8013479122001</v>
      </c>
      <c r="L254" s="56">
        <v>0</v>
      </c>
      <c r="M254" s="56">
        <v>2.5000000000000001E-3</v>
      </c>
      <c r="N254" s="56">
        <v>4.0000000000000002E-4</v>
      </c>
    </row>
    <row r="255" spans="1:14">
      <c r="A255" t="s">
        <v>1704</v>
      </c>
      <c r="B255" t="s">
        <v>1705</v>
      </c>
      <c r="C255" t="s">
        <v>108</v>
      </c>
      <c r="D255" t="s">
        <v>842</v>
      </c>
      <c r="E255" s="105" t="s">
        <v>4460</v>
      </c>
      <c r="F255" t="s">
        <v>1598</v>
      </c>
      <c r="G255" t="s">
        <v>100</v>
      </c>
      <c r="H255" s="55">
        <v>397.56</v>
      </c>
      <c r="I255" s="55">
        <v>149800</v>
      </c>
      <c r="J255" s="55">
        <v>0</v>
      </c>
      <c r="K255" s="55">
        <v>2160.0412797600002</v>
      </c>
      <c r="L255" s="56">
        <v>0</v>
      </c>
      <c r="M255" s="56">
        <v>5.0000000000000001E-3</v>
      </c>
      <c r="N255" s="56">
        <v>8.0000000000000004E-4</v>
      </c>
    </row>
    <row r="256" spans="1:14">
      <c r="A256" t="s">
        <v>1706</v>
      </c>
      <c r="B256" t="s">
        <v>1707</v>
      </c>
      <c r="C256" t="s">
        <v>1549</v>
      </c>
      <c r="D256" t="s">
        <v>842</v>
      </c>
      <c r="E256" s="105" t="s">
        <v>4460</v>
      </c>
      <c r="F256" t="s">
        <v>686</v>
      </c>
      <c r="G256" t="s">
        <v>100</v>
      </c>
      <c r="H256" s="55">
        <v>15686.28</v>
      </c>
      <c r="I256" s="55">
        <v>1914</v>
      </c>
      <c r="J256" s="55">
        <v>0</v>
      </c>
      <c r="K256" s="55">
        <v>1088.9537928984</v>
      </c>
      <c r="L256" s="56">
        <v>1E-4</v>
      </c>
      <c r="M256" s="56">
        <v>2.5000000000000001E-3</v>
      </c>
      <c r="N256" s="56">
        <v>4.0000000000000002E-4</v>
      </c>
    </row>
    <row r="257" spans="1:14">
      <c r="A257" t="s">
        <v>1708</v>
      </c>
      <c r="B257" t="s">
        <v>1709</v>
      </c>
      <c r="C257" t="s">
        <v>1710</v>
      </c>
      <c r="D257" t="s">
        <v>842</v>
      </c>
      <c r="E257" s="105" t="s">
        <v>4460</v>
      </c>
      <c r="F257" t="s">
        <v>1107</v>
      </c>
      <c r="G257" t="s">
        <v>104</v>
      </c>
      <c r="H257" s="55">
        <v>52904.07</v>
      </c>
      <c r="I257" s="55">
        <v>1044</v>
      </c>
      <c r="J257" s="55">
        <v>0</v>
      </c>
      <c r="K257" s="55">
        <v>2552.2085141377202</v>
      </c>
      <c r="L257" s="56">
        <v>4.0000000000000002E-4</v>
      </c>
      <c r="M257" s="56">
        <v>6.0000000000000001E-3</v>
      </c>
      <c r="N257" s="56">
        <v>8.9999999999999998E-4</v>
      </c>
    </row>
    <row r="258" spans="1:14">
      <c r="A258" t="s">
        <v>196</v>
      </c>
      <c r="B258" s="106" t="s">
        <v>4460</v>
      </c>
      <c r="C258" s="106" t="s">
        <v>4460</v>
      </c>
      <c r="D258" s="107" t="s">
        <v>4460</v>
      </c>
      <c r="E258" s="107" t="s">
        <v>4460</v>
      </c>
      <c r="F258" s="107" t="s">
        <v>4460</v>
      </c>
      <c r="G258" s="107" t="s">
        <v>4460</v>
      </c>
      <c r="H258" s="107" t="s">
        <v>4460</v>
      </c>
      <c r="I258" s="107" t="s">
        <v>4460</v>
      </c>
      <c r="J258" s="107" t="s">
        <v>4460</v>
      </c>
      <c r="K258" s="107" t="s">
        <v>4460</v>
      </c>
      <c r="L258" s="107" t="s">
        <v>4460</v>
      </c>
      <c r="M258" s="107" t="s">
        <v>4460</v>
      </c>
      <c r="N258" s="107" t="s">
        <v>4460</v>
      </c>
    </row>
    <row r="259" spans="1:14">
      <c r="A259" t="s">
        <v>308</v>
      </c>
      <c r="B259" s="106" t="s">
        <v>4460</v>
      </c>
      <c r="C259" s="106" t="s">
        <v>4460</v>
      </c>
      <c r="D259" s="107" t="s">
        <v>4460</v>
      </c>
      <c r="E259" s="107" t="s">
        <v>4460</v>
      </c>
      <c r="F259" s="107" t="s">
        <v>4460</v>
      </c>
      <c r="G259" s="107" t="s">
        <v>4460</v>
      </c>
      <c r="H259" s="107" t="s">
        <v>4460</v>
      </c>
      <c r="I259" s="107" t="s">
        <v>4460</v>
      </c>
      <c r="J259" s="107" t="s">
        <v>4460</v>
      </c>
      <c r="K259" s="107" t="s">
        <v>4460</v>
      </c>
      <c r="L259" s="107" t="s">
        <v>4460</v>
      </c>
      <c r="M259" s="107" t="s">
        <v>4460</v>
      </c>
      <c r="N259" s="107" t="s">
        <v>4460</v>
      </c>
    </row>
    <row r="260" spans="1:14">
      <c r="A260" t="s">
        <v>309</v>
      </c>
      <c r="B260" s="106" t="s">
        <v>4460</v>
      </c>
      <c r="C260" s="106" t="s">
        <v>4460</v>
      </c>
      <c r="D260" s="107" t="s">
        <v>4460</v>
      </c>
      <c r="E260" s="107" t="s">
        <v>4460</v>
      </c>
      <c r="F260" s="107" t="s">
        <v>4460</v>
      </c>
      <c r="G260" s="107" t="s">
        <v>4460</v>
      </c>
      <c r="H260" s="107" t="s">
        <v>4460</v>
      </c>
      <c r="I260" s="107" t="s">
        <v>4460</v>
      </c>
      <c r="J260" s="107" t="s">
        <v>4460</v>
      </c>
      <c r="K260" s="107" t="s">
        <v>4460</v>
      </c>
      <c r="L260" s="107" t="s">
        <v>4460</v>
      </c>
      <c r="M260" s="107" t="s">
        <v>4460</v>
      </c>
      <c r="N260" s="107" t="s">
        <v>4460</v>
      </c>
    </row>
    <row r="261" spans="1:14">
      <c r="A261" t="s">
        <v>310</v>
      </c>
      <c r="B261" s="106" t="s">
        <v>4460</v>
      </c>
      <c r="C261" s="106" t="s">
        <v>4460</v>
      </c>
      <c r="D261" s="107" t="s">
        <v>4460</v>
      </c>
      <c r="E261" s="107" t="s">
        <v>4460</v>
      </c>
      <c r="F261" s="107" t="s">
        <v>4460</v>
      </c>
      <c r="G261" s="107" t="s">
        <v>4460</v>
      </c>
      <c r="H261" s="107" t="s">
        <v>4460</v>
      </c>
      <c r="I261" s="107" t="s">
        <v>4460</v>
      </c>
      <c r="J261" s="107" t="s">
        <v>4460</v>
      </c>
      <c r="K261" s="107" t="s">
        <v>4460</v>
      </c>
      <c r="L261" s="107" t="s">
        <v>4460</v>
      </c>
      <c r="M261" s="107" t="s">
        <v>4460</v>
      </c>
      <c r="N261" s="107" t="s">
        <v>4460</v>
      </c>
    </row>
    <row r="262" spans="1:14">
      <c r="A262" t="s">
        <v>311</v>
      </c>
      <c r="B262" s="106" t="s">
        <v>4460</v>
      </c>
      <c r="C262" s="106" t="s">
        <v>4460</v>
      </c>
      <c r="D262" s="107" t="s">
        <v>4460</v>
      </c>
      <c r="E262" s="107" t="s">
        <v>4460</v>
      </c>
      <c r="F262" s="107" t="s">
        <v>4460</v>
      </c>
      <c r="G262" s="107" t="s">
        <v>4460</v>
      </c>
      <c r="H262" s="107" t="s">
        <v>4460</v>
      </c>
      <c r="I262" s="107" t="s">
        <v>4460</v>
      </c>
      <c r="J262" s="107" t="s">
        <v>4460</v>
      </c>
      <c r="K262" s="107" t="s">
        <v>4460</v>
      </c>
      <c r="L262" s="107" t="s">
        <v>4460</v>
      </c>
      <c r="M262" s="107" t="s">
        <v>4460</v>
      </c>
      <c r="N262" s="107" t="s">
        <v>4460</v>
      </c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A1:XFD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>
      <c r="A1" s="2" t="s">
        <v>0</v>
      </c>
      <c r="B1" s="61" t="s">
        <v>4459</v>
      </c>
      <c r="D1" s="13"/>
      <c r="E1" s="13"/>
      <c r="F1" s="13"/>
    </row>
    <row r="2" spans="1:15">
      <c r="A2" s="2" t="s">
        <v>1</v>
      </c>
      <c r="B2" s="9" t="s">
        <v>3469</v>
      </c>
      <c r="D2" s="13"/>
      <c r="E2" s="13"/>
      <c r="F2" s="13"/>
    </row>
    <row r="3" spans="1:15">
      <c r="A3" s="2" t="s">
        <v>2</v>
      </c>
      <c r="B3" s="20" t="s">
        <v>3470</v>
      </c>
      <c r="D3" s="13"/>
      <c r="E3" s="13"/>
      <c r="F3" s="13"/>
    </row>
    <row r="4" spans="1:15">
      <c r="A4" s="2" t="s">
        <v>3</v>
      </c>
      <c r="B4" s="62" t="s">
        <v>165</v>
      </c>
      <c r="D4" s="13"/>
      <c r="E4" s="13"/>
      <c r="F4" s="13"/>
    </row>
    <row r="5" spans="1:15" ht="18.75">
      <c r="A5" s="82" t="s">
        <v>162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08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00" t="s">
        <v>4460</v>
      </c>
      <c r="G7" s="21" t="s">
        <v>152</v>
      </c>
      <c r="H7" s="100" t="s">
        <v>4460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53">
        <v>5612307.04</v>
      </c>
      <c r="H9" s="102" t="s">
        <v>4460</v>
      </c>
      <c r="I9" s="53">
        <v>0.50549999999999995</v>
      </c>
      <c r="J9" s="53">
        <v>370264.72337391402</v>
      </c>
      <c r="K9" s="102" t="s">
        <v>4460</v>
      </c>
      <c r="L9" s="54">
        <v>1</v>
      </c>
      <c r="M9" s="54">
        <v>0.12970000000000001</v>
      </c>
      <c r="N9" s="25"/>
    </row>
    <row r="10" spans="1:15">
      <c r="A10" s="57" t="s">
        <v>173</v>
      </c>
      <c r="B10" s="106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59">
        <v>3049729.29</v>
      </c>
      <c r="H10" s="107" t="s">
        <v>4460</v>
      </c>
      <c r="I10" s="59">
        <v>0</v>
      </c>
      <c r="J10" s="59">
        <v>89305.720302457004</v>
      </c>
      <c r="K10" s="107" t="s">
        <v>4460</v>
      </c>
      <c r="L10" s="58">
        <v>0.2412</v>
      </c>
      <c r="M10" s="58">
        <v>3.1300000000000001E-2</v>
      </c>
    </row>
    <row r="11" spans="1:15">
      <c r="A11" s="57" t="s">
        <v>1711</v>
      </c>
      <c r="B11" s="106" t="s">
        <v>4460</v>
      </c>
      <c r="C11" s="107" t="s">
        <v>4460</v>
      </c>
      <c r="D11" s="107" t="s">
        <v>4460</v>
      </c>
      <c r="E11" s="107" t="s">
        <v>4460</v>
      </c>
      <c r="F11" s="107" t="s">
        <v>4460</v>
      </c>
      <c r="G11" s="59">
        <v>2594886.0699999998</v>
      </c>
      <c r="H11" s="107" t="s">
        <v>4460</v>
      </c>
      <c r="I11" s="59">
        <v>0</v>
      </c>
      <c r="J11" s="59">
        <v>84444.009070999993</v>
      </c>
      <c r="K11" s="107" t="s">
        <v>4460</v>
      </c>
      <c r="L11" s="58">
        <v>0.2281</v>
      </c>
      <c r="M11" s="58">
        <v>2.9600000000000001E-2</v>
      </c>
    </row>
    <row r="12" spans="1:15">
      <c r="A12" t="s">
        <v>1712</v>
      </c>
      <c r="B12" t="s">
        <v>1713</v>
      </c>
      <c r="C12" t="s">
        <v>96</v>
      </c>
      <c r="D12" t="s">
        <v>1714</v>
      </c>
      <c r="E12" t="s">
        <v>1715</v>
      </c>
      <c r="F12" t="s">
        <v>98</v>
      </c>
      <c r="G12" s="55">
        <v>527982</v>
      </c>
      <c r="H12" s="55">
        <v>1850</v>
      </c>
      <c r="I12" s="55">
        <v>0</v>
      </c>
      <c r="J12" s="55">
        <v>9767.6669999999995</v>
      </c>
      <c r="K12" s="56">
        <v>1.0800000000000001E-2</v>
      </c>
      <c r="L12" s="56">
        <v>2.64E-2</v>
      </c>
      <c r="M12" s="56">
        <v>3.3999999999999998E-3</v>
      </c>
    </row>
    <row r="13" spans="1:15">
      <c r="A13" t="s">
        <v>1716</v>
      </c>
      <c r="B13" t="s">
        <v>1717</v>
      </c>
      <c r="C13" t="s">
        <v>96</v>
      </c>
      <c r="D13" t="s">
        <v>1714</v>
      </c>
      <c r="E13" t="s">
        <v>1715</v>
      </c>
      <c r="F13" t="s">
        <v>98</v>
      </c>
      <c r="G13" s="55">
        <v>175972.08</v>
      </c>
      <c r="H13" s="55">
        <v>3429</v>
      </c>
      <c r="I13" s="55">
        <v>0</v>
      </c>
      <c r="J13" s="55">
        <v>6034.0826231999999</v>
      </c>
      <c r="K13" s="56">
        <v>2.3999999999999998E-3</v>
      </c>
      <c r="L13" s="56">
        <v>1.6299999999999999E-2</v>
      </c>
      <c r="M13" s="56">
        <v>2.0999999999999999E-3</v>
      </c>
    </row>
    <row r="14" spans="1:15">
      <c r="A14" t="s">
        <v>1718</v>
      </c>
      <c r="B14" t="s">
        <v>1719</v>
      </c>
      <c r="C14" t="s">
        <v>96</v>
      </c>
      <c r="D14" t="s">
        <v>1714</v>
      </c>
      <c r="E14" t="s">
        <v>1715</v>
      </c>
      <c r="F14" t="s">
        <v>98</v>
      </c>
      <c r="G14" s="55">
        <v>390675.49</v>
      </c>
      <c r="H14" s="55">
        <v>1855</v>
      </c>
      <c r="I14" s="55">
        <v>0</v>
      </c>
      <c r="J14" s="55">
        <v>7247.0303395000001</v>
      </c>
      <c r="K14" s="56">
        <v>6.8999999999999999E-3</v>
      </c>
      <c r="L14" s="56">
        <v>1.9599999999999999E-2</v>
      </c>
      <c r="M14" s="56">
        <v>2.5000000000000001E-3</v>
      </c>
    </row>
    <row r="15" spans="1:15">
      <c r="A15" t="s">
        <v>1720</v>
      </c>
      <c r="B15" t="s">
        <v>1721</v>
      </c>
      <c r="C15" t="s">
        <v>96</v>
      </c>
      <c r="D15" t="s">
        <v>1722</v>
      </c>
      <c r="E15" t="s">
        <v>1715</v>
      </c>
      <c r="F15" t="s">
        <v>98</v>
      </c>
      <c r="G15" s="55">
        <v>38626.03</v>
      </c>
      <c r="H15" s="55">
        <v>2759</v>
      </c>
      <c r="I15" s="55">
        <v>0</v>
      </c>
      <c r="J15" s="55">
        <v>1065.6921677</v>
      </c>
      <c r="K15" s="56">
        <v>5.7999999999999996E-3</v>
      </c>
      <c r="L15" s="56">
        <v>2.8999999999999998E-3</v>
      </c>
      <c r="M15" s="56">
        <v>4.0000000000000002E-4</v>
      </c>
    </row>
    <row r="16" spans="1:15">
      <c r="A16" t="s">
        <v>1723</v>
      </c>
      <c r="B16" t="s">
        <v>1724</v>
      </c>
      <c r="C16" t="s">
        <v>96</v>
      </c>
      <c r="D16" t="s">
        <v>1722</v>
      </c>
      <c r="E16" t="s">
        <v>1715</v>
      </c>
      <c r="F16" t="s">
        <v>98</v>
      </c>
      <c r="G16" s="55">
        <v>277264</v>
      </c>
      <c r="H16" s="55">
        <v>1833</v>
      </c>
      <c r="I16" s="55">
        <v>0</v>
      </c>
      <c r="J16" s="55">
        <v>5082.2491200000004</v>
      </c>
      <c r="K16" s="56">
        <v>5.0000000000000001E-3</v>
      </c>
      <c r="L16" s="56">
        <v>1.37E-2</v>
      </c>
      <c r="M16" s="56">
        <v>1.8E-3</v>
      </c>
    </row>
    <row r="17" spans="1:13">
      <c r="A17" t="s">
        <v>1725</v>
      </c>
      <c r="B17" t="s">
        <v>1726</v>
      </c>
      <c r="C17" t="s">
        <v>96</v>
      </c>
      <c r="D17" t="s">
        <v>1722</v>
      </c>
      <c r="E17" t="s">
        <v>1715</v>
      </c>
      <c r="F17" t="s">
        <v>98</v>
      </c>
      <c r="G17" s="55">
        <v>317521.23</v>
      </c>
      <c r="H17" s="55">
        <v>3381</v>
      </c>
      <c r="I17" s="55">
        <v>0</v>
      </c>
      <c r="J17" s="55">
        <v>10735.392786300001</v>
      </c>
      <c r="K17" s="56">
        <v>2.3999999999999998E-3</v>
      </c>
      <c r="L17" s="56">
        <v>2.9000000000000001E-2</v>
      </c>
      <c r="M17" s="56">
        <v>3.8E-3</v>
      </c>
    </row>
    <row r="18" spans="1:13">
      <c r="A18" t="s">
        <v>1727</v>
      </c>
      <c r="B18" t="s">
        <v>1728</v>
      </c>
      <c r="C18" t="s">
        <v>96</v>
      </c>
      <c r="D18" t="s">
        <v>1722</v>
      </c>
      <c r="E18" t="s">
        <v>1715</v>
      </c>
      <c r="F18" t="s">
        <v>98</v>
      </c>
      <c r="G18" s="55">
        <v>377545.24</v>
      </c>
      <c r="H18" s="55">
        <v>1860</v>
      </c>
      <c r="I18" s="55">
        <v>0</v>
      </c>
      <c r="J18" s="55">
        <v>7022.3414640000001</v>
      </c>
      <c r="K18" s="56">
        <v>2.5000000000000001E-3</v>
      </c>
      <c r="L18" s="56">
        <v>1.9E-2</v>
      </c>
      <c r="M18" s="56">
        <v>2.5000000000000001E-3</v>
      </c>
    </row>
    <row r="19" spans="1:13">
      <c r="A19" t="s">
        <v>1729</v>
      </c>
      <c r="B19" t="s">
        <v>1730</v>
      </c>
      <c r="C19" t="s">
        <v>96</v>
      </c>
      <c r="D19" t="s">
        <v>1722</v>
      </c>
      <c r="E19" t="s">
        <v>1715</v>
      </c>
      <c r="F19" t="s">
        <v>98</v>
      </c>
      <c r="G19" s="55">
        <v>79527.02</v>
      </c>
      <c r="H19" s="55">
        <v>1841</v>
      </c>
      <c r="I19" s="55">
        <v>0</v>
      </c>
      <c r="J19" s="55">
        <v>1464.0924382000001</v>
      </c>
      <c r="K19" s="56">
        <v>8.0000000000000004E-4</v>
      </c>
      <c r="L19" s="56">
        <v>4.0000000000000001E-3</v>
      </c>
      <c r="M19" s="56">
        <v>5.0000000000000001E-4</v>
      </c>
    </row>
    <row r="20" spans="1:13">
      <c r="A20" t="s">
        <v>1731</v>
      </c>
      <c r="B20" t="s">
        <v>1732</v>
      </c>
      <c r="C20" t="s">
        <v>96</v>
      </c>
      <c r="D20" t="s">
        <v>1733</v>
      </c>
      <c r="E20" t="s">
        <v>1715</v>
      </c>
      <c r="F20" t="s">
        <v>98</v>
      </c>
      <c r="G20" s="55">
        <v>89843.63</v>
      </c>
      <c r="H20" s="55">
        <v>1848</v>
      </c>
      <c r="I20" s="55">
        <v>0</v>
      </c>
      <c r="J20" s="55">
        <v>1660.3102824</v>
      </c>
      <c r="K20" s="56">
        <v>1.8E-3</v>
      </c>
      <c r="L20" s="56">
        <v>4.4999999999999997E-3</v>
      </c>
      <c r="M20" s="56">
        <v>5.9999999999999995E-4</v>
      </c>
    </row>
    <row r="21" spans="1:13">
      <c r="A21" t="s">
        <v>1734</v>
      </c>
      <c r="B21" t="s">
        <v>1735</v>
      </c>
      <c r="C21" t="s">
        <v>96</v>
      </c>
      <c r="D21" t="s">
        <v>1733</v>
      </c>
      <c r="E21" t="s">
        <v>1715</v>
      </c>
      <c r="F21" t="s">
        <v>98</v>
      </c>
      <c r="G21" s="55">
        <v>171622.89</v>
      </c>
      <c r="H21" s="55">
        <v>3393</v>
      </c>
      <c r="I21" s="55">
        <v>0</v>
      </c>
      <c r="J21" s="55">
        <v>5823.1646577000001</v>
      </c>
      <c r="K21" s="56">
        <v>2.3E-3</v>
      </c>
      <c r="L21" s="56">
        <v>1.5699999999999999E-2</v>
      </c>
      <c r="M21" s="56">
        <v>2E-3</v>
      </c>
    </row>
    <row r="22" spans="1:13">
      <c r="A22" t="s">
        <v>1736</v>
      </c>
      <c r="B22" t="s">
        <v>1737</v>
      </c>
      <c r="C22" t="s">
        <v>96</v>
      </c>
      <c r="D22" t="s">
        <v>1738</v>
      </c>
      <c r="E22" t="s">
        <v>1715</v>
      </c>
      <c r="F22" t="s">
        <v>98</v>
      </c>
      <c r="G22" s="55">
        <v>12224.41</v>
      </c>
      <c r="H22" s="55">
        <v>33260</v>
      </c>
      <c r="I22" s="55">
        <v>0</v>
      </c>
      <c r="J22" s="55">
        <v>4065.8387659999999</v>
      </c>
      <c r="K22" s="56">
        <v>1.8E-3</v>
      </c>
      <c r="L22" s="56">
        <v>1.0999999999999999E-2</v>
      </c>
      <c r="M22" s="56">
        <v>1.4E-3</v>
      </c>
    </row>
    <row r="23" spans="1:13">
      <c r="A23" t="s">
        <v>1739</v>
      </c>
      <c r="B23" t="s">
        <v>1740</v>
      </c>
      <c r="C23" t="s">
        <v>96</v>
      </c>
      <c r="D23" t="s">
        <v>1738</v>
      </c>
      <c r="E23" t="s">
        <v>1715</v>
      </c>
      <c r="F23" t="s">
        <v>98</v>
      </c>
      <c r="G23" s="55">
        <v>37365.910000000003</v>
      </c>
      <c r="H23" s="55">
        <v>18500</v>
      </c>
      <c r="I23" s="55">
        <v>0</v>
      </c>
      <c r="J23" s="55">
        <v>6912.6933499999996</v>
      </c>
      <c r="K23" s="56">
        <v>1.1000000000000001E-3</v>
      </c>
      <c r="L23" s="56">
        <v>1.8700000000000001E-2</v>
      </c>
      <c r="M23" s="56">
        <v>2.3999999999999998E-3</v>
      </c>
    </row>
    <row r="24" spans="1:13">
      <c r="A24" t="s">
        <v>1741</v>
      </c>
      <c r="B24" t="s">
        <v>1742</v>
      </c>
      <c r="C24" t="s">
        <v>96</v>
      </c>
      <c r="D24" t="s">
        <v>1738</v>
      </c>
      <c r="E24" t="s">
        <v>1715</v>
      </c>
      <c r="F24" t="s">
        <v>98</v>
      </c>
      <c r="G24" s="55">
        <v>8535.14</v>
      </c>
      <c r="H24" s="55">
        <v>18340</v>
      </c>
      <c r="I24" s="55">
        <v>0</v>
      </c>
      <c r="J24" s="55">
        <v>1565.3446759999999</v>
      </c>
      <c r="K24" s="56">
        <v>1E-3</v>
      </c>
      <c r="L24" s="56">
        <v>4.1999999999999997E-3</v>
      </c>
      <c r="M24" s="56">
        <v>5.0000000000000001E-4</v>
      </c>
    </row>
    <row r="25" spans="1:13">
      <c r="A25" t="s">
        <v>1743</v>
      </c>
      <c r="B25" t="s">
        <v>1744</v>
      </c>
      <c r="C25" t="s">
        <v>96</v>
      </c>
      <c r="D25" t="s">
        <v>1738</v>
      </c>
      <c r="E25" t="s">
        <v>1715</v>
      </c>
      <c r="F25" t="s">
        <v>98</v>
      </c>
      <c r="G25" s="55">
        <v>90181</v>
      </c>
      <c r="H25" s="55">
        <v>17740</v>
      </c>
      <c r="I25" s="55">
        <v>0</v>
      </c>
      <c r="J25" s="55">
        <v>15998.109399999999</v>
      </c>
      <c r="K25" s="56">
        <v>8.3999999999999995E-3</v>
      </c>
      <c r="L25" s="56">
        <v>4.3200000000000002E-2</v>
      </c>
      <c r="M25" s="56">
        <v>5.5999999999999999E-3</v>
      </c>
    </row>
    <row r="26" spans="1:13">
      <c r="A26" s="57" t="s">
        <v>1745</v>
      </c>
      <c r="B26" s="106" t="s">
        <v>4460</v>
      </c>
      <c r="C26" s="107" t="s">
        <v>4460</v>
      </c>
      <c r="D26" s="107" t="s">
        <v>4460</v>
      </c>
      <c r="E26" s="107" t="s">
        <v>4460</v>
      </c>
      <c r="F26" s="107" t="s">
        <v>4460</v>
      </c>
      <c r="G26" s="59">
        <v>0</v>
      </c>
      <c r="H26" s="107" t="s">
        <v>4460</v>
      </c>
      <c r="I26" s="59">
        <v>0</v>
      </c>
      <c r="J26" s="59">
        <v>0</v>
      </c>
      <c r="K26" s="107" t="s">
        <v>4460</v>
      </c>
      <c r="L26" s="58">
        <v>0</v>
      </c>
      <c r="M26" s="58">
        <v>0</v>
      </c>
    </row>
    <row r="27" spans="1:13">
      <c r="A27" t="s">
        <v>180</v>
      </c>
      <c r="B27" t="s">
        <v>180</v>
      </c>
      <c r="C27" s="107" t="s">
        <v>4460</v>
      </c>
      <c r="D27" s="107" t="s">
        <v>4460</v>
      </c>
      <c r="E27" t="s">
        <v>180</v>
      </c>
      <c r="F27" t="s">
        <v>180</v>
      </c>
      <c r="G27" s="55">
        <v>0</v>
      </c>
      <c r="H27" s="55">
        <v>0</v>
      </c>
      <c r="I27" s="107" t="s">
        <v>4460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1746</v>
      </c>
      <c r="B28" s="106" t="s">
        <v>4460</v>
      </c>
      <c r="C28" s="107" t="s">
        <v>4460</v>
      </c>
      <c r="D28" s="107" t="s">
        <v>4460</v>
      </c>
      <c r="E28" s="107" t="s">
        <v>4460</v>
      </c>
      <c r="F28" s="107" t="s">
        <v>4460</v>
      </c>
      <c r="G28" s="59">
        <v>454843.22</v>
      </c>
      <c r="H28" s="107" t="s">
        <v>4460</v>
      </c>
      <c r="I28" s="59">
        <v>0</v>
      </c>
      <c r="J28" s="59">
        <v>4861.7112314570004</v>
      </c>
      <c r="K28" s="107" t="s">
        <v>4460</v>
      </c>
      <c r="L28" s="58">
        <v>1.3100000000000001E-2</v>
      </c>
      <c r="M28" s="58">
        <v>1.6999999999999999E-3</v>
      </c>
    </row>
    <row r="29" spans="1:13">
      <c r="A29" t="s">
        <v>1747</v>
      </c>
      <c r="B29" t="s">
        <v>1748</v>
      </c>
      <c r="C29" t="s">
        <v>96</v>
      </c>
      <c r="D29" t="s">
        <v>1714</v>
      </c>
      <c r="E29" t="s">
        <v>1749</v>
      </c>
      <c r="F29" t="s">
        <v>98</v>
      </c>
      <c r="G29" s="55">
        <v>363353.02</v>
      </c>
      <c r="H29" s="55">
        <v>381.09</v>
      </c>
      <c r="I29" s="55">
        <v>0</v>
      </c>
      <c r="J29" s="55">
        <v>1384.7020239179999</v>
      </c>
      <c r="K29" s="56">
        <v>4.3E-3</v>
      </c>
      <c r="L29" s="56">
        <v>3.7000000000000002E-3</v>
      </c>
      <c r="M29" s="56">
        <v>5.0000000000000001E-4</v>
      </c>
    </row>
    <row r="30" spans="1:13">
      <c r="A30" t="s">
        <v>1750</v>
      </c>
      <c r="B30" t="s">
        <v>1751</v>
      </c>
      <c r="C30" t="s">
        <v>96</v>
      </c>
      <c r="D30" t="s">
        <v>1714</v>
      </c>
      <c r="E30" t="s">
        <v>1749</v>
      </c>
      <c r="F30" t="s">
        <v>98</v>
      </c>
      <c r="G30" s="55">
        <v>630.74</v>
      </c>
      <c r="H30" s="55">
        <v>352.49</v>
      </c>
      <c r="I30" s="55">
        <v>0</v>
      </c>
      <c r="J30" s="55">
        <v>2.223295426</v>
      </c>
      <c r="K30" s="56">
        <v>0</v>
      </c>
      <c r="L30" s="56">
        <v>0</v>
      </c>
      <c r="M30" s="56">
        <v>0</v>
      </c>
    </row>
    <row r="31" spans="1:13">
      <c r="A31" t="s">
        <v>1752</v>
      </c>
      <c r="B31" t="s">
        <v>1753</v>
      </c>
      <c r="C31" t="s">
        <v>96</v>
      </c>
      <c r="D31" t="s">
        <v>1722</v>
      </c>
      <c r="E31" t="s">
        <v>1749</v>
      </c>
      <c r="F31" t="s">
        <v>98</v>
      </c>
      <c r="G31" s="55">
        <v>49159.53</v>
      </c>
      <c r="H31" s="55">
        <v>3826</v>
      </c>
      <c r="I31" s="55">
        <v>0</v>
      </c>
      <c r="J31" s="55">
        <v>1880.8436177999999</v>
      </c>
      <c r="K31" s="56">
        <v>2.8999999999999998E-3</v>
      </c>
      <c r="L31" s="56">
        <v>5.1000000000000004E-3</v>
      </c>
      <c r="M31" s="56">
        <v>6.9999999999999999E-4</v>
      </c>
    </row>
    <row r="32" spans="1:13">
      <c r="A32" t="s">
        <v>1754</v>
      </c>
      <c r="B32" t="s">
        <v>1755</v>
      </c>
      <c r="C32" t="s">
        <v>96</v>
      </c>
      <c r="D32" t="s">
        <v>1738</v>
      </c>
      <c r="E32" t="s">
        <v>1749</v>
      </c>
      <c r="F32" t="s">
        <v>98</v>
      </c>
      <c r="G32" s="55">
        <v>41699.93</v>
      </c>
      <c r="H32" s="55">
        <v>3822.41</v>
      </c>
      <c r="I32" s="55">
        <v>0</v>
      </c>
      <c r="J32" s="55">
        <v>1593.942294313</v>
      </c>
      <c r="K32" s="56">
        <v>3.8999999999999998E-3</v>
      </c>
      <c r="L32" s="56">
        <v>4.3E-3</v>
      </c>
      <c r="M32" s="56">
        <v>5.9999999999999995E-4</v>
      </c>
    </row>
    <row r="33" spans="1:13">
      <c r="A33" s="57" t="s">
        <v>1756</v>
      </c>
      <c r="B33" s="106" t="s">
        <v>4460</v>
      </c>
      <c r="C33" s="107" t="s">
        <v>4460</v>
      </c>
      <c r="D33" s="107" t="s">
        <v>4460</v>
      </c>
      <c r="E33" s="107" t="s">
        <v>4460</v>
      </c>
      <c r="F33" s="107" t="s">
        <v>4460</v>
      </c>
      <c r="G33" s="59">
        <v>0</v>
      </c>
      <c r="H33" s="107" t="s">
        <v>4460</v>
      </c>
      <c r="I33" s="59">
        <v>0</v>
      </c>
      <c r="J33" s="59">
        <v>0</v>
      </c>
      <c r="K33" s="107" t="s">
        <v>4460</v>
      </c>
      <c r="L33" s="58">
        <v>0</v>
      </c>
      <c r="M33" s="58">
        <v>0</v>
      </c>
    </row>
    <row r="34" spans="1:13">
      <c r="A34" t="s">
        <v>180</v>
      </c>
      <c r="B34" t="s">
        <v>180</v>
      </c>
      <c r="C34" s="107" t="s">
        <v>4460</v>
      </c>
      <c r="D34" s="107" t="s">
        <v>4460</v>
      </c>
      <c r="E34" t="s">
        <v>180</v>
      </c>
      <c r="F34" t="s">
        <v>180</v>
      </c>
      <c r="G34" s="55">
        <v>0</v>
      </c>
      <c r="H34" s="55">
        <v>0</v>
      </c>
      <c r="I34" s="107" t="s">
        <v>4460</v>
      </c>
      <c r="J34" s="55">
        <v>0</v>
      </c>
      <c r="K34" s="56">
        <v>0</v>
      </c>
      <c r="L34" s="56">
        <v>0</v>
      </c>
      <c r="M34" s="56">
        <v>0</v>
      </c>
    </row>
    <row r="35" spans="1:13">
      <c r="A35" s="57" t="s">
        <v>839</v>
      </c>
      <c r="B35" s="106" t="s">
        <v>4460</v>
      </c>
      <c r="C35" s="107" t="s">
        <v>4460</v>
      </c>
      <c r="D35" s="107" t="s">
        <v>4460</v>
      </c>
      <c r="E35" s="107" t="s">
        <v>4460</v>
      </c>
      <c r="F35" s="107" t="s">
        <v>4460</v>
      </c>
      <c r="G35" s="59">
        <v>0</v>
      </c>
      <c r="H35" s="107" t="s">
        <v>4460</v>
      </c>
      <c r="I35" s="59">
        <v>0</v>
      </c>
      <c r="J35" s="59">
        <v>0</v>
      </c>
      <c r="K35" s="107" t="s">
        <v>4460</v>
      </c>
      <c r="L35" s="58">
        <v>0</v>
      </c>
      <c r="M35" s="58">
        <v>0</v>
      </c>
    </row>
    <row r="36" spans="1:13">
      <c r="A36" t="s">
        <v>180</v>
      </c>
      <c r="B36" t="s">
        <v>180</v>
      </c>
      <c r="C36" s="107" t="s">
        <v>4460</v>
      </c>
      <c r="D36" s="107" t="s">
        <v>4460</v>
      </c>
      <c r="E36" t="s">
        <v>180</v>
      </c>
      <c r="F36" t="s">
        <v>180</v>
      </c>
      <c r="G36" s="55">
        <v>0</v>
      </c>
      <c r="H36" s="55">
        <v>0</v>
      </c>
      <c r="I36" s="107" t="s">
        <v>4460</v>
      </c>
      <c r="J36" s="55">
        <v>0</v>
      </c>
      <c r="K36" s="56">
        <v>0</v>
      </c>
      <c r="L36" s="56">
        <v>0</v>
      </c>
      <c r="M36" s="56">
        <v>0</v>
      </c>
    </row>
    <row r="37" spans="1:13">
      <c r="A37" s="57" t="s">
        <v>1757</v>
      </c>
      <c r="B37" s="106" t="s">
        <v>4460</v>
      </c>
      <c r="C37" s="107" t="s">
        <v>4460</v>
      </c>
      <c r="D37" s="107" t="s">
        <v>4460</v>
      </c>
      <c r="E37" s="107" t="s">
        <v>4460</v>
      </c>
      <c r="F37" s="107" t="s">
        <v>4460</v>
      </c>
      <c r="G37" s="59">
        <v>0</v>
      </c>
      <c r="H37" s="107" t="s">
        <v>4460</v>
      </c>
      <c r="I37" s="59">
        <v>0</v>
      </c>
      <c r="J37" s="59">
        <v>0</v>
      </c>
      <c r="K37" s="107" t="s">
        <v>4460</v>
      </c>
      <c r="L37" s="58">
        <v>0</v>
      </c>
      <c r="M37" s="58">
        <v>0</v>
      </c>
    </row>
    <row r="38" spans="1:13">
      <c r="A38" t="s">
        <v>180</v>
      </c>
      <c r="B38" t="s">
        <v>180</v>
      </c>
      <c r="C38" s="107" t="s">
        <v>4460</v>
      </c>
      <c r="D38" s="107" t="s">
        <v>4460</v>
      </c>
      <c r="E38" t="s">
        <v>180</v>
      </c>
      <c r="F38" t="s">
        <v>180</v>
      </c>
      <c r="G38" s="55">
        <v>0</v>
      </c>
      <c r="H38" s="55">
        <v>0</v>
      </c>
      <c r="I38" s="107" t="s">
        <v>4460</v>
      </c>
      <c r="J38" s="55">
        <v>0</v>
      </c>
      <c r="K38" s="56">
        <v>0</v>
      </c>
      <c r="L38" s="56">
        <v>0</v>
      </c>
      <c r="M38" s="56">
        <v>0</v>
      </c>
    </row>
    <row r="39" spans="1:13">
      <c r="A39" s="57" t="s">
        <v>194</v>
      </c>
      <c r="B39" s="106" t="s">
        <v>4460</v>
      </c>
      <c r="C39" s="107" t="s">
        <v>4460</v>
      </c>
      <c r="D39" s="107" t="s">
        <v>4460</v>
      </c>
      <c r="E39" s="107" t="s">
        <v>4460</v>
      </c>
      <c r="F39" s="107" t="s">
        <v>4460</v>
      </c>
      <c r="G39" s="59">
        <v>2562577.75</v>
      </c>
      <c r="H39" s="107" t="s">
        <v>4460</v>
      </c>
      <c r="I39" s="59">
        <v>0.50549999999999995</v>
      </c>
      <c r="J39" s="59">
        <v>280959.00307145703</v>
      </c>
      <c r="K39" s="107" t="s">
        <v>4460</v>
      </c>
      <c r="L39" s="58">
        <v>0.75880000000000003</v>
      </c>
      <c r="M39" s="58">
        <v>9.8400000000000001E-2</v>
      </c>
    </row>
    <row r="40" spans="1:13">
      <c r="A40" s="57" t="s">
        <v>1758</v>
      </c>
      <c r="B40" s="106" t="s">
        <v>4460</v>
      </c>
      <c r="C40" s="107" t="s">
        <v>4460</v>
      </c>
      <c r="D40" s="107" t="s">
        <v>4460</v>
      </c>
      <c r="E40" s="107" t="s">
        <v>4460</v>
      </c>
      <c r="F40" s="107" t="s">
        <v>4460</v>
      </c>
      <c r="G40" s="59">
        <v>2562577.75</v>
      </c>
      <c r="H40" s="107" t="s">
        <v>4460</v>
      </c>
      <c r="I40" s="59">
        <v>0.50549999999999995</v>
      </c>
      <c r="J40" s="59">
        <v>280959.00307145703</v>
      </c>
      <c r="K40" s="107" t="s">
        <v>4460</v>
      </c>
      <c r="L40" s="58">
        <v>0.75880000000000003</v>
      </c>
      <c r="M40" s="58">
        <v>9.8400000000000001E-2</v>
      </c>
    </row>
    <row r="41" spans="1:13">
      <c r="A41" t="s">
        <v>1759</v>
      </c>
      <c r="B41" t="s">
        <v>1760</v>
      </c>
      <c r="C41" t="s">
        <v>1545</v>
      </c>
      <c r="D41" s="105" t="s">
        <v>4460</v>
      </c>
      <c r="E41" t="s">
        <v>1715</v>
      </c>
      <c r="F41" t="s">
        <v>100</v>
      </c>
      <c r="G41" s="55">
        <v>11986.45</v>
      </c>
      <c r="H41" s="55">
        <v>5335</v>
      </c>
      <c r="I41" s="55">
        <v>0</v>
      </c>
      <c r="J41" s="55">
        <v>2319.3834689025002</v>
      </c>
      <c r="K41" s="56">
        <v>0</v>
      </c>
      <c r="L41" s="56">
        <v>6.3E-3</v>
      </c>
      <c r="M41" s="56">
        <v>8.0000000000000004E-4</v>
      </c>
    </row>
    <row r="42" spans="1:13">
      <c r="A42" t="s">
        <v>1761</v>
      </c>
      <c r="B42" t="s">
        <v>1762</v>
      </c>
      <c r="C42" t="s">
        <v>1545</v>
      </c>
      <c r="D42" s="105" t="s">
        <v>4460</v>
      </c>
      <c r="E42" t="s">
        <v>1715</v>
      </c>
      <c r="F42" t="s">
        <v>100</v>
      </c>
      <c r="G42" s="55">
        <v>29002.1</v>
      </c>
      <c r="H42" s="55">
        <v>6333</v>
      </c>
      <c r="I42" s="55">
        <v>0</v>
      </c>
      <c r="J42" s="55">
        <v>6661.7217556109999</v>
      </c>
      <c r="K42" s="56">
        <v>1E-4</v>
      </c>
      <c r="L42" s="56">
        <v>1.7999999999999999E-2</v>
      </c>
      <c r="M42" s="56">
        <v>2.3E-3</v>
      </c>
    </row>
    <row r="43" spans="1:13">
      <c r="A43" t="s">
        <v>1763</v>
      </c>
      <c r="B43" t="s">
        <v>1764</v>
      </c>
      <c r="C43" t="s">
        <v>108</v>
      </c>
      <c r="D43" s="105" t="s">
        <v>4460</v>
      </c>
      <c r="E43" t="s">
        <v>1715</v>
      </c>
      <c r="F43" t="s">
        <v>100</v>
      </c>
      <c r="G43" s="55">
        <v>86336.21</v>
      </c>
      <c r="H43" s="55">
        <v>6579.599999999994</v>
      </c>
      <c r="I43" s="55">
        <v>0</v>
      </c>
      <c r="J43" s="55">
        <v>20603.453769751301</v>
      </c>
      <c r="K43" s="56">
        <v>2E-3</v>
      </c>
      <c r="L43" s="56">
        <v>5.5599999999999997E-2</v>
      </c>
      <c r="M43" s="56">
        <v>7.1999999999999998E-3</v>
      </c>
    </row>
    <row r="44" spans="1:13">
      <c r="A44" t="s">
        <v>1765</v>
      </c>
      <c r="B44" t="s">
        <v>1766</v>
      </c>
      <c r="C44" t="s">
        <v>108</v>
      </c>
      <c r="D44" s="105" t="s">
        <v>4460</v>
      </c>
      <c r="E44" t="s">
        <v>1715</v>
      </c>
      <c r="F44" t="s">
        <v>100</v>
      </c>
      <c r="G44" s="55">
        <v>65716.36</v>
      </c>
      <c r="H44" s="55">
        <v>1866.4800000000016</v>
      </c>
      <c r="I44" s="55">
        <v>0</v>
      </c>
      <c r="J44" s="55">
        <v>4448.8155113962603</v>
      </c>
      <c r="K44" s="56">
        <v>0</v>
      </c>
      <c r="L44" s="56">
        <v>1.2E-2</v>
      </c>
      <c r="M44" s="56">
        <v>1.6000000000000001E-3</v>
      </c>
    </row>
    <row r="45" spans="1:13">
      <c r="A45" t="s">
        <v>1767</v>
      </c>
      <c r="B45" t="s">
        <v>1768</v>
      </c>
      <c r="C45" t="s">
        <v>108</v>
      </c>
      <c r="D45" s="105" t="s">
        <v>4460</v>
      </c>
      <c r="E45" t="s">
        <v>1715</v>
      </c>
      <c r="F45" t="s">
        <v>100</v>
      </c>
      <c r="G45" s="55">
        <v>9341.5</v>
      </c>
      <c r="H45" s="55">
        <v>4831.8</v>
      </c>
      <c r="I45" s="55">
        <v>0</v>
      </c>
      <c r="J45" s="55">
        <v>1637.0921393189999</v>
      </c>
      <c r="K45" s="56">
        <v>5.0000000000000001E-4</v>
      </c>
      <c r="L45" s="56">
        <v>4.4000000000000003E-3</v>
      </c>
      <c r="M45" s="56">
        <v>5.9999999999999995E-4</v>
      </c>
    </row>
    <row r="46" spans="1:13">
      <c r="A46" t="s">
        <v>1769</v>
      </c>
      <c r="B46" t="s">
        <v>1770</v>
      </c>
      <c r="C46" t="s">
        <v>1545</v>
      </c>
      <c r="D46" s="105" t="s">
        <v>4460</v>
      </c>
      <c r="E46" t="s">
        <v>1715</v>
      </c>
      <c r="F46" t="s">
        <v>100</v>
      </c>
      <c r="G46" s="55">
        <v>7454.61</v>
      </c>
      <c r="H46" s="55">
        <v>40564</v>
      </c>
      <c r="I46" s="55">
        <v>0</v>
      </c>
      <c r="J46" s="55">
        <v>10967.641777450801</v>
      </c>
      <c r="K46" s="56">
        <v>4.0000000000000002E-4</v>
      </c>
      <c r="L46" s="56">
        <v>2.9600000000000001E-2</v>
      </c>
      <c r="M46" s="56">
        <v>3.8E-3</v>
      </c>
    </row>
    <row r="47" spans="1:13">
      <c r="A47" t="s">
        <v>1771</v>
      </c>
      <c r="B47" t="s">
        <v>1772</v>
      </c>
      <c r="C47" t="s">
        <v>1710</v>
      </c>
      <c r="D47" s="105" t="s">
        <v>4460</v>
      </c>
      <c r="E47" t="s">
        <v>1715</v>
      </c>
      <c r="F47" t="s">
        <v>100</v>
      </c>
      <c r="G47" s="55">
        <v>556534.46</v>
      </c>
      <c r="H47" s="55">
        <v>855.3500000000015</v>
      </c>
      <c r="I47" s="55">
        <v>0</v>
      </c>
      <c r="J47" s="55">
        <v>17265.6715855935</v>
      </c>
      <c r="K47" s="56">
        <v>5.9999999999999995E-4</v>
      </c>
      <c r="L47" s="56">
        <v>4.6600000000000003E-2</v>
      </c>
      <c r="M47" s="56">
        <v>6.0000000000000001E-3</v>
      </c>
    </row>
    <row r="48" spans="1:13">
      <c r="A48" t="s">
        <v>1773</v>
      </c>
      <c r="B48" t="s">
        <v>1774</v>
      </c>
      <c r="C48" t="s">
        <v>1710</v>
      </c>
      <c r="D48" s="105" t="s">
        <v>4460</v>
      </c>
      <c r="E48" t="s">
        <v>1715</v>
      </c>
      <c r="F48" t="s">
        <v>100</v>
      </c>
      <c r="G48" s="55">
        <v>160760.68</v>
      </c>
      <c r="H48" s="55">
        <v>1064</v>
      </c>
      <c r="I48" s="55">
        <v>0</v>
      </c>
      <c r="J48" s="55">
        <v>6203.9604148704002</v>
      </c>
      <c r="K48" s="56">
        <v>6.9999999999999999E-4</v>
      </c>
      <c r="L48" s="56">
        <v>1.6799999999999999E-2</v>
      </c>
      <c r="M48" s="56">
        <v>2.2000000000000001E-3</v>
      </c>
    </row>
    <row r="49" spans="1:13">
      <c r="A49" t="s">
        <v>1775</v>
      </c>
      <c r="B49" t="s">
        <v>1776</v>
      </c>
      <c r="C49" t="s">
        <v>108</v>
      </c>
      <c r="D49" s="105" t="s">
        <v>4460</v>
      </c>
      <c r="E49" t="s">
        <v>1715</v>
      </c>
      <c r="F49" t="s">
        <v>100</v>
      </c>
      <c r="G49" s="55">
        <v>28391.42</v>
      </c>
      <c r="H49" s="55">
        <v>4281.5</v>
      </c>
      <c r="I49" s="55">
        <v>0</v>
      </c>
      <c r="J49" s="55">
        <v>4408.9037537571003</v>
      </c>
      <c r="K49" s="56">
        <v>5.0000000000000001E-4</v>
      </c>
      <c r="L49" s="56">
        <v>1.1900000000000001E-2</v>
      </c>
      <c r="M49" s="56">
        <v>1.5E-3</v>
      </c>
    </row>
    <row r="50" spans="1:13">
      <c r="A50" t="s">
        <v>1777</v>
      </c>
      <c r="B50" t="s">
        <v>1778</v>
      </c>
      <c r="C50" t="s">
        <v>1710</v>
      </c>
      <c r="D50" s="105" t="s">
        <v>4460</v>
      </c>
      <c r="E50" t="s">
        <v>1715</v>
      </c>
      <c r="F50" t="s">
        <v>100</v>
      </c>
      <c r="G50" s="55">
        <v>177220.02</v>
      </c>
      <c r="H50" s="55">
        <v>491.97000000000031</v>
      </c>
      <c r="I50" s="55">
        <v>0</v>
      </c>
      <c r="J50" s="55">
        <v>3162.2700685930399</v>
      </c>
      <c r="K50" s="56">
        <v>1.6000000000000001E-3</v>
      </c>
      <c r="L50" s="56">
        <v>8.5000000000000006E-3</v>
      </c>
      <c r="M50" s="56">
        <v>1.1000000000000001E-3</v>
      </c>
    </row>
    <row r="51" spans="1:13">
      <c r="A51" t="s">
        <v>1779</v>
      </c>
      <c r="B51" t="s">
        <v>1780</v>
      </c>
      <c r="C51" t="s">
        <v>1710</v>
      </c>
      <c r="D51" s="105" t="s">
        <v>4460</v>
      </c>
      <c r="E51" t="s">
        <v>1715</v>
      </c>
      <c r="F51" t="s">
        <v>100</v>
      </c>
      <c r="G51" s="55">
        <v>20703.37</v>
      </c>
      <c r="H51" s="55">
        <v>3962.7499999999932</v>
      </c>
      <c r="I51" s="55">
        <v>0</v>
      </c>
      <c r="J51" s="55">
        <v>2975.6734762862202</v>
      </c>
      <c r="K51" s="56">
        <v>2.0000000000000001E-4</v>
      </c>
      <c r="L51" s="56">
        <v>8.0000000000000002E-3</v>
      </c>
      <c r="M51" s="56">
        <v>1E-3</v>
      </c>
    </row>
    <row r="52" spans="1:13">
      <c r="A52" t="s">
        <v>1781</v>
      </c>
      <c r="B52" t="s">
        <v>1782</v>
      </c>
      <c r="C52" t="s">
        <v>108</v>
      </c>
      <c r="D52" s="105" t="s">
        <v>4460</v>
      </c>
      <c r="E52" t="s">
        <v>1715</v>
      </c>
      <c r="F52" t="s">
        <v>102</v>
      </c>
      <c r="G52" s="55">
        <v>157502.01999999999</v>
      </c>
      <c r="H52" s="55">
        <v>690</v>
      </c>
      <c r="I52" s="55">
        <v>0</v>
      </c>
      <c r="J52" s="55">
        <v>4359.6622136808001</v>
      </c>
      <c r="K52" s="56">
        <v>6.9999999999999999E-4</v>
      </c>
      <c r="L52" s="56">
        <v>1.18E-2</v>
      </c>
      <c r="M52" s="56">
        <v>1.5E-3</v>
      </c>
    </row>
    <row r="53" spans="1:13">
      <c r="A53" t="s">
        <v>1783</v>
      </c>
      <c r="B53" t="s">
        <v>1784</v>
      </c>
      <c r="C53" t="s">
        <v>108</v>
      </c>
      <c r="D53" s="105" t="s">
        <v>4460</v>
      </c>
      <c r="E53" t="s">
        <v>1715</v>
      </c>
      <c r="F53" t="s">
        <v>100</v>
      </c>
      <c r="G53" s="55">
        <v>102104.76</v>
      </c>
      <c r="H53" s="55">
        <v>772.45</v>
      </c>
      <c r="I53" s="55">
        <v>0</v>
      </c>
      <c r="J53" s="55">
        <v>2860.6447089347398</v>
      </c>
      <c r="K53" s="56">
        <v>2.9999999999999997E-4</v>
      </c>
      <c r="L53" s="56">
        <v>7.7000000000000002E-3</v>
      </c>
      <c r="M53" s="56">
        <v>1E-3</v>
      </c>
    </row>
    <row r="54" spans="1:13">
      <c r="A54" t="s">
        <v>1785</v>
      </c>
      <c r="B54" t="s">
        <v>1786</v>
      </c>
      <c r="C54" t="s">
        <v>1545</v>
      </c>
      <c r="D54" s="105" t="s">
        <v>4460</v>
      </c>
      <c r="E54" t="s">
        <v>1715</v>
      </c>
      <c r="F54" t="s">
        <v>100</v>
      </c>
      <c r="G54" s="55">
        <v>3801.77</v>
      </c>
      <c r="H54" s="55">
        <v>5397</v>
      </c>
      <c r="I54" s="55">
        <v>0</v>
      </c>
      <c r="J54" s="55">
        <v>744.19339806630001</v>
      </c>
      <c r="K54" s="56">
        <v>0</v>
      </c>
      <c r="L54" s="56">
        <v>2E-3</v>
      </c>
      <c r="M54" s="56">
        <v>2.9999999999999997E-4</v>
      </c>
    </row>
    <row r="55" spans="1:13">
      <c r="A55" t="s">
        <v>1787</v>
      </c>
      <c r="B55" t="s">
        <v>1788</v>
      </c>
      <c r="C55" t="s">
        <v>108</v>
      </c>
      <c r="D55" s="105" t="s">
        <v>4460</v>
      </c>
      <c r="E55" t="s">
        <v>1715</v>
      </c>
      <c r="F55" t="s">
        <v>100</v>
      </c>
      <c r="G55" s="55">
        <v>105363.42</v>
      </c>
      <c r="H55" s="55">
        <v>567.15</v>
      </c>
      <c r="I55" s="55">
        <v>0</v>
      </c>
      <c r="J55" s="55">
        <v>2167.3814446943102</v>
      </c>
      <c r="K55" s="56">
        <v>3.5000000000000001E-3</v>
      </c>
      <c r="L55" s="56">
        <v>5.8999999999999999E-3</v>
      </c>
      <c r="M55" s="56">
        <v>8.0000000000000004E-4</v>
      </c>
    </row>
    <row r="56" spans="1:13">
      <c r="A56" t="s">
        <v>1789</v>
      </c>
      <c r="B56" t="s">
        <v>1790</v>
      </c>
      <c r="C56" t="s">
        <v>108</v>
      </c>
      <c r="D56" s="105" t="s">
        <v>4460</v>
      </c>
      <c r="E56" t="s">
        <v>1715</v>
      </c>
      <c r="F56" t="s">
        <v>102</v>
      </c>
      <c r="G56" s="55">
        <v>185998.36</v>
      </c>
      <c r="H56" s="55">
        <v>2972.5</v>
      </c>
      <c r="I56" s="55">
        <v>0</v>
      </c>
      <c r="J56" s="55">
        <v>22179.339098511598</v>
      </c>
      <c r="K56" s="56">
        <v>8.0000000000000004E-4</v>
      </c>
      <c r="L56" s="56">
        <v>5.9900000000000002E-2</v>
      </c>
      <c r="M56" s="56">
        <v>7.7999999999999996E-3</v>
      </c>
    </row>
    <row r="57" spans="1:13">
      <c r="A57" t="s">
        <v>1791</v>
      </c>
      <c r="B57" t="s">
        <v>1792</v>
      </c>
      <c r="C57" t="s">
        <v>1545</v>
      </c>
      <c r="D57" s="105" t="s">
        <v>4460</v>
      </c>
      <c r="E57" t="s">
        <v>1715</v>
      </c>
      <c r="F57" t="s">
        <v>100</v>
      </c>
      <c r="G57" s="55">
        <v>23213.33</v>
      </c>
      <c r="H57" s="55">
        <v>7266</v>
      </c>
      <c r="I57" s="55">
        <v>0</v>
      </c>
      <c r="J57" s="55">
        <v>6117.5903831406004</v>
      </c>
      <c r="K57" s="56">
        <v>1E-4</v>
      </c>
      <c r="L57" s="56">
        <v>1.6500000000000001E-2</v>
      </c>
      <c r="M57" s="56">
        <v>2.0999999999999999E-3</v>
      </c>
    </row>
    <row r="58" spans="1:13">
      <c r="A58" t="s">
        <v>1793</v>
      </c>
      <c r="B58" t="s">
        <v>1794</v>
      </c>
      <c r="C58" t="s">
        <v>1545</v>
      </c>
      <c r="D58" s="105" t="s">
        <v>4460</v>
      </c>
      <c r="E58" t="s">
        <v>1715</v>
      </c>
      <c r="F58" t="s">
        <v>100</v>
      </c>
      <c r="G58" s="55">
        <v>30034.01</v>
      </c>
      <c r="H58" s="55">
        <v>3487.9800000000037</v>
      </c>
      <c r="I58" s="55">
        <v>0.50549999999999995</v>
      </c>
      <c r="J58" s="55">
        <v>3800.0791102667499</v>
      </c>
      <c r="K58" s="56">
        <v>0</v>
      </c>
      <c r="L58" s="56">
        <v>1.03E-2</v>
      </c>
      <c r="M58" s="56">
        <v>1.2999999999999999E-3</v>
      </c>
    </row>
    <row r="59" spans="1:13">
      <c r="A59" t="s">
        <v>1795</v>
      </c>
      <c r="B59" t="s">
        <v>1796</v>
      </c>
      <c r="C59" t="s">
        <v>108</v>
      </c>
      <c r="D59" s="105" t="s">
        <v>4460</v>
      </c>
      <c r="E59" t="s">
        <v>1715</v>
      </c>
      <c r="F59" t="s">
        <v>105</v>
      </c>
      <c r="G59" s="55">
        <v>41966.09</v>
      </c>
      <c r="H59" s="55">
        <v>5340</v>
      </c>
      <c r="I59" s="55">
        <v>0</v>
      </c>
      <c r="J59" s="55">
        <v>6138.2935341545999</v>
      </c>
      <c r="K59" s="56">
        <v>5.9999999999999995E-4</v>
      </c>
      <c r="L59" s="56">
        <v>1.66E-2</v>
      </c>
      <c r="M59" s="56">
        <v>2.2000000000000001E-3</v>
      </c>
    </row>
    <row r="60" spans="1:13">
      <c r="A60" t="s">
        <v>1797</v>
      </c>
      <c r="B60" t="s">
        <v>1798</v>
      </c>
      <c r="C60" t="s">
        <v>1710</v>
      </c>
      <c r="D60" s="105" t="s">
        <v>4460</v>
      </c>
      <c r="E60" t="s">
        <v>1715</v>
      </c>
      <c r="F60" t="s">
        <v>100</v>
      </c>
      <c r="G60" s="55">
        <v>101561.64</v>
      </c>
      <c r="H60" s="55">
        <v>1022.25</v>
      </c>
      <c r="I60" s="55">
        <v>0</v>
      </c>
      <c r="J60" s="55">
        <v>3765.6016879923</v>
      </c>
      <c r="K60" s="56">
        <v>5.0000000000000001E-4</v>
      </c>
      <c r="L60" s="56">
        <v>1.0200000000000001E-2</v>
      </c>
      <c r="M60" s="56">
        <v>1.2999999999999999E-3</v>
      </c>
    </row>
    <row r="61" spans="1:13">
      <c r="A61" t="s">
        <v>1799</v>
      </c>
      <c r="B61" t="s">
        <v>1800</v>
      </c>
      <c r="C61" t="s">
        <v>108</v>
      </c>
      <c r="D61" s="105" t="s">
        <v>4460</v>
      </c>
      <c r="E61" t="s">
        <v>1715</v>
      </c>
      <c r="F61" t="s">
        <v>100</v>
      </c>
      <c r="G61" s="55">
        <v>14392.43</v>
      </c>
      <c r="H61" s="55">
        <v>4819</v>
      </c>
      <c r="I61" s="55">
        <v>0</v>
      </c>
      <c r="J61" s="55">
        <v>2515.5827485659001</v>
      </c>
      <c r="K61" s="56">
        <v>1.5E-3</v>
      </c>
      <c r="L61" s="56">
        <v>6.7999999999999996E-3</v>
      </c>
      <c r="M61" s="56">
        <v>8.9999999999999998E-4</v>
      </c>
    </row>
    <row r="62" spans="1:13">
      <c r="A62" t="s">
        <v>1801</v>
      </c>
      <c r="B62" t="s">
        <v>1802</v>
      </c>
      <c r="C62" t="s">
        <v>1545</v>
      </c>
      <c r="D62" s="105" t="s">
        <v>4460</v>
      </c>
      <c r="E62" t="s">
        <v>1715</v>
      </c>
      <c r="F62" t="s">
        <v>100</v>
      </c>
      <c r="G62" s="55">
        <v>40668.11</v>
      </c>
      <c r="H62" s="55">
        <v>6526.5</v>
      </c>
      <c r="I62" s="55">
        <v>0</v>
      </c>
      <c r="J62" s="55">
        <v>9626.7986303170492</v>
      </c>
      <c r="K62" s="56">
        <v>1.1999999999999999E-3</v>
      </c>
      <c r="L62" s="56">
        <v>2.5999999999999999E-2</v>
      </c>
      <c r="M62" s="56">
        <v>3.3999999999999998E-3</v>
      </c>
    </row>
    <row r="63" spans="1:13">
      <c r="A63" t="s">
        <v>1803</v>
      </c>
      <c r="B63" t="s">
        <v>1804</v>
      </c>
      <c r="C63" t="s">
        <v>1710</v>
      </c>
      <c r="D63" s="105" t="s">
        <v>4460</v>
      </c>
      <c r="E63" t="s">
        <v>1715</v>
      </c>
      <c r="F63" t="s">
        <v>100</v>
      </c>
      <c r="G63" s="55">
        <v>2448.34</v>
      </c>
      <c r="H63" s="55">
        <v>93137</v>
      </c>
      <c r="I63" s="55">
        <v>0</v>
      </c>
      <c r="J63" s="55">
        <v>8270.6859143765996</v>
      </c>
      <c r="K63" s="56">
        <v>1E-4</v>
      </c>
      <c r="L63" s="56">
        <v>2.23E-2</v>
      </c>
      <c r="M63" s="56">
        <v>2.8999999999999998E-3</v>
      </c>
    </row>
    <row r="64" spans="1:13">
      <c r="A64" t="s">
        <v>1805</v>
      </c>
      <c r="B64" t="s">
        <v>1806</v>
      </c>
      <c r="C64" t="s">
        <v>108</v>
      </c>
      <c r="D64" s="105" t="s">
        <v>4460</v>
      </c>
      <c r="E64" t="s">
        <v>1715</v>
      </c>
      <c r="F64" t="s">
        <v>102</v>
      </c>
      <c r="G64" s="55">
        <v>35198.21</v>
      </c>
      <c r="H64" s="55">
        <v>21775</v>
      </c>
      <c r="I64" s="55">
        <v>0</v>
      </c>
      <c r="J64" s="55">
        <v>30746.548068639</v>
      </c>
      <c r="K64" s="56">
        <v>1.1999999999999999E-3</v>
      </c>
      <c r="L64" s="56">
        <v>8.3000000000000004E-2</v>
      </c>
      <c r="M64" s="56">
        <v>1.0800000000000001E-2</v>
      </c>
    </row>
    <row r="65" spans="1:13">
      <c r="A65" t="s">
        <v>1807</v>
      </c>
      <c r="B65" t="s">
        <v>1808</v>
      </c>
      <c r="C65" t="s">
        <v>108</v>
      </c>
      <c r="D65" s="105" t="s">
        <v>4460</v>
      </c>
      <c r="E65" t="s">
        <v>1715</v>
      </c>
      <c r="F65" t="s">
        <v>102</v>
      </c>
      <c r="G65" s="55">
        <v>21670.1</v>
      </c>
      <c r="H65" s="55">
        <v>9116.7000000000007</v>
      </c>
      <c r="I65" s="55">
        <v>0</v>
      </c>
      <c r="J65" s="55">
        <v>7925.3089636777204</v>
      </c>
      <c r="K65" s="56">
        <v>3.8E-3</v>
      </c>
      <c r="L65" s="56">
        <v>2.1399999999999999E-2</v>
      </c>
      <c r="M65" s="56">
        <v>2.8E-3</v>
      </c>
    </row>
    <row r="66" spans="1:13">
      <c r="A66" t="s">
        <v>1809</v>
      </c>
      <c r="B66" t="s">
        <v>1810</v>
      </c>
      <c r="C66" t="s">
        <v>108</v>
      </c>
      <c r="D66" s="105" t="s">
        <v>4460</v>
      </c>
      <c r="E66" t="s">
        <v>1715</v>
      </c>
      <c r="F66" t="s">
        <v>102</v>
      </c>
      <c r="G66" s="55">
        <v>33853.15</v>
      </c>
      <c r="H66" s="55">
        <v>2553.8000000000002</v>
      </c>
      <c r="I66" s="55">
        <v>0</v>
      </c>
      <c r="J66" s="55">
        <v>3468.1956630385198</v>
      </c>
      <c r="K66" s="56">
        <v>1.1999999999999999E-3</v>
      </c>
      <c r="L66" s="56">
        <v>9.4000000000000004E-3</v>
      </c>
      <c r="M66" s="56">
        <v>1.1999999999999999E-3</v>
      </c>
    </row>
    <row r="67" spans="1:13">
      <c r="A67" t="s">
        <v>1811</v>
      </c>
      <c r="B67" t="s">
        <v>1812</v>
      </c>
      <c r="C67" t="s">
        <v>1813</v>
      </c>
      <c r="D67" s="105" t="s">
        <v>4460</v>
      </c>
      <c r="E67" t="s">
        <v>1715</v>
      </c>
      <c r="F67" t="s">
        <v>168</v>
      </c>
      <c r="G67" s="55">
        <v>241899.84</v>
      </c>
      <c r="H67" s="55">
        <v>247450.00000000064</v>
      </c>
      <c r="I67" s="55">
        <v>0</v>
      </c>
      <c r="J67" s="55">
        <v>15345.825047148999</v>
      </c>
      <c r="K67" s="56">
        <v>0</v>
      </c>
      <c r="L67" s="56">
        <v>4.1399999999999999E-2</v>
      </c>
      <c r="M67" s="56">
        <v>5.4000000000000003E-3</v>
      </c>
    </row>
    <row r="68" spans="1:13">
      <c r="A68" t="s">
        <v>1814</v>
      </c>
      <c r="B68" t="s">
        <v>1815</v>
      </c>
      <c r="C68" t="s">
        <v>108</v>
      </c>
      <c r="D68" s="105" t="s">
        <v>4460</v>
      </c>
      <c r="E68" t="s">
        <v>1715</v>
      </c>
      <c r="F68" t="s">
        <v>102</v>
      </c>
      <c r="G68" s="55">
        <v>4155.8599999999997</v>
      </c>
      <c r="H68" s="55">
        <v>19498</v>
      </c>
      <c r="I68" s="55">
        <v>0</v>
      </c>
      <c r="J68" s="55">
        <v>3250.6379223604799</v>
      </c>
      <c r="K68" s="56">
        <v>8.0000000000000004E-4</v>
      </c>
      <c r="L68" s="56">
        <v>8.8000000000000005E-3</v>
      </c>
      <c r="M68" s="56">
        <v>1.1000000000000001E-3</v>
      </c>
    </row>
    <row r="69" spans="1:13">
      <c r="A69" t="s">
        <v>1816</v>
      </c>
      <c r="B69" t="s">
        <v>1817</v>
      </c>
      <c r="C69" t="s">
        <v>1545</v>
      </c>
      <c r="D69" s="105" t="s">
        <v>4460</v>
      </c>
      <c r="E69" t="s">
        <v>1715</v>
      </c>
      <c r="F69" t="s">
        <v>100</v>
      </c>
      <c r="G69" s="55">
        <v>7298.47</v>
      </c>
      <c r="H69" s="55">
        <v>17881</v>
      </c>
      <c r="I69" s="55">
        <v>0</v>
      </c>
      <c r="J69" s="55">
        <v>4733.3779788788997</v>
      </c>
      <c r="K69" s="56">
        <v>1E-4</v>
      </c>
      <c r="L69" s="56">
        <v>1.2800000000000001E-2</v>
      </c>
      <c r="M69" s="56">
        <v>1.6999999999999999E-3</v>
      </c>
    </row>
    <row r="70" spans="1:13">
      <c r="A70" t="s">
        <v>1818</v>
      </c>
      <c r="B70" t="s">
        <v>1819</v>
      </c>
      <c r="C70" t="s">
        <v>1545</v>
      </c>
      <c r="D70" s="105" t="s">
        <v>4460</v>
      </c>
      <c r="E70" t="s">
        <v>1715</v>
      </c>
      <c r="F70" t="s">
        <v>100</v>
      </c>
      <c r="G70" s="55">
        <v>27563.439999999999</v>
      </c>
      <c r="H70" s="55">
        <v>3760</v>
      </c>
      <c r="I70" s="55">
        <v>0</v>
      </c>
      <c r="J70" s="55">
        <v>3758.969642688</v>
      </c>
      <c r="K70" s="56">
        <v>0</v>
      </c>
      <c r="L70" s="56">
        <v>1.0200000000000001E-2</v>
      </c>
      <c r="M70" s="56">
        <v>1.2999999999999999E-3</v>
      </c>
    </row>
    <row r="71" spans="1:13">
      <c r="A71" t="s">
        <v>1820</v>
      </c>
      <c r="B71" t="s">
        <v>1821</v>
      </c>
      <c r="C71" t="s">
        <v>1545</v>
      </c>
      <c r="D71" s="105" t="s">
        <v>4460</v>
      </c>
      <c r="E71" t="s">
        <v>1715</v>
      </c>
      <c r="F71" t="s">
        <v>100</v>
      </c>
      <c r="G71" s="55">
        <v>33097.15</v>
      </c>
      <c r="H71" s="55">
        <v>11399</v>
      </c>
      <c r="I71" s="55">
        <v>0</v>
      </c>
      <c r="J71" s="55">
        <v>13683.742954069499</v>
      </c>
      <c r="K71" s="56">
        <v>2.0000000000000001E-4</v>
      </c>
      <c r="L71" s="56">
        <v>3.6999999999999998E-2</v>
      </c>
      <c r="M71" s="56">
        <v>4.7999999999999996E-3</v>
      </c>
    </row>
    <row r="72" spans="1:13">
      <c r="A72" t="s">
        <v>1822</v>
      </c>
      <c r="B72" t="s">
        <v>1823</v>
      </c>
      <c r="C72" t="s">
        <v>1545</v>
      </c>
      <c r="D72" s="105" t="s">
        <v>4460</v>
      </c>
      <c r="E72" t="s">
        <v>1715</v>
      </c>
      <c r="F72" t="s">
        <v>100</v>
      </c>
      <c r="G72" s="55">
        <v>59742.14</v>
      </c>
      <c r="H72" s="55">
        <v>4006</v>
      </c>
      <c r="I72" s="55">
        <v>0</v>
      </c>
      <c r="J72" s="55">
        <v>8680.3907557067996</v>
      </c>
      <c r="K72" s="56">
        <v>5.0000000000000001E-4</v>
      </c>
      <c r="L72" s="56">
        <v>2.3400000000000001E-2</v>
      </c>
      <c r="M72" s="56">
        <v>3.0000000000000001E-3</v>
      </c>
    </row>
    <row r="73" spans="1:13">
      <c r="A73" t="s">
        <v>1824</v>
      </c>
      <c r="B73" t="s">
        <v>1825</v>
      </c>
      <c r="C73" t="s">
        <v>1710</v>
      </c>
      <c r="D73" s="105" t="s">
        <v>4460</v>
      </c>
      <c r="E73" t="s">
        <v>1715</v>
      </c>
      <c r="F73" t="s">
        <v>100</v>
      </c>
      <c r="G73" s="55">
        <v>21099.84</v>
      </c>
      <c r="H73" s="55">
        <v>5893.5</v>
      </c>
      <c r="I73" s="55">
        <v>0</v>
      </c>
      <c r="J73" s="55">
        <v>4510.2436683407996</v>
      </c>
      <c r="K73" s="56">
        <v>0</v>
      </c>
      <c r="L73" s="56">
        <v>1.2200000000000001E-2</v>
      </c>
      <c r="M73" s="56">
        <v>1.6000000000000001E-3</v>
      </c>
    </row>
    <row r="74" spans="1:13">
      <c r="A74" t="s">
        <v>1826</v>
      </c>
      <c r="B74" t="s">
        <v>1827</v>
      </c>
      <c r="C74" t="s">
        <v>108</v>
      </c>
      <c r="D74" s="105" t="s">
        <v>4460</v>
      </c>
      <c r="E74" t="s">
        <v>1715</v>
      </c>
      <c r="F74" t="s">
        <v>102</v>
      </c>
      <c r="G74" s="55">
        <v>9656.5</v>
      </c>
      <c r="H74" s="55">
        <v>20075</v>
      </c>
      <c r="I74" s="55">
        <v>0</v>
      </c>
      <c r="J74" s="55">
        <v>7776.6565915499996</v>
      </c>
      <c r="K74" s="56">
        <v>3.2000000000000002E-3</v>
      </c>
      <c r="L74" s="56">
        <v>2.1000000000000001E-2</v>
      </c>
      <c r="M74" s="56">
        <v>2.7000000000000001E-3</v>
      </c>
    </row>
    <row r="75" spans="1:13">
      <c r="A75" t="s">
        <v>1828</v>
      </c>
      <c r="B75" t="s">
        <v>1829</v>
      </c>
      <c r="C75" t="s">
        <v>1545</v>
      </c>
      <c r="D75" s="105" t="s">
        <v>4460</v>
      </c>
      <c r="E75" t="s">
        <v>1715</v>
      </c>
      <c r="F75" t="s">
        <v>100</v>
      </c>
      <c r="G75" s="55">
        <v>8472.52</v>
      </c>
      <c r="H75" s="55">
        <v>4602</v>
      </c>
      <c r="I75" s="55">
        <v>0</v>
      </c>
      <c r="J75" s="55">
        <v>1414.1867784408</v>
      </c>
      <c r="K75" s="56">
        <v>2.0000000000000001E-4</v>
      </c>
      <c r="L75" s="56">
        <v>3.8E-3</v>
      </c>
      <c r="M75" s="56">
        <v>5.0000000000000001E-4</v>
      </c>
    </row>
    <row r="76" spans="1:13">
      <c r="A76" t="s">
        <v>1830</v>
      </c>
      <c r="B76" t="s">
        <v>1831</v>
      </c>
      <c r="C76" t="s">
        <v>1545</v>
      </c>
      <c r="D76" s="105" t="s">
        <v>4460</v>
      </c>
      <c r="E76" t="s">
        <v>1715</v>
      </c>
      <c r="F76" t="s">
        <v>100</v>
      </c>
      <c r="G76" s="55">
        <v>6506.54</v>
      </c>
      <c r="H76" s="55">
        <v>8929</v>
      </c>
      <c r="I76" s="55">
        <v>0</v>
      </c>
      <c r="J76" s="55">
        <v>2107.1744055882</v>
      </c>
      <c r="K76" s="56">
        <v>1E-4</v>
      </c>
      <c r="L76" s="56">
        <v>5.7000000000000002E-3</v>
      </c>
      <c r="M76" s="56">
        <v>6.9999999999999999E-4</v>
      </c>
    </row>
    <row r="77" spans="1:13">
      <c r="A77" t="s">
        <v>1832</v>
      </c>
      <c r="B77" t="s">
        <v>1833</v>
      </c>
      <c r="C77" t="s">
        <v>1710</v>
      </c>
      <c r="D77" s="105" t="s">
        <v>4460</v>
      </c>
      <c r="E77" t="s">
        <v>1715</v>
      </c>
      <c r="F77" t="s">
        <v>100</v>
      </c>
      <c r="G77" s="55">
        <v>44969.54</v>
      </c>
      <c r="H77" s="55">
        <v>3163.3749999999968</v>
      </c>
      <c r="I77" s="55">
        <v>0</v>
      </c>
      <c r="J77" s="55">
        <v>5159.6076595313198</v>
      </c>
      <c r="K77" s="56">
        <v>2.3999999999999998E-3</v>
      </c>
      <c r="L77" s="56">
        <v>1.3899999999999999E-2</v>
      </c>
      <c r="M77" s="56">
        <v>1.8E-3</v>
      </c>
    </row>
    <row r="78" spans="1:13">
      <c r="A78" t="s">
        <v>1834</v>
      </c>
      <c r="B78" t="s">
        <v>1835</v>
      </c>
      <c r="C78" t="s">
        <v>1545</v>
      </c>
      <c r="D78" s="105" t="s">
        <v>4460</v>
      </c>
      <c r="E78" t="s">
        <v>1715</v>
      </c>
      <c r="F78" t="s">
        <v>100</v>
      </c>
      <c r="G78" s="55">
        <v>10133.92</v>
      </c>
      <c r="H78" s="55">
        <v>19248</v>
      </c>
      <c r="I78" s="55">
        <v>0</v>
      </c>
      <c r="J78" s="55">
        <v>7074.7424946432002</v>
      </c>
      <c r="K78" s="56">
        <v>0</v>
      </c>
      <c r="L78" s="56">
        <v>1.9099999999999999E-2</v>
      </c>
      <c r="M78" s="56">
        <v>2.5000000000000001E-3</v>
      </c>
    </row>
    <row r="79" spans="1:13">
      <c r="A79" t="s">
        <v>1836</v>
      </c>
      <c r="B79" t="s">
        <v>1837</v>
      </c>
      <c r="C79" t="s">
        <v>101</v>
      </c>
      <c r="D79" s="105" t="s">
        <v>4460</v>
      </c>
      <c r="E79" t="s">
        <v>1715</v>
      </c>
      <c r="F79" t="s">
        <v>107</v>
      </c>
      <c r="G79" s="55">
        <v>34759.07</v>
      </c>
      <c r="H79" s="55">
        <v>9441</v>
      </c>
      <c r="I79" s="55">
        <v>0</v>
      </c>
      <c r="J79" s="55">
        <v>8122.9538829221101</v>
      </c>
      <c r="K79" s="56">
        <v>2.0000000000000001E-4</v>
      </c>
      <c r="L79" s="56">
        <v>2.1899999999999999E-2</v>
      </c>
      <c r="M79" s="56">
        <v>2.8E-3</v>
      </c>
    </row>
    <row r="80" spans="1:13">
      <c r="A80" s="57" t="s">
        <v>1838</v>
      </c>
      <c r="B80" s="106" t="s">
        <v>4460</v>
      </c>
      <c r="C80" s="107" t="s">
        <v>4460</v>
      </c>
      <c r="D80" s="107" t="s">
        <v>4460</v>
      </c>
      <c r="E80" s="107" t="s">
        <v>4460</v>
      </c>
      <c r="F80" s="107" t="s">
        <v>4460</v>
      </c>
      <c r="G80" s="59">
        <v>0</v>
      </c>
      <c r="H80" s="107" t="s">
        <v>4460</v>
      </c>
      <c r="I80" s="59">
        <v>0</v>
      </c>
      <c r="J80" s="59">
        <v>0</v>
      </c>
      <c r="K80" s="107" t="s">
        <v>4460</v>
      </c>
      <c r="L80" s="58">
        <v>0</v>
      </c>
      <c r="M80" s="58">
        <v>0</v>
      </c>
    </row>
    <row r="81" spans="1:13">
      <c r="A81" t="s">
        <v>180</v>
      </c>
      <c r="B81" t="s">
        <v>180</v>
      </c>
      <c r="C81" s="107" t="s">
        <v>4460</v>
      </c>
      <c r="D81" s="107" t="s">
        <v>4460</v>
      </c>
      <c r="E81" t="s">
        <v>180</v>
      </c>
      <c r="F81" t="s">
        <v>180</v>
      </c>
      <c r="G81" s="55">
        <v>0</v>
      </c>
      <c r="H81" s="55">
        <v>0</v>
      </c>
      <c r="I81" s="107" t="s">
        <v>4460</v>
      </c>
      <c r="J81" s="55">
        <v>0</v>
      </c>
      <c r="K81" s="56">
        <v>0</v>
      </c>
      <c r="L81" s="56">
        <v>0</v>
      </c>
      <c r="M81" s="56">
        <v>0</v>
      </c>
    </row>
    <row r="82" spans="1:13">
      <c r="A82" s="57" t="s">
        <v>839</v>
      </c>
      <c r="B82" s="106" t="s">
        <v>4460</v>
      </c>
      <c r="C82" s="107" t="s">
        <v>4460</v>
      </c>
      <c r="D82" s="107" t="s">
        <v>4460</v>
      </c>
      <c r="E82" s="107" t="s">
        <v>4460</v>
      </c>
      <c r="F82" s="107" t="s">
        <v>4460</v>
      </c>
      <c r="G82" s="59">
        <v>0</v>
      </c>
      <c r="H82" s="107" t="s">
        <v>4460</v>
      </c>
      <c r="I82" s="59">
        <v>0</v>
      </c>
      <c r="J82" s="59">
        <v>0</v>
      </c>
      <c r="K82" s="107" t="s">
        <v>4460</v>
      </c>
      <c r="L82" s="58">
        <v>0</v>
      </c>
      <c r="M82" s="58">
        <v>0</v>
      </c>
    </row>
    <row r="83" spans="1:13">
      <c r="A83" t="s">
        <v>180</v>
      </c>
      <c r="B83" t="s">
        <v>180</v>
      </c>
      <c r="C83" s="107" t="s">
        <v>4460</v>
      </c>
      <c r="D83" s="107" t="s">
        <v>4460</v>
      </c>
      <c r="E83" t="s">
        <v>180</v>
      </c>
      <c r="F83" t="s">
        <v>180</v>
      </c>
      <c r="G83" s="55">
        <v>0</v>
      </c>
      <c r="H83" s="55">
        <v>0</v>
      </c>
      <c r="I83" s="107" t="s">
        <v>4460</v>
      </c>
      <c r="J83" s="55">
        <v>0</v>
      </c>
      <c r="K83" s="56">
        <v>0</v>
      </c>
      <c r="L83" s="56">
        <v>0</v>
      </c>
      <c r="M83" s="56">
        <v>0</v>
      </c>
    </row>
    <row r="84" spans="1:13">
      <c r="A84" s="57" t="s">
        <v>1757</v>
      </c>
      <c r="B84" s="106" t="s">
        <v>4460</v>
      </c>
      <c r="C84" s="107" t="s">
        <v>4460</v>
      </c>
      <c r="D84" s="107" t="s">
        <v>4460</v>
      </c>
      <c r="E84" s="107" t="s">
        <v>4460</v>
      </c>
      <c r="F84" s="107" t="s">
        <v>4460</v>
      </c>
      <c r="G84" s="59">
        <v>0</v>
      </c>
      <c r="H84" s="107" t="s">
        <v>4460</v>
      </c>
      <c r="I84" s="59">
        <v>0</v>
      </c>
      <c r="J84" s="59">
        <v>0</v>
      </c>
      <c r="K84" s="107" t="s">
        <v>4460</v>
      </c>
      <c r="L84" s="58">
        <v>0</v>
      </c>
      <c r="M84" s="58">
        <v>0</v>
      </c>
    </row>
    <row r="85" spans="1:13">
      <c r="A85" t="s">
        <v>180</v>
      </c>
      <c r="B85" t="s">
        <v>180</v>
      </c>
      <c r="C85" s="107" t="s">
        <v>4460</v>
      </c>
      <c r="D85" s="107" t="s">
        <v>4460</v>
      </c>
      <c r="E85" t="s">
        <v>180</v>
      </c>
      <c r="F85" t="s">
        <v>180</v>
      </c>
      <c r="G85" s="55">
        <v>0</v>
      </c>
      <c r="H85" s="55">
        <v>0</v>
      </c>
      <c r="I85" s="107" t="s">
        <v>4460</v>
      </c>
      <c r="J85" s="55">
        <v>0</v>
      </c>
      <c r="K85" s="56">
        <v>0</v>
      </c>
      <c r="L85" s="56">
        <v>0</v>
      </c>
      <c r="M85" s="56">
        <v>0</v>
      </c>
    </row>
    <row r="86" spans="1:13">
      <c r="A86" t="s">
        <v>196</v>
      </c>
      <c r="B86" s="106" t="s">
        <v>4460</v>
      </c>
      <c r="C86" s="107" t="s">
        <v>4460</v>
      </c>
      <c r="D86" s="107" t="s">
        <v>4460</v>
      </c>
      <c r="E86" s="107" t="s">
        <v>4460</v>
      </c>
      <c r="F86" s="107" t="s">
        <v>4460</v>
      </c>
      <c r="G86" s="107" t="s">
        <v>4460</v>
      </c>
      <c r="H86" s="107" t="s">
        <v>4460</v>
      </c>
      <c r="I86" s="107" t="s">
        <v>4460</v>
      </c>
      <c r="J86" s="107" t="s">
        <v>4460</v>
      </c>
      <c r="K86" s="107" t="s">
        <v>4460</v>
      </c>
      <c r="L86" s="107" t="s">
        <v>4460</v>
      </c>
      <c r="M86" s="107" t="s">
        <v>4460</v>
      </c>
    </row>
    <row r="87" spans="1:13">
      <c r="A87" t="s">
        <v>308</v>
      </c>
      <c r="B87" s="106" t="s">
        <v>4460</v>
      </c>
      <c r="C87" s="107" t="s">
        <v>4460</v>
      </c>
      <c r="D87" s="107" t="s">
        <v>4460</v>
      </c>
      <c r="E87" s="107" t="s">
        <v>4460</v>
      </c>
      <c r="F87" s="107" t="s">
        <v>4460</v>
      </c>
      <c r="G87" s="107" t="s">
        <v>4460</v>
      </c>
      <c r="H87" s="107" t="s">
        <v>4460</v>
      </c>
      <c r="I87" s="107" t="s">
        <v>4460</v>
      </c>
      <c r="J87" s="107" t="s">
        <v>4460</v>
      </c>
      <c r="K87" s="107" t="s">
        <v>4460</v>
      </c>
      <c r="L87" s="107" t="s">
        <v>4460</v>
      </c>
      <c r="M87" s="107" t="s">
        <v>4460</v>
      </c>
    </row>
    <row r="88" spans="1:13">
      <c r="A88" t="s">
        <v>309</v>
      </c>
      <c r="B88" s="106" t="s">
        <v>4460</v>
      </c>
      <c r="C88" s="107" t="s">
        <v>4460</v>
      </c>
      <c r="D88" s="107" t="s">
        <v>4460</v>
      </c>
      <c r="E88" s="107" t="s">
        <v>4460</v>
      </c>
      <c r="F88" s="107" t="s">
        <v>4460</v>
      </c>
      <c r="G88" s="107" t="s">
        <v>4460</v>
      </c>
      <c r="H88" s="107" t="s">
        <v>4460</v>
      </c>
      <c r="I88" s="107" t="s">
        <v>4460</v>
      </c>
      <c r="J88" s="107" t="s">
        <v>4460</v>
      </c>
      <c r="K88" s="107" t="s">
        <v>4460</v>
      </c>
      <c r="L88" s="107" t="s">
        <v>4460</v>
      </c>
      <c r="M88" s="107" t="s">
        <v>4460</v>
      </c>
    </row>
    <row r="89" spans="1:13">
      <c r="A89" t="s">
        <v>310</v>
      </c>
      <c r="B89" s="106" t="s">
        <v>4460</v>
      </c>
      <c r="C89" s="107" t="s">
        <v>4460</v>
      </c>
      <c r="D89" s="107" t="s">
        <v>4460</v>
      </c>
      <c r="E89" s="107" t="s">
        <v>4460</v>
      </c>
      <c r="F89" s="107" t="s">
        <v>4460</v>
      </c>
      <c r="G89" s="107" t="s">
        <v>4460</v>
      </c>
      <c r="H89" s="107" t="s">
        <v>4460</v>
      </c>
      <c r="I89" s="107" t="s">
        <v>4460</v>
      </c>
      <c r="J89" s="107" t="s">
        <v>4460</v>
      </c>
      <c r="K89" s="107" t="s">
        <v>4460</v>
      </c>
      <c r="L89" s="107" t="s">
        <v>4460</v>
      </c>
      <c r="M89" s="107" t="s">
        <v>4460</v>
      </c>
    </row>
    <row r="90" spans="1:13">
      <c r="A90" t="s">
        <v>311</v>
      </c>
      <c r="B90" s="106" t="s">
        <v>4460</v>
      </c>
      <c r="C90" s="107" t="s">
        <v>4460</v>
      </c>
      <c r="D90" s="107" t="s">
        <v>4460</v>
      </c>
      <c r="E90" s="107" t="s">
        <v>4460</v>
      </c>
      <c r="F90" s="107" t="s">
        <v>4460</v>
      </c>
      <c r="G90" s="107" t="s">
        <v>4460</v>
      </c>
      <c r="H90" s="107" t="s">
        <v>4460</v>
      </c>
      <c r="I90" s="107" t="s">
        <v>4460</v>
      </c>
      <c r="J90" s="107" t="s">
        <v>4460</v>
      </c>
      <c r="K90" s="107" t="s">
        <v>4460</v>
      </c>
      <c r="L90" s="107" t="s">
        <v>4460</v>
      </c>
      <c r="M90" s="107" t="s">
        <v>4460</v>
      </c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A1:XFD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>
      <c r="A1" s="2" t="s">
        <v>0</v>
      </c>
      <c r="B1" s="61" t="s">
        <v>4459</v>
      </c>
      <c r="D1" s="13"/>
    </row>
    <row r="2" spans="1:16">
      <c r="A2" s="2" t="s">
        <v>1</v>
      </c>
      <c r="B2" s="9" t="s">
        <v>3469</v>
      </c>
      <c r="D2" s="13"/>
    </row>
    <row r="3" spans="1:16">
      <c r="A3" s="2" t="s">
        <v>2</v>
      </c>
      <c r="B3" s="20" t="s">
        <v>3470</v>
      </c>
      <c r="D3" s="13"/>
    </row>
    <row r="4" spans="1:16">
      <c r="A4" s="2" t="s">
        <v>3</v>
      </c>
      <c r="B4" s="62" t="s">
        <v>165</v>
      </c>
      <c r="D4" s="13"/>
    </row>
    <row r="5" spans="1:16" ht="18.75">
      <c r="A5" s="82" t="s">
        <v>89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15" t="s">
        <v>151</v>
      </c>
      <c r="P6" s="13"/>
    </row>
    <row r="7" spans="1:16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00" t="s">
        <v>4460</v>
      </c>
      <c r="G7" s="100" t="s">
        <v>4460</v>
      </c>
      <c r="H7" s="100" t="s">
        <v>4460</v>
      </c>
      <c r="I7" s="21" t="s">
        <v>152</v>
      </c>
      <c r="J7" s="100" t="s">
        <v>4460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102" t="s">
        <v>4460</v>
      </c>
      <c r="H9" s="102" t="s">
        <v>4460</v>
      </c>
      <c r="I9" s="53">
        <v>278408.76</v>
      </c>
      <c r="J9" s="102" t="s">
        <v>4460</v>
      </c>
      <c r="K9" s="53">
        <v>35320.55361298949</v>
      </c>
      <c r="L9" s="102" t="s">
        <v>4460</v>
      </c>
      <c r="M9" s="54">
        <v>1</v>
      </c>
      <c r="N9" s="54">
        <v>1.24E-2</v>
      </c>
      <c r="O9" s="25"/>
    </row>
    <row r="10" spans="1:16">
      <c r="A10" s="57" t="s">
        <v>173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107" t="s">
        <v>4460</v>
      </c>
      <c r="H10" s="107" t="s">
        <v>4460</v>
      </c>
      <c r="I10" s="59">
        <v>0</v>
      </c>
      <c r="J10" s="107" t="s">
        <v>4460</v>
      </c>
      <c r="K10" s="59">
        <v>0</v>
      </c>
      <c r="L10" s="107" t="s">
        <v>4460</v>
      </c>
      <c r="M10" s="58">
        <v>0</v>
      </c>
      <c r="N10" s="58">
        <v>0</v>
      </c>
    </row>
    <row r="11" spans="1:16">
      <c r="A11" s="57" t="s">
        <v>1839</v>
      </c>
      <c r="B11" s="107" t="s">
        <v>4460</v>
      </c>
      <c r="C11" s="107" t="s">
        <v>4460</v>
      </c>
      <c r="D11" s="107" t="s">
        <v>4460</v>
      </c>
      <c r="E11" s="107" t="s">
        <v>4460</v>
      </c>
      <c r="F11" s="107" t="s">
        <v>4460</v>
      </c>
      <c r="G11" s="107" t="s">
        <v>4460</v>
      </c>
      <c r="H11" s="107" t="s">
        <v>4460</v>
      </c>
      <c r="I11" s="59">
        <v>0</v>
      </c>
      <c r="J11" s="107" t="s">
        <v>4460</v>
      </c>
      <c r="K11" s="59">
        <v>0</v>
      </c>
      <c r="L11" s="107" t="s">
        <v>4460</v>
      </c>
      <c r="M11" s="58">
        <v>0</v>
      </c>
      <c r="N11" s="58">
        <v>0</v>
      </c>
    </row>
    <row r="12" spans="1:16">
      <c r="A12" t="s">
        <v>180</v>
      </c>
      <c r="B12" t="s">
        <v>180</v>
      </c>
      <c r="C12" s="107" t="s">
        <v>4460</v>
      </c>
      <c r="D12" s="107" t="s">
        <v>4460</v>
      </c>
      <c r="E12" t="s">
        <v>180</v>
      </c>
      <c r="F12" t="s">
        <v>180</v>
      </c>
      <c r="G12" s="107" t="s">
        <v>4460</v>
      </c>
      <c r="H12" t="s">
        <v>180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1840</v>
      </c>
      <c r="B13" s="107" t="s">
        <v>4460</v>
      </c>
      <c r="C13" s="107" t="s">
        <v>4460</v>
      </c>
      <c r="D13" s="107" t="s">
        <v>4460</v>
      </c>
      <c r="E13" s="107" t="s">
        <v>4460</v>
      </c>
      <c r="F13" s="107" t="s">
        <v>4460</v>
      </c>
      <c r="G13" s="107" t="s">
        <v>4460</v>
      </c>
      <c r="H13" s="107" t="s">
        <v>4460</v>
      </c>
      <c r="I13" s="59">
        <v>0</v>
      </c>
      <c r="J13" s="107" t="s">
        <v>4460</v>
      </c>
      <c r="K13" s="59">
        <v>0</v>
      </c>
      <c r="L13" s="107" t="s">
        <v>4460</v>
      </c>
      <c r="M13" s="58">
        <v>0</v>
      </c>
      <c r="N13" s="58">
        <v>0</v>
      </c>
    </row>
    <row r="14" spans="1:16">
      <c r="A14" t="s">
        <v>180</v>
      </c>
      <c r="B14" t="s">
        <v>180</v>
      </c>
      <c r="C14" s="107" t="s">
        <v>4460</v>
      </c>
      <c r="D14" s="107" t="s">
        <v>4460</v>
      </c>
      <c r="E14" t="s">
        <v>180</v>
      </c>
      <c r="F14" t="s">
        <v>180</v>
      </c>
      <c r="G14" s="107" t="s">
        <v>4460</v>
      </c>
      <c r="H14" t="s">
        <v>180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7" t="s">
        <v>4460</v>
      </c>
      <c r="C15" s="107" t="s">
        <v>4460</v>
      </c>
      <c r="D15" s="107" t="s">
        <v>4460</v>
      </c>
      <c r="E15" s="107" t="s">
        <v>4460</v>
      </c>
      <c r="F15" s="107" t="s">
        <v>4460</v>
      </c>
      <c r="G15" s="107" t="s">
        <v>4460</v>
      </c>
      <c r="H15" s="107" t="s">
        <v>4460</v>
      </c>
      <c r="I15" s="59">
        <v>0</v>
      </c>
      <c r="J15" s="107" t="s">
        <v>4460</v>
      </c>
      <c r="K15" s="59">
        <v>0</v>
      </c>
      <c r="L15" s="107" t="s">
        <v>4460</v>
      </c>
      <c r="M15" s="58">
        <v>0</v>
      </c>
      <c r="N15" s="58">
        <v>0</v>
      </c>
    </row>
    <row r="16" spans="1:16">
      <c r="A16" t="s">
        <v>180</v>
      </c>
      <c r="B16" t="s">
        <v>180</v>
      </c>
      <c r="C16" s="107" t="s">
        <v>4460</v>
      </c>
      <c r="D16" s="107" t="s">
        <v>4460</v>
      </c>
      <c r="E16" t="s">
        <v>180</v>
      </c>
      <c r="F16" t="s">
        <v>180</v>
      </c>
      <c r="G16" s="107" t="s">
        <v>4460</v>
      </c>
      <c r="H16" t="s">
        <v>180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839</v>
      </c>
      <c r="B17" s="107" t="s">
        <v>4460</v>
      </c>
      <c r="C17" s="107" t="s">
        <v>4460</v>
      </c>
      <c r="D17" s="107" t="s">
        <v>4460</v>
      </c>
      <c r="E17" s="107" t="s">
        <v>4460</v>
      </c>
      <c r="F17" s="107" t="s">
        <v>4460</v>
      </c>
      <c r="G17" s="107" t="s">
        <v>4460</v>
      </c>
      <c r="H17" s="107" t="s">
        <v>4460</v>
      </c>
      <c r="I17" s="59">
        <v>0</v>
      </c>
      <c r="J17" s="107" t="s">
        <v>4460</v>
      </c>
      <c r="K17" s="59">
        <v>0</v>
      </c>
      <c r="L17" s="107" t="s">
        <v>4460</v>
      </c>
      <c r="M17" s="58">
        <v>0</v>
      </c>
      <c r="N17" s="58">
        <v>0</v>
      </c>
    </row>
    <row r="18" spans="1:14">
      <c r="A18" t="s">
        <v>180</v>
      </c>
      <c r="B18" t="s">
        <v>180</v>
      </c>
      <c r="C18" s="107" t="s">
        <v>4460</v>
      </c>
      <c r="D18" s="107" t="s">
        <v>4460</v>
      </c>
      <c r="E18" t="s">
        <v>180</v>
      </c>
      <c r="F18" t="s">
        <v>180</v>
      </c>
      <c r="G18" s="107" t="s">
        <v>4460</v>
      </c>
      <c r="H18" t="s">
        <v>180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194</v>
      </c>
      <c r="B19" s="107" t="s">
        <v>4460</v>
      </c>
      <c r="C19" s="107" t="s">
        <v>4460</v>
      </c>
      <c r="D19" s="107" t="s">
        <v>4460</v>
      </c>
      <c r="E19" s="107" t="s">
        <v>4460</v>
      </c>
      <c r="F19" s="107" t="s">
        <v>4460</v>
      </c>
      <c r="G19" s="107" t="s">
        <v>4460</v>
      </c>
      <c r="H19" s="107" t="s">
        <v>4460</v>
      </c>
      <c r="I19" s="59">
        <v>278408.76</v>
      </c>
      <c r="J19" s="107" t="s">
        <v>4460</v>
      </c>
      <c r="K19" s="59">
        <v>35320.55361298949</v>
      </c>
      <c r="L19" s="107" t="s">
        <v>4460</v>
      </c>
      <c r="M19" s="58">
        <v>1</v>
      </c>
      <c r="N19" s="58">
        <v>1.24E-2</v>
      </c>
    </row>
    <row r="20" spans="1:14">
      <c r="A20" s="57" t="s">
        <v>1839</v>
      </c>
      <c r="B20" s="107" t="s">
        <v>4460</v>
      </c>
      <c r="C20" s="107" t="s">
        <v>4460</v>
      </c>
      <c r="D20" s="107" t="s">
        <v>4460</v>
      </c>
      <c r="E20" s="107" t="s">
        <v>4460</v>
      </c>
      <c r="F20" s="107" t="s">
        <v>4460</v>
      </c>
      <c r="G20" s="107" t="s">
        <v>4460</v>
      </c>
      <c r="H20" s="107" t="s">
        <v>4460</v>
      </c>
      <c r="I20" s="59">
        <v>0</v>
      </c>
      <c r="J20" s="107" t="s">
        <v>4460</v>
      </c>
      <c r="K20" s="59">
        <v>0</v>
      </c>
      <c r="L20" s="107" t="s">
        <v>4460</v>
      </c>
      <c r="M20" s="58">
        <v>0</v>
      </c>
      <c r="N20" s="58">
        <v>0</v>
      </c>
    </row>
    <row r="21" spans="1:14">
      <c r="A21" t="s">
        <v>180</v>
      </c>
      <c r="B21" t="s">
        <v>180</v>
      </c>
      <c r="C21" s="107" t="s">
        <v>4460</v>
      </c>
      <c r="D21" s="107" t="s">
        <v>4460</v>
      </c>
      <c r="E21" t="s">
        <v>180</v>
      </c>
      <c r="F21" t="s">
        <v>180</v>
      </c>
      <c r="G21" s="107" t="s">
        <v>4460</v>
      </c>
      <c r="H21" t="s">
        <v>180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1840</v>
      </c>
      <c r="B22" s="107" t="s">
        <v>4460</v>
      </c>
      <c r="C22" s="107" t="s">
        <v>4460</v>
      </c>
      <c r="D22" s="107" t="s">
        <v>4460</v>
      </c>
      <c r="E22" s="107" t="s">
        <v>4460</v>
      </c>
      <c r="F22" s="107" t="s">
        <v>4460</v>
      </c>
      <c r="G22" s="107" t="s">
        <v>4460</v>
      </c>
      <c r="H22" s="107" t="s">
        <v>4460</v>
      </c>
      <c r="I22" s="59">
        <v>206744.8</v>
      </c>
      <c r="J22" s="107" t="s">
        <v>4460</v>
      </c>
      <c r="K22" s="59">
        <v>20837.322575866929</v>
      </c>
      <c r="L22" s="107" t="s">
        <v>4460</v>
      </c>
      <c r="M22" s="58">
        <v>0.58989999999999998</v>
      </c>
      <c r="N22" s="58">
        <v>7.3000000000000001E-3</v>
      </c>
    </row>
    <row r="23" spans="1:14">
      <c r="A23" t="s">
        <v>1841</v>
      </c>
      <c r="B23" t="s">
        <v>1842</v>
      </c>
      <c r="C23" t="s">
        <v>108</v>
      </c>
      <c r="D23" s="105" t="s">
        <v>4460</v>
      </c>
      <c r="E23" t="s">
        <v>1749</v>
      </c>
      <c r="F23" t="s">
        <v>843</v>
      </c>
      <c r="G23" t="s">
        <v>844</v>
      </c>
      <c r="H23" t="s">
        <v>102</v>
      </c>
      <c r="I23" s="55">
        <v>509.18</v>
      </c>
      <c r="J23" s="55">
        <v>109226.59639999978</v>
      </c>
      <c r="K23" s="55">
        <v>2231.0913900072501</v>
      </c>
      <c r="L23" s="56">
        <v>0</v>
      </c>
      <c r="M23" s="56">
        <v>6.3200000000000006E-2</v>
      </c>
      <c r="N23" s="56">
        <v>8.0000000000000004E-4</v>
      </c>
    </row>
    <row r="24" spans="1:14">
      <c r="A24" t="s">
        <v>1843</v>
      </c>
      <c r="B24" t="s">
        <v>1844</v>
      </c>
      <c r="C24" t="s">
        <v>108</v>
      </c>
      <c r="D24" s="105" t="s">
        <v>4460</v>
      </c>
      <c r="E24" t="s">
        <v>1749</v>
      </c>
      <c r="F24" t="s">
        <v>855</v>
      </c>
      <c r="G24" t="s">
        <v>844</v>
      </c>
      <c r="H24" t="s">
        <v>100</v>
      </c>
      <c r="I24" s="55">
        <v>89</v>
      </c>
      <c r="J24" s="55">
        <v>1016194</v>
      </c>
      <c r="K24" s="55">
        <v>3280.30471782</v>
      </c>
      <c r="L24" s="56">
        <v>0</v>
      </c>
      <c r="M24" s="56">
        <v>9.2899999999999996E-2</v>
      </c>
      <c r="N24" s="56">
        <v>1.1000000000000001E-3</v>
      </c>
    </row>
    <row r="25" spans="1:14">
      <c r="A25" t="s">
        <v>1845</v>
      </c>
      <c r="B25" t="s">
        <v>1846</v>
      </c>
      <c r="C25" t="s">
        <v>108</v>
      </c>
      <c r="D25" s="105" t="s">
        <v>4460</v>
      </c>
      <c r="E25" t="s">
        <v>1749</v>
      </c>
      <c r="F25" t="s">
        <v>1847</v>
      </c>
      <c r="G25" t="s">
        <v>844</v>
      </c>
      <c r="H25" t="s">
        <v>102</v>
      </c>
      <c r="I25" s="55">
        <v>307.8</v>
      </c>
      <c r="J25" s="55">
        <v>244579</v>
      </c>
      <c r="K25" s="55">
        <v>3019.9892922792001</v>
      </c>
      <c r="L25" s="56">
        <v>0</v>
      </c>
      <c r="M25" s="56">
        <v>8.5500000000000007E-2</v>
      </c>
      <c r="N25" s="56">
        <v>1.1000000000000001E-3</v>
      </c>
    </row>
    <row r="26" spans="1:14">
      <c r="A26" t="s">
        <v>1848</v>
      </c>
      <c r="B26" t="s">
        <v>1849</v>
      </c>
      <c r="C26" t="s">
        <v>108</v>
      </c>
      <c r="D26" s="105" t="s">
        <v>4460</v>
      </c>
      <c r="E26" t="s">
        <v>1749</v>
      </c>
      <c r="F26" t="s">
        <v>1850</v>
      </c>
      <c r="G26" t="s">
        <v>844</v>
      </c>
      <c r="H26" t="s">
        <v>100</v>
      </c>
      <c r="I26" s="55">
        <v>1200.31</v>
      </c>
      <c r="J26" s="55">
        <v>129297.8</v>
      </c>
      <c r="K26" s="55">
        <v>5629.0112328738596</v>
      </c>
      <c r="L26" s="56">
        <v>0</v>
      </c>
      <c r="M26" s="56">
        <v>0.15939999999999999</v>
      </c>
      <c r="N26" s="56">
        <v>2E-3</v>
      </c>
    </row>
    <row r="27" spans="1:14">
      <c r="A27" t="s">
        <v>1851</v>
      </c>
      <c r="B27" t="s">
        <v>1852</v>
      </c>
      <c r="C27" t="s">
        <v>108</v>
      </c>
      <c r="D27" s="105" t="s">
        <v>4460</v>
      </c>
      <c r="E27" t="s">
        <v>1749</v>
      </c>
      <c r="F27" t="s">
        <v>1850</v>
      </c>
      <c r="G27" t="s">
        <v>844</v>
      </c>
      <c r="H27" t="s">
        <v>104</v>
      </c>
      <c r="I27" s="55">
        <v>197542.64</v>
      </c>
      <c r="J27" s="55">
        <v>132.5</v>
      </c>
      <c r="K27" s="55">
        <v>1209.4928403582001</v>
      </c>
      <c r="L27" s="56">
        <v>1E-4</v>
      </c>
      <c r="M27" s="56">
        <v>3.4200000000000001E-2</v>
      </c>
      <c r="N27" s="56">
        <v>4.0000000000000002E-4</v>
      </c>
    </row>
    <row r="28" spans="1:14">
      <c r="A28" t="s">
        <v>1853</v>
      </c>
      <c r="B28" t="s">
        <v>1854</v>
      </c>
      <c r="C28" t="s">
        <v>108</v>
      </c>
      <c r="D28" s="105" t="s">
        <v>4460</v>
      </c>
      <c r="E28" t="s">
        <v>1749</v>
      </c>
      <c r="F28" s="63" t="s">
        <v>3505</v>
      </c>
      <c r="G28" s="105" t="s">
        <v>4460</v>
      </c>
      <c r="H28" t="s">
        <v>104</v>
      </c>
      <c r="I28" s="55">
        <v>7095.87</v>
      </c>
      <c r="J28" s="55">
        <v>16674.439999999984</v>
      </c>
      <c r="K28" s="55">
        <v>5467.43310252842</v>
      </c>
      <c r="L28" s="56">
        <v>0</v>
      </c>
      <c r="M28" s="56">
        <v>0.15479999999999999</v>
      </c>
      <c r="N28" s="56">
        <v>1.9E-3</v>
      </c>
    </row>
    <row r="29" spans="1:14">
      <c r="A29" s="57" t="s">
        <v>88</v>
      </c>
      <c r="B29" s="107" t="s">
        <v>4460</v>
      </c>
      <c r="C29" s="107" t="s">
        <v>4460</v>
      </c>
      <c r="D29" s="107" t="s">
        <v>4460</v>
      </c>
      <c r="E29" s="107" t="s">
        <v>4460</v>
      </c>
      <c r="F29" s="107" t="s">
        <v>4460</v>
      </c>
      <c r="G29" s="107" t="s">
        <v>4460</v>
      </c>
      <c r="H29" s="107" t="s">
        <v>4460</v>
      </c>
      <c r="I29" s="59">
        <v>71663.960000000006</v>
      </c>
      <c r="J29" s="107" t="s">
        <v>4460</v>
      </c>
      <c r="K29" s="59">
        <v>14483.231037122559</v>
      </c>
      <c r="L29" s="107" t="s">
        <v>4460</v>
      </c>
      <c r="M29" s="58">
        <v>0.41010000000000002</v>
      </c>
      <c r="N29" s="58">
        <v>5.1000000000000004E-3</v>
      </c>
    </row>
    <row r="30" spans="1:14">
      <c r="A30" t="s">
        <v>1855</v>
      </c>
      <c r="B30" t="s">
        <v>1856</v>
      </c>
      <c r="C30" t="s">
        <v>108</v>
      </c>
      <c r="D30" s="105" t="s">
        <v>4460</v>
      </c>
      <c r="E30" t="s">
        <v>1715</v>
      </c>
      <c r="F30" s="63" t="s">
        <v>3505</v>
      </c>
      <c r="G30" s="105" t="s">
        <v>4460</v>
      </c>
      <c r="H30" t="s">
        <v>100</v>
      </c>
      <c r="I30" s="55">
        <v>2467.89</v>
      </c>
      <c r="J30" s="55">
        <v>22796</v>
      </c>
      <c r="K30" s="55">
        <v>2040.4784013588001</v>
      </c>
      <c r="L30" s="56">
        <v>0</v>
      </c>
      <c r="M30" s="56">
        <v>5.7799999999999997E-2</v>
      </c>
      <c r="N30" s="56">
        <v>6.9999999999999999E-4</v>
      </c>
    </row>
    <row r="31" spans="1:14">
      <c r="A31" t="s">
        <v>1857</v>
      </c>
      <c r="B31" t="s">
        <v>1858</v>
      </c>
      <c r="C31" t="s">
        <v>108</v>
      </c>
      <c r="D31" s="105" t="s">
        <v>4460</v>
      </c>
      <c r="E31" t="s">
        <v>1715</v>
      </c>
      <c r="F31" s="63" t="s">
        <v>3505</v>
      </c>
      <c r="G31" s="105" t="s">
        <v>4460</v>
      </c>
      <c r="H31" t="s">
        <v>100</v>
      </c>
      <c r="I31" s="55">
        <v>13873.65</v>
      </c>
      <c r="J31" s="55">
        <v>4107</v>
      </c>
      <c r="K31" s="55">
        <v>2066.6312515485001</v>
      </c>
      <c r="L31" s="56">
        <v>0</v>
      </c>
      <c r="M31" s="56">
        <v>5.8500000000000003E-2</v>
      </c>
      <c r="N31" s="56">
        <v>6.9999999999999999E-4</v>
      </c>
    </row>
    <row r="32" spans="1:14">
      <c r="A32" t="s">
        <v>1859</v>
      </c>
      <c r="B32" t="s">
        <v>1860</v>
      </c>
      <c r="C32" t="s">
        <v>108</v>
      </c>
      <c r="D32" s="105" t="s">
        <v>4460</v>
      </c>
      <c r="E32" t="s">
        <v>1715</v>
      </c>
      <c r="F32" s="63" t="s">
        <v>3505</v>
      </c>
      <c r="G32" s="105" t="s">
        <v>4460</v>
      </c>
      <c r="H32" t="s">
        <v>100</v>
      </c>
      <c r="I32" s="55">
        <v>36497.019999999997</v>
      </c>
      <c r="J32" s="55">
        <v>1264.0299999999984</v>
      </c>
      <c r="K32" s="55">
        <v>1673.25581347306</v>
      </c>
      <c r="L32" s="56">
        <v>0</v>
      </c>
      <c r="M32" s="56">
        <v>4.7399999999999998E-2</v>
      </c>
      <c r="N32" s="56">
        <v>5.9999999999999995E-4</v>
      </c>
    </row>
    <row r="33" spans="1:14">
      <c r="A33" t="s">
        <v>1861</v>
      </c>
      <c r="B33" t="s">
        <v>1862</v>
      </c>
      <c r="C33" t="s">
        <v>1863</v>
      </c>
      <c r="D33" s="105" t="s">
        <v>4460</v>
      </c>
      <c r="E33" t="s">
        <v>1715</v>
      </c>
      <c r="F33" s="63" t="s">
        <v>3505</v>
      </c>
      <c r="G33" s="105" t="s">
        <v>4460</v>
      </c>
      <c r="H33" t="s">
        <v>100</v>
      </c>
      <c r="I33" s="55">
        <v>18825.400000000001</v>
      </c>
      <c r="J33" s="55">
        <v>12745.9</v>
      </c>
      <c r="K33" s="55">
        <v>8702.8655707422004</v>
      </c>
      <c r="L33" s="56">
        <v>0</v>
      </c>
      <c r="M33" s="56">
        <v>0.24640000000000001</v>
      </c>
      <c r="N33" s="56">
        <v>3.0000000000000001E-3</v>
      </c>
    </row>
    <row r="34" spans="1:14">
      <c r="A34" s="57" t="s">
        <v>839</v>
      </c>
      <c r="B34" s="107" t="s">
        <v>4460</v>
      </c>
      <c r="C34" s="107" t="s">
        <v>4460</v>
      </c>
      <c r="D34" s="107" t="s">
        <v>4460</v>
      </c>
      <c r="E34" s="107" t="s">
        <v>4460</v>
      </c>
      <c r="F34" s="107" t="s">
        <v>4460</v>
      </c>
      <c r="G34" s="107" t="s">
        <v>4460</v>
      </c>
      <c r="H34" s="107" t="s">
        <v>4460</v>
      </c>
      <c r="I34" s="59">
        <v>0</v>
      </c>
      <c r="J34" s="107" t="s">
        <v>4460</v>
      </c>
      <c r="K34" s="59">
        <v>0</v>
      </c>
      <c r="L34" s="107" t="s">
        <v>4460</v>
      </c>
      <c r="M34" s="58">
        <v>0</v>
      </c>
      <c r="N34" s="58">
        <v>0</v>
      </c>
    </row>
    <row r="35" spans="1:14">
      <c r="A35" t="s">
        <v>180</v>
      </c>
      <c r="B35" t="s">
        <v>180</v>
      </c>
      <c r="C35" s="107" t="s">
        <v>4460</v>
      </c>
      <c r="D35" s="107" t="s">
        <v>4460</v>
      </c>
      <c r="E35" t="s">
        <v>180</v>
      </c>
      <c r="F35" t="s">
        <v>180</v>
      </c>
      <c r="G35" s="107" t="s">
        <v>4460</v>
      </c>
      <c r="H35" t="s">
        <v>180</v>
      </c>
      <c r="I35" s="55">
        <v>0</v>
      </c>
      <c r="J35" s="55">
        <v>0</v>
      </c>
      <c r="K35" s="55">
        <v>0</v>
      </c>
      <c r="L35" s="56">
        <v>0</v>
      </c>
      <c r="M35" s="56">
        <v>0</v>
      </c>
      <c r="N35" s="56">
        <v>0</v>
      </c>
    </row>
    <row r="36" spans="1:14">
      <c r="A36" t="s">
        <v>196</v>
      </c>
      <c r="B36" s="107" t="s">
        <v>4460</v>
      </c>
      <c r="C36" s="107" t="s">
        <v>4460</v>
      </c>
      <c r="D36" s="107" t="s">
        <v>4460</v>
      </c>
      <c r="E36" s="107" t="s">
        <v>4460</v>
      </c>
      <c r="F36" s="107" t="s">
        <v>4460</v>
      </c>
      <c r="G36" s="107" t="s">
        <v>4460</v>
      </c>
      <c r="H36" s="107" t="s">
        <v>4460</v>
      </c>
      <c r="I36" s="107" t="s">
        <v>4460</v>
      </c>
      <c r="J36" s="107" t="s">
        <v>4460</v>
      </c>
      <c r="K36" s="107" t="s">
        <v>4460</v>
      </c>
      <c r="L36" s="107" t="s">
        <v>4460</v>
      </c>
      <c r="M36" s="107" t="s">
        <v>4460</v>
      </c>
      <c r="N36" s="107" t="s">
        <v>4460</v>
      </c>
    </row>
    <row r="37" spans="1:14">
      <c r="A37" t="s">
        <v>308</v>
      </c>
      <c r="B37" s="107" t="s">
        <v>4460</v>
      </c>
      <c r="C37" s="107" t="s">
        <v>4460</v>
      </c>
      <c r="D37" s="107" t="s">
        <v>4460</v>
      </c>
      <c r="E37" s="107" t="s">
        <v>4460</v>
      </c>
      <c r="F37" s="107" t="s">
        <v>4460</v>
      </c>
      <c r="G37" s="107" t="s">
        <v>4460</v>
      </c>
      <c r="H37" s="107" t="s">
        <v>4460</v>
      </c>
      <c r="I37" s="107" t="s">
        <v>4460</v>
      </c>
      <c r="J37" s="107" t="s">
        <v>4460</v>
      </c>
      <c r="K37" s="107" t="s">
        <v>4460</v>
      </c>
      <c r="L37" s="107" t="s">
        <v>4460</v>
      </c>
      <c r="M37" s="107" t="s">
        <v>4460</v>
      </c>
      <c r="N37" s="107" t="s">
        <v>4460</v>
      </c>
    </row>
    <row r="38" spans="1:14">
      <c r="A38" t="s">
        <v>309</v>
      </c>
      <c r="B38" s="107" t="s">
        <v>4460</v>
      </c>
      <c r="C38" s="107" t="s">
        <v>4460</v>
      </c>
      <c r="D38" s="107" t="s">
        <v>4460</v>
      </c>
      <c r="E38" s="107" t="s">
        <v>4460</v>
      </c>
      <c r="F38" s="107" t="s">
        <v>4460</v>
      </c>
      <c r="G38" s="107" t="s">
        <v>4460</v>
      </c>
      <c r="H38" s="107" t="s">
        <v>4460</v>
      </c>
      <c r="I38" s="107" t="s">
        <v>4460</v>
      </c>
      <c r="J38" s="107" t="s">
        <v>4460</v>
      </c>
      <c r="K38" s="107" t="s">
        <v>4460</v>
      </c>
      <c r="L38" s="107" t="s">
        <v>4460</v>
      </c>
      <c r="M38" s="107" t="s">
        <v>4460</v>
      </c>
      <c r="N38" s="107" t="s">
        <v>4460</v>
      </c>
    </row>
    <row r="39" spans="1:14">
      <c r="A39" t="s">
        <v>310</v>
      </c>
      <c r="B39" s="107" t="s">
        <v>4460</v>
      </c>
      <c r="C39" s="107" t="s">
        <v>4460</v>
      </c>
      <c r="D39" s="107" t="s">
        <v>4460</v>
      </c>
      <c r="E39" s="107" t="s">
        <v>4460</v>
      </c>
      <c r="F39" s="107" t="s">
        <v>4460</v>
      </c>
      <c r="G39" s="107" t="s">
        <v>4460</v>
      </c>
      <c r="H39" s="107" t="s">
        <v>4460</v>
      </c>
      <c r="I39" s="107" t="s">
        <v>4460</v>
      </c>
      <c r="J39" s="107" t="s">
        <v>4460</v>
      </c>
      <c r="K39" s="107" t="s">
        <v>4460</v>
      </c>
      <c r="L39" s="107" t="s">
        <v>4460</v>
      </c>
      <c r="M39" s="107" t="s">
        <v>4460</v>
      </c>
      <c r="N39" s="107" t="s">
        <v>4460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A1:AY1048576 BA1:XFD1048576 AZ1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>
      <c r="A1" s="2" t="s">
        <v>0</v>
      </c>
      <c r="B1" s="61" t="s">
        <v>4459</v>
      </c>
      <c r="D1" s="13"/>
    </row>
    <row r="2" spans="1:11">
      <c r="A2" s="2" t="s">
        <v>1</v>
      </c>
      <c r="B2" s="9" t="s">
        <v>3469</v>
      </c>
      <c r="D2" s="13"/>
    </row>
    <row r="3" spans="1:11">
      <c r="A3" s="2" t="s">
        <v>2</v>
      </c>
      <c r="B3" s="20" t="s">
        <v>3470</v>
      </c>
      <c r="D3" s="13"/>
    </row>
    <row r="4" spans="1:11">
      <c r="A4" s="2" t="s">
        <v>3</v>
      </c>
      <c r="B4" s="62" t="s">
        <v>165</v>
      </c>
      <c r="D4" s="13"/>
    </row>
    <row r="5" spans="1:11" ht="18.75">
      <c r="A5" s="82" t="s">
        <v>91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6" t="s">
        <v>152</v>
      </c>
      <c r="G7" s="100" t="s">
        <v>4460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53">
        <v>222047.61</v>
      </c>
      <c r="G9" s="102" t="s">
        <v>4460</v>
      </c>
      <c r="H9" s="53">
        <v>45.748792684438001</v>
      </c>
      <c r="I9" s="116" t="s">
        <v>4460</v>
      </c>
      <c r="J9" s="54">
        <v>1</v>
      </c>
      <c r="K9" s="54">
        <v>0</v>
      </c>
    </row>
    <row r="10" spans="1:11">
      <c r="A10" s="57" t="s">
        <v>173</v>
      </c>
      <c r="B10" s="106" t="s">
        <v>4460</v>
      </c>
      <c r="C10" s="107" t="s">
        <v>4460</v>
      </c>
      <c r="D10" s="107" t="s">
        <v>4460</v>
      </c>
      <c r="E10" s="107" t="s">
        <v>4460</v>
      </c>
      <c r="F10" s="59">
        <v>214751.06</v>
      </c>
      <c r="G10" s="107" t="s">
        <v>4460</v>
      </c>
      <c r="H10" s="59">
        <v>44.722494609999998</v>
      </c>
      <c r="I10" s="107" t="s">
        <v>4460</v>
      </c>
      <c r="J10" s="58">
        <v>0.97760000000000002</v>
      </c>
      <c r="K10" s="58">
        <v>0</v>
      </c>
    </row>
    <row r="11" spans="1:11">
      <c r="A11" s="57" t="s">
        <v>1864</v>
      </c>
      <c r="B11" s="106" t="s">
        <v>4460</v>
      </c>
      <c r="C11" s="107" t="s">
        <v>4460</v>
      </c>
      <c r="D11" s="107" t="s">
        <v>4460</v>
      </c>
      <c r="E11" s="107" t="s">
        <v>4460</v>
      </c>
      <c r="F11" s="59">
        <v>214751.06</v>
      </c>
      <c r="G11" s="107" t="s">
        <v>4460</v>
      </c>
      <c r="H11" s="59">
        <v>44.722494609999998</v>
      </c>
      <c r="I11" s="107" t="s">
        <v>4460</v>
      </c>
      <c r="J11" s="58">
        <v>0.97760000000000002</v>
      </c>
      <c r="K11" s="58">
        <v>0</v>
      </c>
    </row>
    <row r="12" spans="1:11">
      <c r="A12" t="s">
        <v>1865</v>
      </c>
      <c r="B12" t="s">
        <v>1866</v>
      </c>
      <c r="C12" t="s">
        <v>96</v>
      </c>
      <c r="D12" t="s">
        <v>349</v>
      </c>
      <c r="E12" t="s">
        <v>98</v>
      </c>
      <c r="F12" s="55">
        <v>142387.72</v>
      </c>
      <c r="G12" s="55">
        <v>17.3</v>
      </c>
      <c r="H12" s="55">
        <v>24.633075560000002</v>
      </c>
      <c r="I12" s="56">
        <v>0</v>
      </c>
      <c r="J12" s="56">
        <v>0.53839999999999999</v>
      </c>
      <c r="K12" s="56">
        <v>0</v>
      </c>
    </row>
    <row r="13" spans="1:11">
      <c r="A13" t="s">
        <v>1867</v>
      </c>
      <c r="B13" t="s">
        <v>1868</v>
      </c>
      <c r="C13" t="s">
        <v>96</v>
      </c>
      <c r="D13" t="s">
        <v>349</v>
      </c>
      <c r="E13" t="s">
        <v>98</v>
      </c>
      <c r="F13" s="55">
        <v>27682</v>
      </c>
      <c r="G13" s="55">
        <v>33.799999999999997</v>
      </c>
      <c r="H13" s="55">
        <v>9.3565159999999992</v>
      </c>
      <c r="I13" s="56">
        <v>0</v>
      </c>
      <c r="J13" s="56">
        <v>0.20449999999999999</v>
      </c>
      <c r="K13" s="56">
        <v>0</v>
      </c>
    </row>
    <row r="14" spans="1:11">
      <c r="A14" t="s">
        <v>1869</v>
      </c>
      <c r="B14" t="s">
        <v>1870</v>
      </c>
      <c r="C14" t="s">
        <v>96</v>
      </c>
      <c r="D14" t="s">
        <v>1478</v>
      </c>
      <c r="E14" t="s">
        <v>98</v>
      </c>
      <c r="F14" s="55">
        <v>6444.89</v>
      </c>
      <c r="G14" s="55">
        <v>90</v>
      </c>
      <c r="H14" s="55">
        <v>5.8004009999999999</v>
      </c>
      <c r="I14" s="56">
        <v>2E-3</v>
      </c>
      <c r="J14" s="56">
        <v>0.1268</v>
      </c>
      <c r="K14" s="56">
        <v>0</v>
      </c>
    </row>
    <row r="15" spans="1:11">
      <c r="A15" t="s">
        <v>1871</v>
      </c>
      <c r="B15" t="s">
        <v>1872</v>
      </c>
      <c r="C15" t="s">
        <v>96</v>
      </c>
      <c r="D15" t="s">
        <v>112</v>
      </c>
      <c r="E15" t="s">
        <v>98</v>
      </c>
      <c r="F15" s="55">
        <v>38236.449999999997</v>
      </c>
      <c r="G15" s="55">
        <v>12.9</v>
      </c>
      <c r="H15" s="55">
        <v>4.9325020500000001</v>
      </c>
      <c r="I15" s="56">
        <v>2.5000000000000001E-3</v>
      </c>
      <c r="J15" s="56">
        <v>0.10780000000000001</v>
      </c>
      <c r="K15" s="56">
        <v>0</v>
      </c>
    </row>
    <row r="16" spans="1:11">
      <c r="A16" s="57" t="s">
        <v>194</v>
      </c>
      <c r="B16" s="106" t="s">
        <v>4460</v>
      </c>
      <c r="C16" s="107" t="s">
        <v>4460</v>
      </c>
      <c r="D16" s="107" t="s">
        <v>4460</v>
      </c>
      <c r="E16" s="107" t="s">
        <v>4460</v>
      </c>
      <c r="F16" s="59">
        <v>7296.55</v>
      </c>
      <c r="G16" s="107" t="s">
        <v>4460</v>
      </c>
      <c r="H16" s="59">
        <v>1.0262980744379999</v>
      </c>
      <c r="I16" s="107" t="s">
        <v>4460</v>
      </c>
      <c r="J16" s="58">
        <v>2.24E-2</v>
      </c>
      <c r="K16" s="58">
        <v>0</v>
      </c>
    </row>
    <row r="17" spans="1:11">
      <c r="A17" s="57" t="s">
        <v>1873</v>
      </c>
      <c r="B17" s="106" t="s">
        <v>4460</v>
      </c>
      <c r="C17" s="107" t="s">
        <v>4460</v>
      </c>
      <c r="D17" s="107" t="s">
        <v>4460</v>
      </c>
      <c r="E17" s="107" t="s">
        <v>4460</v>
      </c>
      <c r="F17" s="59">
        <v>7296.55</v>
      </c>
      <c r="G17" s="107" t="s">
        <v>4460</v>
      </c>
      <c r="H17" s="59">
        <v>1.0262980744379999</v>
      </c>
      <c r="I17" s="107" t="s">
        <v>4460</v>
      </c>
      <c r="J17" s="58">
        <v>2.24E-2</v>
      </c>
      <c r="K17" s="58">
        <v>0</v>
      </c>
    </row>
    <row r="18" spans="1:11">
      <c r="A18" t="s">
        <v>1874</v>
      </c>
      <c r="B18" t="s">
        <v>1875</v>
      </c>
      <c r="C18" t="s">
        <v>1549</v>
      </c>
      <c r="D18" t="s">
        <v>921</v>
      </c>
      <c r="E18" t="s">
        <v>100</v>
      </c>
      <c r="F18" s="55">
        <v>5771.54</v>
      </c>
      <c r="G18" s="55">
        <v>4.1100000000000003</v>
      </c>
      <c r="H18" s="55">
        <v>0.86036173633799995</v>
      </c>
      <c r="I18" s="56">
        <v>2.0000000000000001E-4</v>
      </c>
      <c r="J18" s="56">
        <v>1.8800000000000001E-2</v>
      </c>
      <c r="K18" s="56">
        <v>0</v>
      </c>
    </row>
    <row r="19" spans="1:11">
      <c r="A19" t="s">
        <v>1876</v>
      </c>
      <c r="B19" t="s">
        <v>1877</v>
      </c>
      <c r="C19" t="s">
        <v>1545</v>
      </c>
      <c r="D19" t="s">
        <v>982</v>
      </c>
      <c r="E19" t="s">
        <v>100</v>
      </c>
      <c r="F19" s="55">
        <v>1525.01</v>
      </c>
      <c r="G19" s="55">
        <v>3</v>
      </c>
      <c r="H19" s="55">
        <v>0.1659363381</v>
      </c>
      <c r="I19" s="56">
        <v>1E-4</v>
      </c>
      <c r="J19" s="56">
        <v>3.5999999999999999E-3</v>
      </c>
      <c r="K19" s="56">
        <v>0</v>
      </c>
    </row>
    <row r="20" spans="1:11">
      <c r="A20" t="s">
        <v>196</v>
      </c>
      <c r="B20" s="106" t="s">
        <v>4460</v>
      </c>
      <c r="C20" s="107" t="s">
        <v>4460</v>
      </c>
      <c r="D20" s="107" t="s">
        <v>4460</v>
      </c>
      <c r="E20" s="107" t="s">
        <v>4460</v>
      </c>
      <c r="F20" s="107" t="s">
        <v>4460</v>
      </c>
      <c r="G20" s="107" t="s">
        <v>4460</v>
      </c>
      <c r="H20" s="107" t="s">
        <v>4460</v>
      </c>
      <c r="I20" s="107" t="s">
        <v>4460</v>
      </c>
      <c r="J20" s="107" t="s">
        <v>4460</v>
      </c>
      <c r="K20" s="107" t="s">
        <v>4460</v>
      </c>
    </row>
    <row r="21" spans="1:11">
      <c r="A21" t="s">
        <v>308</v>
      </c>
      <c r="B21" s="106" t="s">
        <v>4460</v>
      </c>
      <c r="C21" s="107" t="s">
        <v>4460</v>
      </c>
      <c r="D21" s="107" t="s">
        <v>4460</v>
      </c>
      <c r="E21" s="107" t="s">
        <v>4460</v>
      </c>
      <c r="F21" s="107" t="s">
        <v>4460</v>
      </c>
      <c r="G21" s="107" t="s">
        <v>4460</v>
      </c>
      <c r="H21" s="107" t="s">
        <v>4460</v>
      </c>
      <c r="I21" s="107" t="s">
        <v>4460</v>
      </c>
      <c r="J21" s="107" t="s">
        <v>4460</v>
      </c>
      <c r="K21" s="107" t="s">
        <v>4460</v>
      </c>
    </row>
    <row r="22" spans="1:11">
      <c r="A22" t="s">
        <v>309</v>
      </c>
      <c r="B22" s="106" t="s">
        <v>4460</v>
      </c>
      <c r="C22" s="107" t="s">
        <v>4460</v>
      </c>
      <c r="D22" s="107" t="s">
        <v>4460</v>
      </c>
      <c r="E22" s="107" t="s">
        <v>4460</v>
      </c>
      <c r="F22" s="107" t="s">
        <v>4460</v>
      </c>
      <c r="G22" s="107" t="s">
        <v>4460</v>
      </c>
      <c r="H22" s="107" t="s">
        <v>4460</v>
      </c>
      <c r="I22" s="107" t="s">
        <v>4460</v>
      </c>
      <c r="J22" s="107" t="s">
        <v>4460</v>
      </c>
      <c r="K22" s="107" t="s">
        <v>4460</v>
      </c>
    </row>
    <row r="23" spans="1:11">
      <c r="A23" t="s">
        <v>310</v>
      </c>
      <c r="B23" s="106" t="s">
        <v>4460</v>
      </c>
      <c r="C23" s="107" t="s">
        <v>4460</v>
      </c>
      <c r="D23" s="107" t="s">
        <v>4460</v>
      </c>
      <c r="E23" s="107" t="s">
        <v>4460</v>
      </c>
      <c r="F23" s="107" t="s">
        <v>4460</v>
      </c>
      <c r="G23" s="107" t="s">
        <v>4460</v>
      </c>
      <c r="H23" s="107" t="s">
        <v>4460</v>
      </c>
      <c r="I23" s="107" t="s">
        <v>4460</v>
      </c>
      <c r="J23" s="107" t="s">
        <v>4460</v>
      </c>
      <c r="K23" s="107" t="s">
        <v>4460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>
      <c r="A1" s="2" t="s">
        <v>0</v>
      </c>
      <c r="B1" s="61" t="s">
        <v>4459</v>
      </c>
      <c r="D1" s="13"/>
    </row>
    <row r="2" spans="1:12">
      <c r="A2" s="2" t="s">
        <v>1</v>
      </c>
      <c r="B2" s="9" t="s">
        <v>3469</v>
      </c>
      <c r="D2" s="13"/>
    </row>
    <row r="3" spans="1:12">
      <c r="A3" s="2" t="s">
        <v>2</v>
      </c>
      <c r="B3" s="20" t="s">
        <v>3470</v>
      </c>
      <c r="D3" s="13"/>
    </row>
    <row r="4" spans="1:12">
      <c r="A4" s="2" t="s">
        <v>3</v>
      </c>
      <c r="B4" s="62" t="s">
        <v>165</v>
      </c>
      <c r="D4" s="13"/>
    </row>
    <row r="5" spans="1:12" ht="18.75">
      <c r="A5" s="82" t="s">
        <v>94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4460</v>
      </c>
      <c r="B7" s="117" t="s">
        <v>4460</v>
      </c>
      <c r="C7" s="117" t="s">
        <v>4460</v>
      </c>
      <c r="D7" s="117" t="s">
        <v>4460</v>
      </c>
      <c r="E7" s="117" t="s">
        <v>4460</v>
      </c>
      <c r="F7" s="16" t="s">
        <v>152</v>
      </c>
      <c r="G7" s="100" t="s">
        <v>4460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53">
        <v>1042.78</v>
      </c>
      <c r="G9" s="102" t="s">
        <v>4460</v>
      </c>
      <c r="H9" s="53">
        <v>1147.8505015999999</v>
      </c>
      <c r="I9" s="116" t="s">
        <v>4460</v>
      </c>
      <c r="J9" s="54">
        <v>1</v>
      </c>
      <c r="K9" s="54">
        <v>4.0000000000000002E-4</v>
      </c>
    </row>
    <row r="10" spans="1:12">
      <c r="A10" s="57" t="s">
        <v>173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59">
        <v>0</v>
      </c>
      <c r="G10" s="107" t="s">
        <v>4460</v>
      </c>
      <c r="H10" s="59">
        <v>573.04064000000005</v>
      </c>
      <c r="I10" s="107" t="s">
        <v>4460</v>
      </c>
      <c r="J10" s="58">
        <v>0.49919999999999998</v>
      </c>
      <c r="K10" s="58">
        <v>2.0000000000000001E-4</v>
      </c>
    </row>
    <row r="11" spans="1:12">
      <c r="A11" s="57" t="s">
        <v>1878</v>
      </c>
      <c r="B11" s="107" t="s">
        <v>4460</v>
      </c>
      <c r="C11" s="107" t="s">
        <v>4460</v>
      </c>
      <c r="D11" s="107" t="s">
        <v>4460</v>
      </c>
      <c r="E11" s="107" t="s">
        <v>4460</v>
      </c>
      <c r="F11" s="59">
        <v>0</v>
      </c>
      <c r="G11" s="107" t="s">
        <v>4460</v>
      </c>
      <c r="H11" s="59">
        <v>573.04064000000005</v>
      </c>
      <c r="I11" s="107" t="s">
        <v>4460</v>
      </c>
      <c r="J11" s="58">
        <v>0.49919999999999998</v>
      </c>
      <c r="K11" s="58">
        <v>2.0000000000000001E-4</v>
      </c>
    </row>
    <row r="12" spans="1:12">
      <c r="A12" t="s">
        <v>1879</v>
      </c>
      <c r="B12" t="s">
        <v>1880</v>
      </c>
      <c r="C12" t="s">
        <v>96</v>
      </c>
      <c r="D12" t="s">
        <v>1881</v>
      </c>
      <c r="E12" t="s">
        <v>98</v>
      </c>
      <c r="F12" s="55">
        <v>20.92</v>
      </c>
      <c r="G12" s="55">
        <v>2988900</v>
      </c>
      <c r="H12" s="55">
        <v>625.27787999999998</v>
      </c>
      <c r="I12" s="56">
        <v>0</v>
      </c>
      <c r="J12" s="56">
        <v>0.54469999999999996</v>
      </c>
      <c r="K12" s="56">
        <v>2.0000000000000001E-4</v>
      </c>
    </row>
    <row r="13" spans="1:12">
      <c r="A13" t="s">
        <v>1882</v>
      </c>
      <c r="B13" t="s">
        <v>1883</v>
      </c>
      <c r="C13" t="s">
        <v>96</v>
      </c>
      <c r="D13" t="s">
        <v>1881</v>
      </c>
      <c r="E13" t="s">
        <v>98</v>
      </c>
      <c r="F13" s="55">
        <v>-20.92</v>
      </c>
      <c r="G13" s="55">
        <v>249700</v>
      </c>
      <c r="H13" s="55">
        <v>-52.23724</v>
      </c>
      <c r="I13" s="56">
        <v>0</v>
      </c>
      <c r="J13" s="56">
        <v>-4.5499999999999999E-2</v>
      </c>
      <c r="K13" s="56">
        <v>0</v>
      </c>
    </row>
    <row r="14" spans="1:12">
      <c r="A14" s="57" t="s">
        <v>1884</v>
      </c>
      <c r="B14" s="107" t="s">
        <v>4460</v>
      </c>
      <c r="C14" s="107" t="s">
        <v>4460</v>
      </c>
      <c r="D14" s="107" t="s">
        <v>4460</v>
      </c>
      <c r="E14" s="107" t="s">
        <v>4460</v>
      </c>
      <c r="F14" s="59">
        <v>0</v>
      </c>
      <c r="G14" s="107" t="s">
        <v>4460</v>
      </c>
      <c r="H14" s="59">
        <v>0</v>
      </c>
      <c r="I14" s="107" t="s">
        <v>4460</v>
      </c>
      <c r="J14" s="58">
        <v>0</v>
      </c>
      <c r="K14" s="58">
        <v>0</v>
      </c>
    </row>
    <row r="15" spans="1:12">
      <c r="A15" t="s">
        <v>180</v>
      </c>
      <c r="B15" t="s">
        <v>180</v>
      </c>
      <c r="C15" s="107" t="s">
        <v>4460</v>
      </c>
      <c r="D15" t="s">
        <v>180</v>
      </c>
      <c r="E15" t="s">
        <v>180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1885</v>
      </c>
      <c r="B16" s="107" t="s">
        <v>4460</v>
      </c>
      <c r="C16" s="107" t="s">
        <v>4460</v>
      </c>
      <c r="D16" s="107" t="s">
        <v>4460</v>
      </c>
      <c r="E16" s="107" t="s">
        <v>4460</v>
      </c>
      <c r="F16" s="59">
        <v>0</v>
      </c>
      <c r="G16" s="107" t="s">
        <v>4460</v>
      </c>
      <c r="H16" s="59">
        <v>0</v>
      </c>
      <c r="I16" s="107" t="s">
        <v>4460</v>
      </c>
      <c r="J16" s="58">
        <v>0</v>
      </c>
      <c r="K16" s="58">
        <v>0</v>
      </c>
    </row>
    <row r="17" spans="1:11">
      <c r="A17" t="s">
        <v>180</v>
      </c>
      <c r="B17" t="s">
        <v>180</v>
      </c>
      <c r="C17" s="107" t="s">
        <v>4460</v>
      </c>
      <c r="D17" t="s">
        <v>180</v>
      </c>
      <c r="E17" t="s">
        <v>180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839</v>
      </c>
      <c r="B18" s="107" t="s">
        <v>4460</v>
      </c>
      <c r="C18" s="107" t="s">
        <v>4460</v>
      </c>
      <c r="D18" s="107" t="s">
        <v>4460</v>
      </c>
      <c r="E18" s="107" t="s">
        <v>4460</v>
      </c>
      <c r="F18" s="59">
        <v>0</v>
      </c>
      <c r="G18" s="107" t="s">
        <v>4460</v>
      </c>
      <c r="H18" s="59">
        <v>0</v>
      </c>
      <c r="I18" s="107" t="s">
        <v>4460</v>
      </c>
      <c r="J18" s="58">
        <v>0</v>
      </c>
      <c r="K18" s="58">
        <v>0</v>
      </c>
    </row>
    <row r="19" spans="1:11">
      <c r="A19" t="s">
        <v>180</v>
      </c>
      <c r="B19" t="s">
        <v>180</v>
      </c>
      <c r="C19" s="107" t="s">
        <v>4460</v>
      </c>
      <c r="D19" t="s">
        <v>180</v>
      </c>
      <c r="E19" t="s">
        <v>180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194</v>
      </c>
      <c r="B20" s="107" t="s">
        <v>4460</v>
      </c>
      <c r="C20" s="107" t="s">
        <v>4460</v>
      </c>
      <c r="D20" s="107" t="s">
        <v>4460</v>
      </c>
      <c r="E20" s="107" t="s">
        <v>4460</v>
      </c>
      <c r="F20" s="59">
        <v>1042.78</v>
      </c>
      <c r="G20" s="107" t="s">
        <v>4460</v>
      </c>
      <c r="H20" s="59">
        <v>574.80986159999998</v>
      </c>
      <c r="I20" s="107" t="s">
        <v>4460</v>
      </c>
      <c r="J20" s="58">
        <v>0.50080000000000002</v>
      </c>
      <c r="K20" s="58">
        <v>2.0000000000000001E-4</v>
      </c>
    </row>
    <row r="21" spans="1:11">
      <c r="A21" s="57" t="s">
        <v>1878</v>
      </c>
      <c r="B21" s="107" t="s">
        <v>4460</v>
      </c>
      <c r="C21" s="107" t="s">
        <v>4460</v>
      </c>
      <c r="D21" s="107" t="s">
        <v>4460</v>
      </c>
      <c r="E21" s="107" t="s">
        <v>4460</v>
      </c>
      <c r="F21" s="59">
        <v>1042.78</v>
      </c>
      <c r="G21" s="107" t="s">
        <v>4460</v>
      </c>
      <c r="H21" s="59">
        <v>574.80986159999998</v>
      </c>
      <c r="I21" s="107" t="s">
        <v>4460</v>
      </c>
      <c r="J21" s="58">
        <v>0.50080000000000002</v>
      </c>
      <c r="K21" s="58">
        <v>2.0000000000000001E-4</v>
      </c>
    </row>
    <row r="22" spans="1:11">
      <c r="A22" t="s">
        <v>1886</v>
      </c>
      <c r="B22" t="s">
        <v>1887</v>
      </c>
      <c r="C22" t="s">
        <v>1549</v>
      </c>
      <c r="D22" t="s">
        <v>1881</v>
      </c>
      <c r="E22" t="s">
        <v>100</v>
      </c>
      <c r="F22" s="55">
        <v>418.2</v>
      </c>
      <c r="G22" s="55">
        <v>14000</v>
      </c>
      <c r="H22" s="55">
        <v>212.35359600000001</v>
      </c>
      <c r="I22" s="56">
        <v>0</v>
      </c>
      <c r="J22" s="56">
        <v>0.185</v>
      </c>
      <c r="K22" s="56">
        <v>1E-4</v>
      </c>
    </row>
    <row r="23" spans="1:11">
      <c r="A23" t="s">
        <v>1888</v>
      </c>
      <c r="B23" t="s">
        <v>1889</v>
      </c>
      <c r="C23" t="s">
        <v>1549</v>
      </c>
      <c r="D23" t="s">
        <v>1881</v>
      </c>
      <c r="E23" t="s">
        <v>100</v>
      </c>
      <c r="F23" s="55">
        <v>624.58000000000004</v>
      </c>
      <c r="G23" s="55">
        <v>16000</v>
      </c>
      <c r="H23" s="55">
        <v>362.45626559999999</v>
      </c>
      <c r="I23" s="56">
        <v>0</v>
      </c>
      <c r="J23" s="56">
        <v>0.31580000000000003</v>
      </c>
      <c r="K23" s="56">
        <v>1E-4</v>
      </c>
    </row>
    <row r="24" spans="1:11">
      <c r="A24" s="57" t="s">
        <v>1890</v>
      </c>
      <c r="B24" s="107" t="s">
        <v>4460</v>
      </c>
      <c r="C24" s="107" t="s">
        <v>4460</v>
      </c>
      <c r="D24" s="107" t="s">
        <v>4460</v>
      </c>
      <c r="E24" s="107" t="s">
        <v>4460</v>
      </c>
      <c r="F24" s="59">
        <v>0</v>
      </c>
      <c r="G24" s="107" t="s">
        <v>4460</v>
      </c>
      <c r="H24" s="59">
        <v>0</v>
      </c>
      <c r="I24" s="107" t="s">
        <v>4460</v>
      </c>
      <c r="J24" s="58">
        <v>0</v>
      </c>
      <c r="K24" s="58">
        <v>0</v>
      </c>
    </row>
    <row r="25" spans="1:11">
      <c r="A25" t="s">
        <v>180</v>
      </c>
      <c r="B25" t="s">
        <v>180</v>
      </c>
      <c r="C25" s="107" t="s">
        <v>4460</v>
      </c>
      <c r="D25" t="s">
        <v>180</v>
      </c>
      <c r="E25" t="s">
        <v>180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1885</v>
      </c>
      <c r="B26" s="107" t="s">
        <v>4460</v>
      </c>
      <c r="C26" s="107" t="s">
        <v>4460</v>
      </c>
      <c r="D26" s="107" t="s">
        <v>4460</v>
      </c>
      <c r="E26" s="107" t="s">
        <v>4460</v>
      </c>
      <c r="F26" s="59">
        <v>0</v>
      </c>
      <c r="G26" s="107" t="s">
        <v>4460</v>
      </c>
      <c r="H26" s="59">
        <v>0</v>
      </c>
      <c r="I26" s="107" t="s">
        <v>4460</v>
      </c>
      <c r="J26" s="58">
        <v>0</v>
      </c>
      <c r="K26" s="58">
        <v>0</v>
      </c>
    </row>
    <row r="27" spans="1:11">
      <c r="A27" t="s">
        <v>180</v>
      </c>
      <c r="B27" t="s">
        <v>180</v>
      </c>
      <c r="C27" s="107" t="s">
        <v>4460</v>
      </c>
      <c r="D27" t="s">
        <v>180</v>
      </c>
      <c r="E27" t="s">
        <v>180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1891</v>
      </c>
      <c r="B28" s="107" t="s">
        <v>4460</v>
      </c>
      <c r="C28" s="107" t="s">
        <v>4460</v>
      </c>
      <c r="D28" s="107" t="s">
        <v>4460</v>
      </c>
      <c r="E28" s="107" t="s">
        <v>4460</v>
      </c>
      <c r="F28" s="59">
        <v>0</v>
      </c>
      <c r="G28" s="107" t="s">
        <v>4460</v>
      </c>
      <c r="H28" s="59">
        <v>0</v>
      </c>
      <c r="I28" s="107" t="s">
        <v>4460</v>
      </c>
      <c r="J28" s="58">
        <v>0</v>
      </c>
      <c r="K28" s="58">
        <v>0</v>
      </c>
    </row>
    <row r="29" spans="1:11">
      <c r="A29" t="s">
        <v>180</v>
      </c>
      <c r="B29" t="s">
        <v>180</v>
      </c>
      <c r="C29" s="107" t="s">
        <v>4460</v>
      </c>
      <c r="D29" t="s">
        <v>180</v>
      </c>
      <c r="E29" t="s">
        <v>180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839</v>
      </c>
      <c r="B30" s="107" t="s">
        <v>4460</v>
      </c>
      <c r="C30" s="107" t="s">
        <v>4460</v>
      </c>
      <c r="D30" s="107" t="s">
        <v>4460</v>
      </c>
      <c r="E30" s="107" t="s">
        <v>4460</v>
      </c>
      <c r="F30" s="59">
        <v>0</v>
      </c>
      <c r="G30" s="107" t="s">
        <v>4460</v>
      </c>
      <c r="H30" s="59">
        <v>0</v>
      </c>
      <c r="I30" s="107" t="s">
        <v>4460</v>
      </c>
      <c r="J30" s="58">
        <v>0</v>
      </c>
      <c r="K30" s="58">
        <v>0</v>
      </c>
    </row>
    <row r="31" spans="1:11">
      <c r="A31" t="s">
        <v>180</v>
      </c>
      <c r="B31" t="s">
        <v>180</v>
      </c>
      <c r="C31" s="107" t="s">
        <v>4460</v>
      </c>
      <c r="D31" t="s">
        <v>180</v>
      </c>
      <c r="E31" t="s">
        <v>180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196</v>
      </c>
      <c r="B32" s="107" t="s">
        <v>4460</v>
      </c>
      <c r="C32" s="107" t="s">
        <v>4460</v>
      </c>
      <c r="D32" s="107" t="s">
        <v>4460</v>
      </c>
      <c r="E32" s="107" t="s">
        <v>4460</v>
      </c>
      <c r="F32" s="107" t="s">
        <v>4460</v>
      </c>
      <c r="G32" s="107" t="s">
        <v>4460</v>
      </c>
      <c r="H32" s="107" t="s">
        <v>4460</v>
      </c>
      <c r="I32" s="107" t="s">
        <v>4460</v>
      </c>
      <c r="J32" s="107" t="s">
        <v>4460</v>
      </c>
      <c r="K32" s="107" t="s">
        <v>4460</v>
      </c>
    </row>
    <row r="33" spans="1:11">
      <c r="A33" t="s">
        <v>308</v>
      </c>
      <c r="B33" s="107" t="s">
        <v>4460</v>
      </c>
      <c r="C33" s="107" t="s">
        <v>4460</v>
      </c>
      <c r="D33" s="107" t="s">
        <v>4460</v>
      </c>
      <c r="E33" s="107" t="s">
        <v>4460</v>
      </c>
      <c r="F33" s="107" t="s">
        <v>4460</v>
      </c>
      <c r="G33" s="107" t="s">
        <v>4460</v>
      </c>
      <c r="H33" s="107" t="s">
        <v>4460</v>
      </c>
      <c r="I33" s="107" t="s">
        <v>4460</v>
      </c>
      <c r="J33" s="107" t="s">
        <v>4460</v>
      </c>
      <c r="K33" s="107" t="s">
        <v>4460</v>
      </c>
    </row>
    <row r="34" spans="1:11">
      <c r="A34" t="s">
        <v>309</v>
      </c>
      <c r="B34" s="107" t="s">
        <v>4460</v>
      </c>
      <c r="C34" s="107" t="s">
        <v>4460</v>
      </c>
      <c r="D34" s="107" t="s">
        <v>4460</v>
      </c>
      <c r="E34" s="107" t="s">
        <v>4460</v>
      </c>
      <c r="F34" s="107" t="s">
        <v>4460</v>
      </c>
      <c r="G34" s="107" t="s">
        <v>4460</v>
      </c>
      <c r="H34" s="107" t="s">
        <v>4460</v>
      </c>
      <c r="I34" s="107" t="s">
        <v>4460</v>
      </c>
      <c r="J34" s="107" t="s">
        <v>4460</v>
      </c>
      <c r="K34" s="107" t="s">
        <v>4460</v>
      </c>
    </row>
    <row r="35" spans="1:11">
      <c r="A35" t="s">
        <v>310</v>
      </c>
      <c r="B35" s="107" t="s">
        <v>4460</v>
      </c>
      <c r="C35" s="107" t="s">
        <v>4460</v>
      </c>
      <c r="D35" s="107" t="s">
        <v>4460</v>
      </c>
      <c r="E35" s="107" t="s">
        <v>4460</v>
      </c>
      <c r="F35" s="107" t="s">
        <v>4460</v>
      </c>
      <c r="G35" s="107" t="s">
        <v>4460</v>
      </c>
      <c r="H35" s="107" t="s">
        <v>4460</v>
      </c>
      <c r="I35" s="107" t="s">
        <v>4460</v>
      </c>
      <c r="J35" s="107" t="s">
        <v>4460</v>
      </c>
      <c r="K35" s="107" t="s">
        <v>4460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5">
      <c r="A1" s="2" t="s">
        <v>0</v>
      </c>
      <c r="B1" s="61" t="s">
        <v>4459</v>
      </c>
      <c r="D1" s="13"/>
      <c r="J1" s="13"/>
      <c r="K1" s="13"/>
      <c r="L1" s="13"/>
      <c r="M1" s="13"/>
      <c r="N1" s="13"/>
      <c r="O1" s="13"/>
    </row>
    <row r="2" spans="1:15">
      <c r="A2" s="2" t="s">
        <v>1</v>
      </c>
      <c r="B2" s="9" t="s">
        <v>3469</v>
      </c>
      <c r="D2" s="13"/>
      <c r="J2" s="13"/>
      <c r="K2" s="13"/>
      <c r="L2" s="13"/>
      <c r="M2" s="13"/>
      <c r="N2" s="13"/>
      <c r="O2" s="13"/>
    </row>
    <row r="3" spans="1:15">
      <c r="A3" s="2" t="s">
        <v>2</v>
      </c>
      <c r="B3" s="20" t="s">
        <v>3470</v>
      </c>
      <c r="D3" s="13"/>
      <c r="J3" s="13"/>
      <c r="K3" s="13"/>
      <c r="L3" s="13"/>
      <c r="M3" s="13"/>
      <c r="N3" s="13"/>
      <c r="O3" s="13"/>
    </row>
    <row r="4" spans="1:15">
      <c r="A4" s="2" t="s">
        <v>3</v>
      </c>
      <c r="B4" s="62" t="s">
        <v>165</v>
      </c>
      <c r="D4" s="13"/>
      <c r="J4" s="13"/>
      <c r="K4" s="13"/>
      <c r="L4" s="13"/>
      <c r="M4" s="13"/>
      <c r="N4" s="13"/>
      <c r="O4" s="13"/>
    </row>
    <row r="5" spans="1:15" ht="18.75">
      <c r="A5" s="82" t="s">
        <v>99</v>
      </c>
      <c r="B5" s="83"/>
      <c r="C5" s="83"/>
      <c r="D5" s="83"/>
      <c r="E5" s="83"/>
      <c r="F5" s="83"/>
      <c r="G5" s="83"/>
      <c r="H5" s="83"/>
      <c r="I5" s="83"/>
      <c r="J5" s="84"/>
    </row>
    <row r="6" spans="1:15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5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6" t="s">
        <v>152</v>
      </c>
      <c r="G7" s="100" t="s">
        <v>4460</v>
      </c>
      <c r="H7" s="16" t="s">
        <v>6</v>
      </c>
      <c r="I7" s="21" t="s">
        <v>7</v>
      </c>
      <c r="J7" s="30" t="s">
        <v>7</v>
      </c>
    </row>
    <row r="8" spans="1:15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5" s="17" customFormat="1" ht="20.25">
      <c r="A9" s="18" t="s">
        <v>106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53">
        <v>513.01</v>
      </c>
      <c r="G9" s="116" t="s">
        <v>4460</v>
      </c>
      <c r="H9" s="53">
        <v>9554.0970847400222</v>
      </c>
      <c r="I9" s="54">
        <v>1</v>
      </c>
      <c r="J9" s="54">
        <v>3.3E-3</v>
      </c>
      <c r="K9" s="15"/>
      <c r="L9" s="15"/>
      <c r="M9" s="15"/>
      <c r="N9" s="15"/>
    </row>
    <row r="10" spans="1:15">
      <c r="A10" s="57" t="s">
        <v>173</v>
      </c>
      <c r="B10" s="118" t="s">
        <v>4460</v>
      </c>
      <c r="C10" s="118" t="s">
        <v>4460</v>
      </c>
      <c r="D10" s="118" t="s">
        <v>4460</v>
      </c>
      <c r="E10" s="118" t="s">
        <v>4460</v>
      </c>
      <c r="F10" s="59">
        <v>0</v>
      </c>
      <c r="G10" s="118" t="s">
        <v>4460</v>
      </c>
      <c r="H10" s="59">
        <v>0</v>
      </c>
      <c r="I10" s="58">
        <v>0</v>
      </c>
      <c r="J10" s="58">
        <v>0</v>
      </c>
    </row>
    <row r="11" spans="1:15">
      <c r="A11" t="s">
        <v>180</v>
      </c>
      <c r="B11" t="s">
        <v>180</v>
      </c>
      <c r="C11" s="118" t="s">
        <v>4460</v>
      </c>
      <c r="D11" t="s">
        <v>180</v>
      </c>
      <c r="E11" t="s">
        <v>180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5">
      <c r="A12" s="57" t="s">
        <v>194</v>
      </c>
      <c r="B12" s="118" t="s">
        <v>4460</v>
      </c>
      <c r="C12" s="118" t="s">
        <v>4460</v>
      </c>
      <c r="D12" s="118" t="s">
        <v>4460</v>
      </c>
      <c r="E12" s="118" t="s">
        <v>4460</v>
      </c>
      <c r="F12" s="59">
        <v>513.01</v>
      </c>
      <c r="G12" s="118" t="s">
        <v>4460</v>
      </c>
      <c r="H12" s="59">
        <v>9554.0970847400222</v>
      </c>
      <c r="I12" s="58">
        <v>1</v>
      </c>
      <c r="J12" s="58">
        <v>3.3E-3</v>
      </c>
    </row>
    <row r="13" spans="1:15">
      <c r="A13" t="s">
        <v>1892</v>
      </c>
      <c r="B13" t="s">
        <v>1893</v>
      </c>
      <c r="C13" t="s">
        <v>108</v>
      </c>
      <c r="D13" t="s">
        <v>893</v>
      </c>
      <c r="E13" t="s">
        <v>102</v>
      </c>
      <c r="F13" s="55">
        <v>81</v>
      </c>
      <c r="G13" s="55">
        <v>69486.414999999994</v>
      </c>
      <c r="H13" s="55">
        <v>225.78887895534001</v>
      </c>
      <c r="I13" s="56">
        <v>2.3599999999999999E-2</v>
      </c>
      <c r="J13" s="56">
        <v>1E-4</v>
      </c>
    </row>
    <row r="14" spans="1:15">
      <c r="A14" t="s">
        <v>1894</v>
      </c>
      <c r="B14" t="s">
        <v>1895</v>
      </c>
      <c r="C14" t="s">
        <v>108</v>
      </c>
      <c r="D14" t="s">
        <v>893</v>
      </c>
      <c r="E14" t="s">
        <v>100</v>
      </c>
      <c r="F14" s="55">
        <v>49.42</v>
      </c>
      <c r="G14" s="55">
        <v>230750.75</v>
      </c>
      <c r="H14" s="55">
        <v>413.61227389754998</v>
      </c>
      <c r="I14" s="56">
        <v>4.3299999999999998E-2</v>
      </c>
      <c r="J14" s="56">
        <v>1E-4</v>
      </c>
    </row>
    <row r="15" spans="1:15">
      <c r="A15" t="s">
        <v>1896</v>
      </c>
      <c r="B15" t="s">
        <v>1897</v>
      </c>
      <c r="C15" t="s">
        <v>108</v>
      </c>
      <c r="D15" t="s">
        <v>893</v>
      </c>
      <c r="E15" t="s">
        <v>100</v>
      </c>
      <c r="F15" s="55">
        <v>24.25</v>
      </c>
      <c r="G15" s="55">
        <v>1176916.32</v>
      </c>
      <c r="H15" s="55">
        <v>1035.1538069651999</v>
      </c>
      <c r="I15" s="56">
        <v>0.10829999999999999</v>
      </c>
      <c r="J15" s="56">
        <v>4.0000000000000002E-4</v>
      </c>
    </row>
    <row r="16" spans="1:15">
      <c r="A16" t="s">
        <v>1898</v>
      </c>
      <c r="B16" t="s">
        <v>1899</v>
      </c>
      <c r="C16" t="s">
        <v>108</v>
      </c>
      <c r="D16" t="s">
        <v>893</v>
      </c>
      <c r="E16" t="s">
        <v>168</v>
      </c>
      <c r="F16" s="55">
        <v>7.23</v>
      </c>
      <c r="G16" s="55">
        <v>64120122.630000047</v>
      </c>
      <c r="H16" s="55">
        <v>118.850180313462</v>
      </c>
      <c r="I16" s="56">
        <v>1.24E-2</v>
      </c>
      <c r="J16" s="56">
        <v>0</v>
      </c>
    </row>
    <row r="17" spans="1:10">
      <c r="A17" t="s">
        <v>1900</v>
      </c>
      <c r="B17" t="s">
        <v>1901</v>
      </c>
      <c r="C17" t="s">
        <v>108</v>
      </c>
      <c r="D17" t="s">
        <v>893</v>
      </c>
      <c r="E17" t="s">
        <v>100</v>
      </c>
      <c r="F17" s="55">
        <v>241.22</v>
      </c>
      <c r="G17" s="55">
        <v>651453.79499999969</v>
      </c>
      <c r="H17" s="55">
        <v>5699.6014342724702</v>
      </c>
      <c r="I17" s="56">
        <v>0.59660000000000002</v>
      </c>
      <c r="J17" s="56">
        <v>2E-3</v>
      </c>
    </row>
    <row r="18" spans="1:10">
      <c r="A18" t="s">
        <v>1902</v>
      </c>
      <c r="B18" t="s">
        <v>1903</v>
      </c>
      <c r="C18" t="s">
        <v>108</v>
      </c>
      <c r="D18" t="s">
        <v>893</v>
      </c>
      <c r="E18" t="s">
        <v>100</v>
      </c>
      <c r="F18" s="55">
        <v>109.89</v>
      </c>
      <c r="G18" s="55">
        <v>517120</v>
      </c>
      <c r="H18" s="55">
        <v>2061.0905103360001</v>
      </c>
      <c r="I18" s="56">
        <v>0.2157</v>
      </c>
      <c r="J18" s="56">
        <v>6.9999999999999999E-4</v>
      </c>
    </row>
    <row r="19" spans="1:10">
      <c r="A19" t="s">
        <v>196</v>
      </c>
      <c r="B19" s="118" t="s">
        <v>4460</v>
      </c>
      <c r="C19" s="118" t="s">
        <v>4460</v>
      </c>
      <c r="D19" s="118" t="s">
        <v>4460</v>
      </c>
      <c r="E19" s="118" t="s">
        <v>4460</v>
      </c>
      <c r="F19" s="118" t="s">
        <v>4460</v>
      </c>
      <c r="G19" s="118" t="s">
        <v>4460</v>
      </c>
      <c r="H19" s="107" t="s">
        <v>4460</v>
      </c>
      <c r="I19" s="107" t="s">
        <v>4460</v>
      </c>
      <c r="J19" s="118" t="s">
        <v>4460</v>
      </c>
    </row>
    <row r="20" spans="1:10">
      <c r="A20" t="s">
        <v>308</v>
      </c>
      <c r="B20" s="118" t="s">
        <v>4460</v>
      </c>
      <c r="C20" s="118" t="s">
        <v>4460</v>
      </c>
      <c r="D20" s="118" t="s">
        <v>4460</v>
      </c>
      <c r="E20" s="118" t="s">
        <v>4460</v>
      </c>
      <c r="F20" s="118" t="s">
        <v>4460</v>
      </c>
      <c r="G20" s="118" t="s">
        <v>4460</v>
      </c>
      <c r="H20" s="107" t="s">
        <v>4460</v>
      </c>
      <c r="I20" s="107" t="s">
        <v>4460</v>
      </c>
      <c r="J20" s="118" t="s">
        <v>4460</v>
      </c>
    </row>
    <row r="21" spans="1:10">
      <c r="A21" t="s">
        <v>309</v>
      </c>
      <c r="B21" s="118" t="s">
        <v>4460</v>
      </c>
      <c r="C21" s="118" t="s">
        <v>4460</v>
      </c>
      <c r="D21" s="118" t="s">
        <v>4460</v>
      </c>
      <c r="E21" s="118" t="s">
        <v>4460</v>
      </c>
      <c r="F21" s="118" t="s">
        <v>4460</v>
      </c>
      <c r="G21" s="118" t="s">
        <v>4460</v>
      </c>
      <c r="H21" s="107" t="s">
        <v>4460</v>
      </c>
      <c r="I21" s="107" t="s">
        <v>4460</v>
      </c>
      <c r="J21" s="118" t="s">
        <v>4460</v>
      </c>
    </row>
    <row r="22" spans="1:10">
      <c r="A22" t="s">
        <v>310</v>
      </c>
      <c r="B22" s="118" t="s">
        <v>4460</v>
      </c>
      <c r="C22" s="118" t="s">
        <v>4460</v>
      </c>
      <c r="D22" s="118" t="s">
        <v>4460</v>
      </c>
      <c r="E22" s="118" t="s">
        <v>4460</v>
      </c>
      <c r="F22" s="118" t="s">
        <v>4460</v>
      </c>
      <c r="G22" s="118" t="s">
        <v>4460</v>
      </c>
      <c r="H22" s="107" t="s">
        <v>4460</v>
      </c>
      <c r="I22" s="107" t="s">
        <v>4460</v>
      </c>
      <c r="J22" s="118" t="s">
        <v>4460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>
      <c r="A1" s="2" t="s">
        <v>0</v>
      </c>
      <c r="B1" s="61" t="s">
        <v>4459</v>
      </c>
    </row>
    <row r="2" spans="1:23">
      <c r="A2" s="2" t="s">
        <v>1</v>
      </c>
      <c r="B2" s="9" t="s">
        <v>3469</v>
      </c>
    </row>
    <row r="3" spans="1:23">
      <c r="A3" s="2" t="s">
        <v>2</v>
      </c>
      <c r="B3" s="20" t="s">
        <v>3470</v>
      </c>
    </row>
    <row r="4" spans="1:23">
      <c r="A4" s="2" t="s">
        <v>3</v>
      </c>
      <c r="B4" s="62" t="s">
        <v>165</v>
      </c>
    </row>
    <row r="5" spans="1:23" ht="18.75">
      <c r="A5" s="82" t="s">
        <v>114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21" t="s">
        <v>70</v>
      </c>
      <c r="G7" s="21" t="s">
        <v>71</v>
      </c>
      <c r="H7" s="100" t="s">
        <v>4460</v>
      </c>
      <c r="I7" s="21" t="s">
        <v>7</v>
      </c>
      <c r="J7" s="21" t="s">
        <v>7</v>
      </c>
      <c r="K7" s="21" t="s">
        <v>152</v>
      </c>
      <c r="L7" s="100" t="s">
        <v>4460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102" t="s">
        <v>4460</v>
      </c>
      <c r="H9" s="102" t="s">
        <v>4460</v>
      </c>
      <c r="I9" s="102" t="s">
        <v>4460</v>
      </c>
      <c r="J9" s="102" t="s">
        <v>4460</v>
      </c>
      <c r="K9" s="53">
        <v>0</v>
      </c>
      <c r="L9" s="102" t="s">
        <v>4460</v>
      </c>
      <c r="M9" s="53">
        <v>0</v>
      </c>
      <c r="N9" s="102" t="s">
        <v>4460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173</v>
      </c>
      <c r="B10" s="106" t="s">
        <v>4460</v>
      </c>
      <c r="C10" s="106" t="s">
        <v>4460</v>
      </c>
      <c r="D10" s="107" t="s">
        <v>4460</v>
      </c>
      <c r="E10" s="107" t="s">
        <v>4460</v>
      </c>
      <c r="F10" s="107" t="s">
        <v>4460</v>
      </c>
      <c r="G10" s="59">
        <v>0</v>
      </c>
      <c r="H10" s="107" t="s">
        <v>4460</v>
      </c>
      <c r="I10" s="107" t="s">
        <v>4460</v>
      </c>
      <c r="J10" s="58">
        <v>0</v>
      </c>
      <c r="K10" s="59">
        <v>0</v>
      </c>
      <c r="L10" s="107" t="s">
        <v>4460</v>
      </c>
      <c r="M10" s="59">
        <v>0</v>
      </c>
      <c r="N10" s="107" t="s">
        <v>4460</v>
      </c>
      <c r="O10" s="58">
        <v>0</v>
      </c>
      <c r="P10" s="58">
        <v>0</v>
      </c>
    </row>
    <row r="11" spans="1:23">
      <c r="A11" s="57" t="s">
        <v>1904</v>
      </c>
      <c r="B11" s="106" t="s">
        <v>4460</v>
      </c>
      <c r="C11" s="106" t="s">
        <v>4460</v>
      </c>
      <c r="D11" s="107" t="s">
        <v>4460</v>
      </c>
      <c r="E11" s="107" t="s">
        <v>4460</v>
      </c>
      <c r="F11" s="107" t="s">
        <v>4460</v>
      </c>
      <c r="G11" s="59">
        <v>0</v>
      </c>
      <c r="H11" s="107" t="s">
        <v>4460</v>
      </c>
      <c r="I11" s="107" t="s">
        <v>4460</v>
      </c>
      <c r="J11" s="58">
        <v>0</v>
      </c>
      <c r="K11" s="59">
        <v>0</v>
      </c>
      <c r="L11" s="107" t="s">
        <v>4460</v>
      </c>
      <c r="M11" s="59">
        <v>0</v>
      </c>
      <c r="N11" s="107" t="s">
        <v>4460</v>
      </c>
      <c r="O11" s="58">
        <v>0</v>
      </c>
      <c r="P11" s="58">
        <v>0</v>
      </c>
    </row>
    <row r="12" spans="1:23">
      <c r="A12" t="s">
        <v>180</v>
      </c>
      <c r="B12" t="s">
        <v>180</v>
      </c>
      <c r="C12" s="106" t="s">
        <v>4460</v>
      </c>
      <c r="D12" t="s">
        <v>180</v>
      </c>
      <c r="E12" s="107" t="s">
        <v>4460</v>
      </c>
      <c r="F12" s="107" t="s">
        <v>4460</v>
      </c>
      <c r="G12" s="55">
        <v>0</v>
      </c>
      <c r="H12" t="s">
        <v>180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1905</v>
      </c>
      <c r="B13" s="106" t="s">
        <v>4460</v>
      </c>
      <c r="C13" s="106" t="s">
        <v>4460</v>
      </c>
      <c r="D13" s="107" t="s">
        <v>4460</v>
      </c>
      <c r="E13" s="107" t="s">
        <v>4460</v>
      </c>
      <c r="F13" s="107" t="s">
        <v>4460</v>
      </c>
      <c r="G13" s="59">
        <v>0</v>
      </c>
      <c r="H13" s="107" t="s">
        <v>4460</v>
      </c>
      <c r="I13" s="107" t="s">
        <v>4460</v>
      </c>
      <c r="J13" s="58">
        <v>0</v>
      </c>
      <c r="K13" s="59">
        <v>0</v>
      </c>
      <c r="L13" s="107" t="s">
        <v>4460</v>
      </c>
      <c r="M13" s="59">
        <v>0</v>
      </c>
      <c r="N13" s="107" t="s">
        <v>4460</v>
      </c>
      <c r="O13" s="58">
        <v>0</v>
      </c>
      <c r="P13" s="58">
        <v>0</v>
      </c>
    </row>
    <row r="14" spans="1:23">
      <c r="A14" t="s">
        <v>180</v>
      </c>
      <c r="B14" t="s">
        <v>180</v>
      </c>
      <c r="C14" s="106" t="s">
        <v>4460</v>
      </c>
      <c r="D14" t="s">
        <v>180</v>
      </c>
      <c r="E14" s="107" t="s">
        <v>4460</v>
      </c>
      <c r="F14" s="107" t="s">
        <v>4460</v>
      </c>
      <c r="G14" s="55">
        <v>0</v>
      </c>
      <c r="H14" t="s">
        <v>180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1906</v>
      </c>
      <c r="B15" s="106" t="s">
        <v>4460</v>
      </c>
      <c r="C15" s="106" t="s">
        <v>4460</v>
      </c>
      <c r="D15" s="107" t="s">
        <v>4460</v>
      </c>
      <c r="E15" s="107" t="s">
        <v>4460</v>
      </c>
      <c r="F15" s="107" t="s">
        <v>4460</v>
      </c>
      <c r="G15" s="59">
        <v>0</v>
      </c>
      <c r="H15" s="107" t="s">
        <v>4460</v>
      </c>
      <c r="I15" s="107" t="s">
        <v>4460</v>
      </c>
      <c r="J15" s="58">
        <v>0</v>
      </c>
      <c r="K15" s="59">
        <v>0</v>
      </c>
      <c r="L15" s="107" t="s">
        <v>4460</v>
      </c>
      <c r="M15" s="59">
        <v>0</v>
      </c>
      <c r="N15" s="107" t="s">
        <v>4460</v>
      </c>
      <c r="O15" s="58">
        <v>0</v>
      </c>
      <c r="P15" s="58">
        <v>0</v>
      </c>
    </row>
    <row r="16" spans="1:23">
      <c r="A16" s="57" t="s">
        <v>1907</v>
      </c>
      <c r="B16" s="106" t="s">
        <v>4460</v>
      </c>
      <c r="C16" s="106" t="s">
        <v>4460</v>
      </c>
      <c r="D16" s="107" t="s">
        <v>4460</v>
      </c>
      <c r="E16" s="107" t="s">
        <v>4460</v>
      </c>
      <c r="F16" s="107" t="s">
        <v>4460</v>
      </c>
      <c r="G16" s="59">
        <v>0</v>
      </c>
      <c r="H16" s="107" t="s">
        <v>4460</v>
      </c>
      <c r="I16" s="107" t="s">
        <v>4460</v>
      </c>
      <c r="J16" s="58">
        <v>0</v>
      </c>
      <c r="K16" s="59">
        <v>0</v>
      </c>
      <c r="L16" s="107" t="s">
        <v>4460</v>
      </c>
      <c r="M16" s="59">
        <v>0</v>
      </c>
      <c r="N16" s="107" t="s">
        <v>4460</v>
      </c>
      <c r="O16" s="58">
        <v>0</v>
      </c>
      <c r="P16" s="58">
        <v>0</v>
      </c>
    </row>
    <row r="17" spans="1:16">
      <c r="A17" t="s">
        <v>180</v>
      </c>
      <c r="B17" t="s">
        <v>180</v>
      </c>
      <c r="C17" s="106" t="s">
        <v>4460</v>
      </c>
      <c r="D17" t="s">
        <v>180</v>
      </c>
      <c r="E17" s="107" t="s">
        <v>4460</v>
      </c>
      <c r="F17" s="107" t="s">
        <v>4460</v>
      </c>
      <c r="G17" s="55">
        <v>0</v>
      </c>
      <c r="H17" t="s">
        <v>180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1908</v>
      </c>
      <c r="B18" s="106" t="s">
        <v>4460</v>
      </c>
      <c r="C18" s="106" t="s">
        <v>4460</v>
      </c>
      <c r="D18" s="107" t="s">
        <v>4460</v>
      </c>
      <c r="E18" s="107" t="s">
        <v>4460</v>
      </c>
      <c r="F18" s="107" t="s">
        <v>4460</v>
      </c>
      <c r="G18" s="59">
        <v>0</v>
      </c>
      <c r="H18" s="107" t="s">
        <v>4460</v>
      </c>
      <c r="I18" s="107" t="s">
        <v>4460</v>
      </c>
      <c r="J18" s="58">
        <v>0</v>
      </c>
      <c r="K18" s="59">
        <v>0</v>
      </c>
      <c r="L18" s="107" t="s">
        <v>4460</v>
      </c>
      <c r="M18" s="59">
        <v>0</v>
      </c>
      <c r="N18" s="107" t="s">
        <v>4460</v>
      </c>
      <c r="O18" s="58">
        <v>0</v>
      </c>
      <c r="P18" s="58">
        <v>0</v>
      </c>
    </row>
    <row r="19" spans="1:16">
      <c r="A19" t="s">
        <v>180</v>
      </c>
      <c r="B19" t="s">
        <v>180</v>
      </c>
      <c r="C19" s="106" t="s">
        <v>4460</v>
      </c>
      <c r="D19" t="s">
        <v>180</v>
      </c>
      <c r="E19" s="107" t="s">
        <v>4460</v>
      </c>
      <c r="F19" s="107" t="s">
        <v>4460</v>
      </c>
      <c r="G19" s="55">
        <v>0</v>
      </c>
      <c r="H19" t="s">
        <v>180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1909</v>
      </c>
      <c r="B20" s="106" t="s">
        <v>4460</v>
      </c>
      <c r="C20" s="106" t="s">
        <v>4460</v>
      </c>
      <c r="D20" s="107" t="s">
        <v>4460</v>
      </c>
      <c r="E20" s="107" t="s">
        <v>4460</v>
      </c>
      <c r="F20" s="107" t="s">
        <v>4460</v>
      </c>
      <c r="G20" s="59">
        <v>0</v>
      </c>
      <c r="H20" s="107" t="s">
        <v>4460</v>
      </c>
      <c r="I20" s="107" t="s">
        <v>4460</v>
      </c>
      <c r="J20" s="58">
        <v>0</v>
      </c>
      <c r="K20" s="59">
        <v>0</v>
      </c>
      <c r="L20" s="107" t="s">
        <v>4460</v>
      </c>
      <c r="M20" s="59">
        <v>0</v>
      </c>
      <c r="N20" s="107" t="s">
        <v>4460</v>
      </c>
      <c r="O20" s="58">
        <v>0</v>
      </c>
      <c r="P20" s="58">
        <v>0</v>
      </c>
    </row>
    <row r="21" spans="1:16">
      <c r="A21" t="s">
        <v>180</v>
      </c>
      <c r="B21" t="s">
        <v>180</v>
      </c>
      <c r="C21" s="106" t="s">
        <v>4460</v>
      </c>
      <c r="D21" t="s">
        <v>180</v>
      </c>
      <c r="E21" s="107" t="s">
        <v>4460</v>
      </c>
      <c r="F21" s="107" t="s">
        <v>4460</v>
      </c>
      <c r="G21" s="55">
        <v>0</v>
      </c>
      <c r="H21" t="s">
        <v>180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1910</v>
      </c>
      <c r="B22" s="106" t="s">
        <v>4460</v>
      </c>
      <c r="C22" s="106" t="s">
        <v>4460</v>
      </c>
      <c r="D22" s="107" t="s">
        <v>4460</v>
      </c>
      <c r="E22" s="107" t="s">
        <v>4460</v>
      </c>
      <c r="F22" s="107" t="s">
        <v>4460</v>
      </c>
      <c r="G22" s="59">
        <v>0</v>
      </c>
      <c r="H22" s="107" t="s">
        <v>4460</v>
      </c>
      <c r="I22" s="107" t="s">
        <v>4460</v>
      </c>
      <c r="J22" s="58">
        <v>0</v>
      </c>
      <c r="K22" s="59">
        <v>0</v>
      </c>
      <c r="L22" s="107" t="s">
        <v>4460</v>
      </c>
      <c r="M22" s="59">
        <v>0</v>
      </c>
      <c r="N22" s="107" t="s">
        <v>4460</v>
      </c>
      <c r="O22" s="58">
        <v>0</v>
      </c>
      <c r="P22" s="58">
        <v>0</v>
      </c>
    </row>
    <row r="23" spans="1:16">
      <c r="A23" t="s">
        <v>180</v>
      </c>
      <c r="B23" t="s">
        <v>180</v>
      </c>
      <c r="C23" s="106" t="s">
        <v>4460</v>
      </c>
      <c r="D23" t="s">
        <v>180</v>
      </c>
      <c r="E23" s="107" t="s">
        <v>4460</v>
      </c>
      <c r="F23" s="107" t="s">
        <v>4460</v>
      </c>
      <c r="G23" s="55">
        <v>0</v>
      </c>
      <c r="H23" t="s">
        <v>180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194</v>
      </c>
      <c r="B24" s="106" t="s">
        <v>4460</v>
      </c>
      <c r="C24" s="106" t="s">
        <v>4460</v>
      </c>
      <c r="D24" s="107" t="s">
        <v>4460</v>
      </c>
      <c r="E24" s="107" t="s">
        <v>4460</v>
      </c>
      <c r="F24" s="107" t="s">
        <v>4460</v>
      </c>
      <c r="G24" s="59">
        <v>0</v>
      </c>
      <c r="H24" s="107" t="s">
        <v>4460</v>
      </c>
      <c r="I24" s="107" t="s">
        <v>4460</v>
      </c>
      <c r="J24" s="58">
        <v>0</v>
      </c>
      <c r="K24" s="59">
        <v>0</v>
      </c>
      <c r="L24" s="107" t="s">
        <v>4460</v>
      </c>
      <c r="M24" s="59">
        <v>0</v>
      </c>
      <c r="N24" s="107" t="s">
        <v>4460</v>
      </c>
      <c r="O24" s="58">
        <v>0</v>
      </c>
      <c r="P24" s="58">
        <v>0</v>
      </c>
    </row>
    <row r="25" spans="1:16">
      <c r="A25" s="57" t="s">
        <v>1904</v>
      </c>
      <c r="B25" s="106" t="s">
        <v>4460</v>
      </c>
      <c r="C25" s="106" t="s">
        <v>4460</v>
      </c>
      <c r="D25" s="107" t="s">
        <v>4460</v>
      </c>
      <c r="E25" s="107" t="s">
        <v>4460</v>
      </c>
      <c r="F25" s="107" t="s">
        <v>4460</v>
      </c>
      <c r="G25" s="59">
        <v>0</v>
      </c>
      <c r="H25" s="107" t="s">
        <v>4460</v>
      </c>
      <c r="I25" s="107" t="s">
        <v>4460</v>
      </c>
      <c r="J25" s="58">
        <v>0</v>
      </c>
      <c r="K25" s="59">
        <v>0</v>
      </c>
      <c r="L25" s="107" t="s">
        <v>4460</v>
      </c>
      <c r="M25" s="59">
        <v>0</v>
      </c>
      <c r="N25" s="107" t="s">
        <v>4460</v>
      </c>
      <c r="O25" s="58">
        <v>0</v>
      </c>
      <c r="P25" s="58">
        <v>0</v>
      </c>
    </row>
    <row r="26" spans="1:16">
      <c r="A26" t="s">
        <v>180</v>
      </c>
      <c r="B26" t="s">
        <v>180</v>
      </c>
      <c r="C26" s="106" t="s">
        <v>4460</v>
      </c>
      <c r="D26" t="s">
        <v>180</v>
      </c>
      <c r="E26" s="107" t="s">
        <v>4460</v>
      </c>
      <c r="F26" s="107" t="s">
        <v>4460</v>
      </c>
      <c r="G26" s="55">
        <v>0</v>
      </c>
      <c r="H26" t="s">
        <v>180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1905</v>
      </c>
      <c r="B27" s="106" t="s">
        <v>4460</v>
      </c>
      <c r="C27" s="106" t="s">
        <v>4460</v>
      </c>
      <c r="D27" s="107" t="s">
        <v>4460</v>
      </c>
      <c r="E27" s="107" t="s">
        <v>4460</v>
      </c>
      <c r="F27" s="107" t="s">
        <v>4460</v>
      </c>
      <c r="G27" s="59">
        <v>0</v>
      </c>
      <c r="H27" s="107" t="s">
        <v>4460</v>
      </c>
      <c r="I27" s="107" t="s">
        <v>4460</v>
      </c>
      <c r="J27" s="58">
        <v>0</v>
      </c>
      <c r="K27" s="59">
        <v>0</v>
      </c>
      <c r="L27" s="107" t="s">
        <v>4460</v>
      </c>
      <c r="M27" s="59">
        <v>0</v>
      </c>
      <c r="N27" s="107" t="s">
        <v>4460</v>
      </c>
      <c r="O27" s="58">
        <v>0</v>
      </c>
      <c r="P27" s="58">
        <v>0</v>
      </c>
    </row>
    <row r="28" spans="1:16">
      <c r="A28" t="s">
        <v>180</v>
      </c>
      <c r="B28" t="s">
        <v>180</v>
      </c>
      <c r="C28" s="106" t="s">
        <v>4460</v>
      </c>
      <c r="D28" t="s">
        <v>180</v>
      </c>
      <c r="E28" s="107" t="s">
        <v>4460</v>
      </c>
      <c r="F28" s="107" t="s">
        <v>4460</v>
      </c>
      <c r="G28" s="55">
        <v>0</v>
      </c>
      <c r="H28" t="s">
        <v>180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1906</v>
      </c>
      <c r="B29" s="106" t="s">
        <v>4460</v>
      </c>
      <c r="C29" s="106" t="s">
        <v>4460</v>
      </c>
      <c r="D29" s="107" t="s">
        <v>4460</v>
      </c>
      <c r="E29" s="107" t="s">
        <v>4460</v>
      </c>
      <c r="F29" s="107" t="s">
        <v>4460</v>
      </c>
      <c r="G29" s="59">
        <v>0</v>
      </c>
      <c r="H29" s="107" t="s">
        <v>4460</v>
      </c>
      <c r="I29" s="107" t="s">
        <v>4460</v>
      </c>
      <c r="J29" s="58">
        <v>0</v>
      </c>
      <c r="K29" s="59">
        <v>0</v>
      </c>
      <c r="L29" s="107" t="s">
        <v>4460</v>
      </c>
      <c r="M29" s="59">
        <v>0</v>
      </c>
      <c r="N29" s="107" t="s">
        <v>4460</v>
      </c>
      <c r="O29" s="58">
        <v>0</v>
      </c>
      <c r="P29" s="58">
        <v>0</v>
      </c>
    </row>
    <row r="30" spans="1:16">
      <c r="A30" s="57" t="s">
        <v>1907</v>
      </c>
      <c r="B30" s="106" t="s">
        <v>4460</v>
      </c>
      <c r="C30" s="106" t="s">
        <v>4460</v>
      </c>
      <c r="D30" s="107" t="s">
        <v>4460</v>
      </c>
      <c r="E30" s="107" t="s">
        <v>4460</v>
      </c>
      <c r="F30" s="107" t="s">
        <v>4460</v>
      </c>
      <c r="G30" s="59">
        <v>0</v>
      </c>
      <c r="H30" s="107" t="s">
        <v>4460</v>
      </c>
      <c r="I30" s="107" t="s">
        <v>4460</v>
      </c>
      <c r="J30" s="58">
        <v>0</v>
      </c>
      <c r="K30" s="59">
        <v>0</v>
      </c>
      <c r="L30" s="107" t="s">
        <v>4460</v>
      </c>
      <c r="M30" s="59">
        <v>0</v>
      </c>
      <c r="N30" s="107" t="s">
        <v>4460</v>
      </c>
      <c r="O30" s="58">
        <v>0</v>
      </c>
      <c r="P30" s="58">
        <v>0</v>
      </c>
    </row>
    <row r="31" spans="1:16">
      <c r="A31" t="s">
        <v>180</v>
      </c>
      <c r="B31" t="s">
        <v>180</v>
      </c>
      <c r="C31" s="106" t="s">
        <v>4460</v>
      </c>
      <c r="D31" t="s">
        <v>180</v>
      </c>
      <c r="E31" s="107" t="s">
        <v>4460</v>
      </c>
      <c r="F31" s="107" t="s">
        <v>4460</v>
      </c>
      <c r="G31" s="55">
        <v>0</v>
      </c>
      <c r="H31" t="s">
        <v>180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1908</v>
      </c>
      <c r="B32" s="106" t="s">
        <v>4460</v>
      </c>
      <c r="C32" s="106" t="s">
        <v>4460</v>
      </c>
      <c r="D32" s="107" t="s">
        <v>4460</v>
      </c>
      <c r="E32" s="107" t="s">
        <v>4460</v>
      </c>
      <c r="F32" s="107" t="s">
        <v>4460</v>
      </c>
      <c r="G32" s="59">
        <v>0</v>
      </c>
      <c r="H32" s="107" t="s">
        <v>4460</v>
      </c>
      <c r="I32" s="107" t="s">
        <v>4460</v>
      </c>
      <c r="J32" s="58">
        <v>0</v>
      </c>
      <c r="K32" s="59">
        <v>0</v>
      </c>
      <c r="L32" s="107" t="s">
        <v>4460</v>
      </c>
      <c r="M32" s="59">
        <v>0</v>
      </c>
      <c r="N32" s="107" t="s">
        <v>4460</v>
      </c>
      <c r="O32" s="58">
        <v>0</v>
      </c>
      <c r="P32" s="58">
        <v>0</v>
      </c>
    </row>
    <row r="33" spans="1:16">
      <c r="A33" t="s">
        <v>180</v>
      </c>
      <c r="B33" t="s">
        <v>180</v>
      </c>
      <c r="C33" s="106" t="s">
        <v>4460</v>
      </c>
      <c r="D33" t="s">
        <v>180</v>
      </c>
      <c r="E33" s="107" t="s">
        <v>4460</v>
      </c>
      <c r="F33" s="107" t="s">
        <v>4460</v>
      </c>
      <c r="G33" s="55">
        <v>0</v>
      </c>
      <c r="H33" t="s">
        <v>180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1909</v>
      </c>
      <c r="B34" s="106" t="s">
        <v>4460</v>
      </c>
      <c r="C34" s="106" t="s">
        <v>4460</v>
      </c>
      <c r="D34" s="107" t="s">
        <v>4460</v>
      </c>
      <c r="E34" s="107" t="s">
        <v>4460</v>
      </c>
      <c r="F34" s="107" t="s">
        <v>4460</v>
      </c>
      <c r="G34" s="59">
        <v>0</v>
      </c>
      <c r="H34" s="107" t="s">
        <v>4460</v>
      </c>
      <c r="I34" s="107" t="s">
        <v>4460</v>
      </c>
      <c r="J34" s="58">
        <v>0</v>
      </c>
      <c r="K34" s="59">
        <v>0</v>
      </c>
      <c r="L34" s="107" t="s">
        <v>4460</v>
      </c>
      <c r="M34" s="59">
        <v>0</v>
      </c>
      <c r="N34" s="107" t="s">
        <v>4460</v>
      </c>
      <c r="O34" s="58">
        <v>0</v>
      </c>
      <c r="P34" s="58">
        <v>0</v>
      </c>
    </row>
    <row r="35" spans="1:16">
      <c r="A35" t="s">
        <v>180</v>
      </c>
      <c r="B35" t="s">
        <v>180</v>
      </c>
      <c r="C35" s="106" t="s">
        <v>4460</v>
      </c>
      <c r="D35" t="s">
        <v>180</v>
      </c>
      <c r="E35" s="107" t="s">
        <v>4460</v>
      </c>
      <c r="F35" s="107" t="s">
        <v>4460</v>
      </c>
      <c r="G35" s="55">
        <v>0</v>
      </c>
      <c r="H35" t="s">
        <v>180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1910</v>
      </c>
      <c r="B36" s="106" t="s">
        <v>4460</v>
      </c>
      <c r="C36" s="106" t="s">
        <v>4460</v>
      </c>
      <c r="D36" s="107" t="s">
        <v>4460</v>
      </c>
      <c r="E36" s="107" t="s">
        <v>4460</v>
      </c>
      <c r="F36" s="107" t="s">
        <v>4460</v>
      </c>
      <c r="G36" s="59">
        <v>0</v>
      </c>
      <c r="H36" s="107" t="s">
        <v>4460</v>
      </c>
      <c r="I36" s="107" t="s">
        <v>4460</v>
      </c>
      <c r="J36" s="58">
        <v>0</v>
      </c>
      <c r="K36" s="59">
        <v>0</v>
      </c>
      <c r="L36" s="107" t="s">
        <v>4460</v>
      </c>
      <c r="M36" s="59">
        <v>0</v>
      </c>
      <c r="N36" s="107" t="s">
        <v>4460</v>
      </c>
      <c r="O36" s="58">
        <v>0</v>
      </c>
      <c r="P36" s="58">
        <v>0</v>
      </c>
    </row>
    <row r="37" spans="1:16">
      <c r="A37" t="s">
        <v>180</v>
      </c>
      <c r="B37" t="s">
        <v>180</v>
      </c>
      <c r="C37" s="106" t="s">
        <v>4460</v>
      </c>
      <c r="D37" t="s">
        <v>180</v>
      </c>
      <c r="E37" s="107" t="s">
        <v>4460</v>
      </c>
      <c r="F37" s="107" t="s">
        <v>4460</v>
      </c>
      <c r="G37" s="55">
        <v>0</v>
      </c>
      <c r="H37" t="s">
        <v>180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196</v>
      </c>
      <c r="B38" s="106" t="s">
        <v>4460</v>
      </c>
      <c r="C38" s="106" t="s">
        <v>4460</v>
      </c>
      <c r="D38" s="107" t="s">
        <v>4460</v>
      </c>
      <c r="E38" s="107" t="s">
        <v>4460</v>
      </c>
      <c r="F38" s="107" t="s">
        <v>4460</v>
      </c>
      <c r="G38" s="107" t="s">
        <v>4460</v>
      </c>
      <c r="H38" s="107" t="s">
        <v>4460</v>
      </c>
      <c r="I38" s="107" t="s">
        <v>4460</v>
      </c>
      <c r="J38" s="107" t="s">
        <v>4460</v>
      </c>
      <c r="K38" s="107" t="s">
        <v>4460</v>
      </c>
      <c r="L38" s="107" t="s">
        <v>4460</v>
      </c>
      <c r="M38" s="107" t="s">
        <v>4460</v>
      </c>
      <c r="N38" s="107" t="s">
        <v>4460</v>
      </c>
      <c r="O38" s="107" t="s">
        <v>4460</v>
      </c>
      <c r="P38" s="107" t="s">
        <v>4460</v>
      </c>
    </row>
    <row r="39" spans="1:16">
      <c r="A39" t="s">
        <v>308</v>
      </c>
      <c r="B39" s="106" t="s">
        <v>4460</v>
      </c>
      <c r="C39" s="106" t="s">
        <v>4460</v>
      </c>
      <c r="D39" s="107" t="s">
        <v>4460</v>
      </c>
      <c r="E39" s="107" t="s">
        <v>4460</v>
      </c>
      <c r="F39" s="107" t="s">
        <v>4460</v>
      </c>
      <c r="G39" s="107" t="s">
        <v>4460</v>
      </c>
      <c r="H39" s="107" t="s">
        <v>4460</v>
      </c>
      <c r="I39" s="107" t="s">
        <v>4460</v>
      </c>
      <c r="J39" s="107" t="s">
        <v>4460</v>
      </c>
      <c r="K39" s="107" t="s">
        <v>4460</v>
      </c>
      <c r="L39" s="107" t="s">
        <v>4460</v>
      </c>
      <c r="M39" s="107" t="s">
        <v>4460</v>
      </c>
      <c r="N39" s="107" t="s">
        <v>4460</v>
      </c>
      <c r="O39" s="107" t="s">
        <v>4460</v>
      </c>
      <c r="P39" s="107" t="s">
        <v>4460</v>
      </c>
    </row>
    <row r="40" spans="1:16">
      <c r="A40" t="s">
        <v>309</v>
      </c>
      <c r="B40" s="106" t="s">
        <v>4460</v>
      </c>
      <c r="C40" s="106" t="s">
        <v>4460</v>
      </c>
      <c r="D40" s="107" t="s">
        <v>4460</v>
      </c>
      <c r="E40" s="107" t="s">
        <v>4460</v>
      </c>
      <c r="F40" s="107" t="s">
        <v>4460</v>
      </c>
      <c r="G40" s="107" t="s">
        <v>4460</v>
      </c>
      <c r="H40" s="107" t="s">
        <v>4460</v>
      </c>
      <c r="I40" s="107" t="s">
        <v>4460</v>
      </c>
      <c r="J40" s="107" t="s">
        <v>4460</v>
      </c>
      <c r="K40" s="107" t="s">
        <v>4460</v>
      </c>
      <c r="L40" s="107" t="s">
        <v>4460</v>
      </c>
      <c r="M40" s="107" t="s">
        <v>4460</v>
      </c>
      <c r="N40" s="107" t="s">
        <v>4460</v>
      </c>
      <c r="O40" s="107" t="s">
        <v>4460</v>
      </c>
      <c r="P40" s="107" t="s">
        <v>4460</v>
      </c>
    </row>
    <row r="41" spans="1:16">
      <c r="A41" t="s">
        <v>310</v>
      </c>
      <c r="B41" s="106" t="s">
        <v>4460</v>
      </c>
      <c r="C41" s="106" t="s">
        <v>4460</v>
      </c>
      <c r="D41" s="107" t="s">
        <v>4460</v>
      </c>
      <c r="E41" s="107" t="s">
        <v>4460</v>
      </c>
      <c r="F41" s="107" t="s">
        <v>4460</v>
      </c>
      <c r="G41" s="107" t="s">
        <v>4460</v>
      </c>
      <c r="H41" s="107" t="s">
        <v>4460</v>
      </c>
      <c r="I41" s="107" t="s">
        <v>4460</v>
      </c>
      <c r="J41" s="107" t="s">
        <v>4460</v>
      </c>
      <c r="K41" s="107" t="s">
        <v>4460</v>
      </c>
      <c r="L41" s="107" t="s">
        <v>4460</v>
      </c>
      <c r="M41" s="107" t="s">
        <v>4460</v>
      </c>
      <c r="N41" s="107" t="s">
        <v>4460</v>
      </c>
      <c r="O41" s="107" t="s">
        <v>4460</v>
      </c>
      <c r="P41" s="107" t="s">
        <v>4460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>
      <c r="A1" s="2" t="s">
        <v>0</v>
      </c>
      <c r="B1" s="61" t="s">
        <v>4459</v>
      </c>
      <c r="C1" s="12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>
      <c r="A2" s="2" t="s">
        <v>1</v>
      </c>
      <c r="B2" s="9" t="s">
        <v>3469</v>
      </c>
      <c r="C2" s="12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>
      <c r="A3" s="2" t="s">
        <v>2</v>
      </c>
      <c r="B3" s="20" t="s">
        <v>3470</v>
      </c>
      <c r="C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>
      <c r="A4" s="2" t="s">
        <v>3</v>
      </c>
      <c r="B4" s="62" t="s">
        <v>165</v>
      </c>
      <c r="C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ht="18.75">
      <c r="A5" s="82" t="s">
        <v>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21" t="s">
        <v>70</v>
      </c>
      <c r="F7" s="21" t="s">
        <v>71</v>
      </c>
      <c r="G7" s="100" t="s">
        <v>4460</v>
      </c>
      <c r="H7" s="21" t="s">
        <v>7</v>
      </c>
      <c r="I7" s="21" t="s">
        <v>7</v>
      </c>
      <c r="J7" s="21" t="s">
        <v>152</v>
      </c>
      <c r="K7" s="100" t="s">
        <v>4460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102" t="s">
        <v>4460</v>
      </c>
      <c r="H9" s="102" t="s">
        <v>4460</v>
      </c>
      <c r="I9" s="102" t="s">
        <v>4460</v>
      </c>
      <c r="J9" s="53">
        <v>0</v>
      </c>
      <c r="K9" s="102" t="s">
        <v>4460</v>
      </c>
      <c r="L9" s="53">
        <v>0</v>
      </c>
      <c r="M9" s="102" t="s">
        <v>4460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173</v>
      </c>
      <c r="B10" s="106" t="s">
        <v>4460</v>
      </c>
      <c r="C10" s="107" t="s">
        <v>4460</v>
      </c>
      <c r="D10" s="107" t="s">
        <v>4460</v>
      </c>
      <c r="E10" s="107" t="s">
        <v>4460</v>
      </c>
      <c r="F10" s="59">
        <v>0</v>
      </c>
      <c r="G10" s="107" t="s">
        <v>4460</v>
      </c>
      <c r="H10" s="107" t="s">
        <v>4460</v>
      </c>
      <c r="I10" s="58">
        <v>0</v>
      </c>
      <c r="J10" s="59">
        <v>0</v>
      </c>
      <c r="K10" s="107" t="s">
        <v>4460</v>
      </c>
      <c r="L10" s="59">
        <v>0</v>
      </c>
      <c r="M10" s="107" t="s">
        <v>4460</v>
      </c>
      <c r="N10" s="58">
        <v>0</v>
      </c>
      <c r="O10" s="58">
        <v>0</v>
      </c>
    </row>
    <row r="11" spans="1:34">
      <c r="A11" s="57" t="s">
        <v>1911</v>
      </c>
      <c r="B11" s="106" t="s">
        <v>4460</v>
      </c>
      <c r="C11" s="107" t="s">
        <v>4460</v>
      </c>
      <c r="D11" s="107" t="s">
        <v>4460</v>
      </c>
      <c r="E11" s="107" t="s">
        <v>4460</v>
      </c>
      <c r="F11" s="59">
        <v>0</v>
      </c>
      <c r="G11" s="107" t="s">
        <v>4460</v>
      </c>
      <c r="H11" s="107" t="s">
        <v>4460</v>
      </c>
      <c r="I11" s="58">
        <v>0</v>
      </c>
      <c r="J11" s="59">
        <v>0</v>
      </c>
      <c r="K11" s="107" t="s">
        <v>4460</v>
      </c>
      <c r="L11" s="59">
        <v>0</v>
      </c>
      <c r="M11" s="107" t="s">
        <v>4460</v>
      </c>
      <c r="N11" s="58">
        <v>0</v>
      </c>
      <c r="O11" s="58">
        <v>0</v>
      </c>
    </row>
    <row r="12" spans="1:34">
      <c r="A12" t="s">
        <v>180</v>
      </c>
      <c r="B12" t="s">
        <v>180</v>
      </c>
      <c r="C12" t="s">
        <v>180</v>
      </c>
      <c r="D12" s="107" t="s">
        <v>4460</v>
      </c>
      <c r="E12" s="107" t="s">
        <v>4460</v>
      </c>
      <c r="F12" s="55">
        <v>0</v>
      </c>
      <c r="G12" t="s">
        <v>180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1912</v>
      </c>
      <c r="B13" s="106" t="s">
        <v>4460</v>
      </c>
      <c r="C13" s="107" t="s">
        <v>4460</v>
      </c>
      <c r="D13" s="107" t="s">
        <v>4460</v>
      </c>
      <c r="E13" s="107" t="s">
        <v>4460</v>
      </c>
      <c r="F13" s="59">
        <v>0</v>
      </c>
      <c r="G13" s="107" t="s">
        <v>4460</v>
      </c>
      <c r="H13" s="107" t="s">
        <v>4460</v>
      </c>
      <c r="I13" s="58">
        <v>0</v>
      </c>
      <c r="J13" s="59">
        <v>0</v>
      </c>
      <c r="K13" s="107" t="s">
        <v>4460</v>
      </c>
      <c r="L13" s="59">
        <v>0</v>
      </c>
      <c r="M13" s="107" t="s">
        <v>4460</v>
      </c>
      <c r="N13" s="58">
        <v>0</v>
      </c>
      <c r="O13" s="58">
        <v>0</v>
      </c>
    </row>
    <row r="14" spans="1:34">
      <c r="A14" t="s">
        <v>180</v>
      </c>
      <c r="B14" t="s">
        <v>180</v>
      </c>
      <c r="C14" t="s">
        <v>180</v>
      </c>
      <c r="D14" s="107" t="s">
        <v>4460</v>
      </c>
      <c r="E14" s="107" t="s">
        <v>4460</v>
      </c>
      <c r="F14" s="55">
        <v>0</v>
      </c>
      <c r="G14" t="s">
        <v>180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1913</v>
      </c>
      <c r="B15" s="106" t="s">
        <v>4460</v>
      </c>
      <c r="C15" s="107" t="s">
        <v>4460</v>
      </c>
      <c r="D15" s="107" t="s">
        <v>4460</v>
      </c>
      <c r="E15" s="107" t="s">
        <v>4460</v>
      </c>
      <c r="F15" s="59">
        <v>0</v>
      </c>
      <c r="G15" s="107" t="s">
        <v>4460</v>
      </c>
      <c r="H15" s="107" t="s">
        <v>4460</v>
      </c>
      <c r="I15" s="58">
        <v>0</v>
      </c>
      <c r="J15" s="59">
        <v>0</v>
      </c>
      <c r="K15" s="107" t="s">
        <v>4460</v>
      </c>
      <c r="L15" s="59">
        <v>0</v>
      </c>
      <c r="M15" s="107" t="s">
        <v>4460</v>
      </c>
      <c r="N15" s="58">
        <v>0</v>
      </c>
      <c r="O15" s="58">
        <v>0</v>
      </c>
    </row>
    <row r="16" spans="1:34">
      <c r="A16" t="s">
        <v>180</v>
      </c>
      <c r="B16" t="s">
        <v>180</v>
      </c>
      <c r="C16" t="s">
        <v>180</v>
      </c>
      <c r="D16" s="107" t="s">
        <v>4460</v>
      </c>
      <c r="E16" s="107" t="s">
        <v>4460</v>
      </c>
      <c r="F16" s="55">
        <v>0</v>
      </c>
      <c r="G16" t="s">
        <v>180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1914</v>
      </c>
      <c r="B17" s="106" t="s">
        <v>4460</v>
      </c>
      <c r="C17" s="107" t="s">
        <v>4460</v>
      </c>
      <c r="D17" s="107" t="s">
        <v>4460</v>
      </c>
      <c r="E17" s="107" t="s">
        <v>4460</v>
      </c>
      <c r="F17" s="59">
        <v>0</v>
      </c>
      <c r="G17" s="107" t="s">
        <v>4460</v>
      </c>
      <c r="H17" s="107" t="s">
        <v>4460</v>
      </c>
      <c r="I17" s="58">
        <v>0</v>
      </c>
      <c r="J17" s="59">
        <v>0</v>
      </c>
      <c r="K17" s="107" t="s">
        <v>4460</v>
      </c>
      <c r="L17" s="59">
        <v>0</v>
      </c>
      <c r="M17" s="107" t="s">
        <v>4460</v>
      </c>
      <c r="N17" s="58">
        <v>0</v>
      </c>
      <c r="O17" s="58">
        <v>0</v>
      </c>
    </row>
    <row r="18" spans="1:15">
      <c r="A18" t="s">
        <v>180</v>
      </c>
      <c r="B18" t="s">
        <v>180</v>
      </c>
      <c r="C18" t="s">
        <v>180</v>
      </c>
      <c r="D18" s="107" t="s">
        <v>4460</v>
      </c>
      <c r="E18" s="107" t="s">
        <v>4460</v>
      </c>
      <c r="F18" s="55">
        <v>0</v>
      </c>
      <c r="G18" t="s">
        <v>180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1915</v>
      </c>
      <c r="B19" s="106" t="s">
        <v>4460</v>
      </c>
      <c r="C19" s="107" t="s">
        <v>4460</v>
      </c>
      <c r="D19" s="107" t="s">
        <v>4460</v>
      </c>
      <c r="E19" s="107" t="s">
        <v>4460</v>
      </c>
      <c r="F19" s="59">
        <v>0</v>
      </c>
      <c r="G19" s="107" t="s">
        <v>4460</v>
      </c>
      <c r="H19" s="107" t="s">
        <v>4460</v>
      </c>
      <c r="I19" s="58">
        <v>0</v>
      </c>
      <c r="J19" s="59">
        <v>0</v>
      </c>
      <c r="K19" s="107" t="s">
        <v>4460</v>
      </c>
      <c r="L19" s="59">
        <v>0</v>
      </c>
      <c r="M19" s="107" t="s">
        <v>4460</v>
      </c>
      <c r="N19" s="58">
        <v>0</v>
      </c>
      <c r="O19" s="58">
        <v>0</v>
      </c>
    </row>
    <row r="20" spans="1:15">
      <c r="A20" s="57" t="s">
        <v>1916</v>
      </c>
      <c r="B20" s="106" t="s">
        <v>4460</v>
      </c>
      <c r="C20" s="107" t="s">
        <v>4460</v>
      </c>
      <c r="D20" s="107" t="s">
        <v>4460</v>
      </c>
      <c r="E20" s="107" t="s">
        <v>4460</v>
      </c>
      <c r="F20" s="59">
        <v>0</v>
      </c>
      <c r="G20" s="107" t="s">
        <v>4460</v>
      </c>
      <c r="H20" s="107" t="s">
        <v>4460</v>
      </c>
      <c r="I20" s="58">
        <v>0</v>
      </c>
      <c r="J20" s="59">
        <v>0</v>
      </c>
      <c r="K20" s="107" t="s">
        <v>4460</v>
      </c>
      <c r="L20" s="59">
        <v>0</v>
      </c>
      <c r="M20" s="107" t="s">
        <v>4460</v>
      </c>
      <c r="N20" s="58">
        <v>0</v>
      </c>
      <c r="O20" s="58">
        <v>0</v>
      </c>
    </row>
    <row r="21" spans="1:15">
      <c r="A21" t="s">
        <v>180</v>
      </c>
      <c r="B21" t="s">
        <v>180</v>
      </c>
      <c r="C21" t="s">
        <v>180</v>
      </c>
      <c r="D21" s="107" t="s">
        <v>4460</v>
      </c>
      <c r="E21" s="107" t="s">
        <v>4460</v>
      </c>
      <c r="F21" s="55">
        <v>0</v>
      </c>
      <c r="G21" t="s">
        <v>180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1917</v>
      </c>
      <c r="B22" s="106" t="s">
        <v>4460</v>
      </c>
      <c r="C22" s="107" t="s">
        <v>4460</v>
      </c>
      <c r="D22" s="107" t="s">
        <v>4460</v>
      </c>
      <c r="E22" s="107" t="s">
        <v>4460</v>
      </c>
      <c r="F22" s="59">
        <v>0</v>
      </c>
      <c r="G22" s="107" t="s">
        <v>4460</v>
      </c>
      <c r="H22" s="107" t="s">
        <v>4460</v>
      </c>
      <c r="I22" s="58">
        <v>0</v>
      </c>
      <c r="J22" s="59">
        <v>0</v>
      </c>
      <c r="K22" s="107" t="s">
        <v>4460</v>
      </c>
      <c r="L22" s="59">
        <v>0</v>
      </c>
      <c r="M22" s="107" t="s">
        <v>4460</v>
      </c>
      <c r="N22" s="58">
        <v>0</v>
      </c>
      <c r="O22" s="58">
        <v>0</v>
      </c>
    </row>
    <row r="23" spans="1:15">
      <c r="A23" t="s">
        <v>180</v>
      </c>
      <c r="B23" t="s">
        <v>180</v>
      </c>
      <c r="C23" t="s">
        <v>180</v>
      </c>
      <c r="D23" s="107" t="s">
        <v>4460</v>
      </c>
      <c r="E23" s="107" t="s">
        <v>4460</v>
      </c>
      <c r="F23" s="55">
        <v>0</v>
      </c>
      <c r="G23" t="s">
        <v>180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1918</v>
      </c>
      <c r="B24" s="106" t="s">
        <v>4460</v>
      </c>
      <c r="C24" s="107" t="s">
        <v>4460</v>
      </c>
      <c r="D24" s="107" t="s">
        <v>4460</v>
      </c>
      <c r="E24" s="107" t="s">
        <v>4460</v>
      </c>
      <c r="F24" s="59">
        <v>0</v>
      </c>
      <c r="G24" s="107" t="s">
        <v>4460</v>
      </c>
      <c r="H24" s="107" t="s">
        <v>4460</v>
      </c>
      <c r="I24" s="58">
        <v>0</v>
      </c>
      <c r="J24" s="59">
        <v>0</v>
      </c>
      <c r="K24" s="107" t="s">
        <v>4460</v>
      </c>
      <c r="L24" s="59">
        <v>0</v>
      </c>
      <c r="M24" s="107" t="s">
        <v>4460</v>
      </c>
      <c r="N24" s="58">
        <v>0</v>
      </c>
      <c r="O24" s="58">
        <v>0</v>
      </c>
    </row>
    <row r="25" spans="1:15">
      <c r="A25" t="s">
        <v>180</v>
      </c>
      <c r="B25" t="s">
        <v>180</v>
      </c>
      <c r="C25" t="s">
        <v>180</v>
      </c>
      <c r="D25" s="107" t="s">
        <v>4460</v>
      </c>
      <c r="E25" s="107" t="s">
        <v>4460</v>
      </c>
      <c r="F25" s="55">
        <v>0</v>
      </c>
      <c r="G25" t="s">
        <v>180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839</v>
      </c>
      <c r="B26" s="106" t="s">
        <v>4460</v>
      </c>
      <c r="C26" s="107" t="s">
        <v>4460</v>
      </c>
      <c r="D26" s="107" t="s">
        <v>4460</v>
      </c>
      <c r="E26" s="107" t="s">
        <v>4460</v>
      </c>
      <c r="F26" s="59">
        <v>0</v>
      </c>
      <c r="G26" s="107" t="s">
        <v>4460</v>
      </c>
      <c r="H26" s="107" t="s">
        <v>4460</v>
      </c>
      <c r="I26" s="58">
        <v>0</v>
      </c>
      <c r="J26" s="59">
        <v>0</v>
      </c>
      <c r="K26" s="107" t="s">
        <v>4460</v>
      </c>
      <c r="L26" s="59">
        <v>0</v>
      </c>
      <c r="M26" s="107" t="s">
        <v>4460</v>
      </c>
      <c r="N26" s="58">
        <v>0</v>
      </c>
      <c r="O26" s="58">
        <v>0</v>
      </c>
    </row>
    <row r="27" spans="1:15">
      <c r="A27" t="s">
        <v>180</v>
      </c>
      <c r="B27" t="s">
        <v>180</v>
      </c>
      <c r="C27" t="s">
        <v>180</v>
      </c>
      <c r="D27" s="107" t="s">
        <v>4460</v>
      </c>
      <c r="E27" s="107" t="s">
        <v>4460</v>
      </c>
      <c r="F27" s="55">
        <v>0</v>
      </c>
      <c r="G27" t="s">
        <v>180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194</v>
      </c>
      <c r="B28" s="106" t="s">
        <v>4460</v>
      </c>
      <c r="C28" s="107" t="s">
        <v>4460</v>
      </c>
      <c r="D28" s="107" t="s">
        <v>4460</v>
      </c>
      <c r="E28" s="107" t="s">
        <v>4460</v>
      </c>
      <c r="F28" s="59">
        <v>0</v>
      </c>
      <c r="G28" s="107" t="s">
        <v>4460</v>
      </c>
      <c r="H28" s="107" t="s">
        <v>4460</v>
      </c>
      <c r="I28" s="58">
        <v>0</v>
      </c>
      <c r="J28" s="59">
        <v>0</v>
      </c>
      <c r="K28" s="107" t="s">
        <v>4460</v>
      </c>
      <c r="L28" s="59">
        <v>0</v>
      </c>
      <c r="M28" s="107" t="s">
        <v>4460</v>
      </c>
      <c r="N28" s="58">
        <v>0</v>
      </c>
      <c r="O28" s="58">
        <v>0</v>
      </c>
    </row>
    <row r="29" spans="1:15">
      <c r="A29" s="57" t="s">
        <v>300</v>
      </c>
      <c r="B29" s="106" t="s">
        <v>4460</v>
      </c>
      <c r="C29" s="107" t="s">
        <v>4460</v>
      </c>
      <c r="D29" s="107" t="s">
        <v>4460</v>
      </c>
      <c r="E29" s="107" t="s">
        <v>4460</v>
      </c>
      <c r="F29" s="59">
        <v>0</v>
      </c>
      <c r="G29" s="107" t="s">
        <v>4460</v>
      </c>
      <c r="H29" s="107" t="s">
        <v>4460</v>
      </c>
      <c r="I29" s="58">
        <v>0</v>
      </c>
      <c r="J29" s="59">
        <v>0</v>
      </c>
      <c r="K29" s="107" t="s">
        <v>4460</v>
      </c>
      <c r="L29" s="59">
        <v>0</v>
      </c>
      <c r="M29" s="107" t="s">
        <v>4460</v>
      </c>
      <c r="N29" s="58">
        <v>0</v>
      </c>
      <c r="O29" s="58">
        <v>0</v>
      </c>
    </row>
    <row r="30" spans="1:15">
      <c r="A30" t="s">
        <v>180</v>
      </c>
      <c r="B30" t="s">
        <v>180</v>
      </c>
      <c r="C30" t="s">
        <v>180</v>
      </c>
      <c r="D30" s="107" t="s">
        <v>4460</v>
      </c>
      <c r="E30" s="107" t="s">
        <v>4460</v>
      </c>
      <c r="F30" s="55">
        <v>0</v>
      </c>
      <c r="G30" t="s">
        <v>180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1919</v>
      </c>
      <c r="B31" s="106" t="s">
        <v>4460</v>
      </c>
      <c r="C31" s="107" t="s">
        <v>4460</v>
      </c>
      <c r="D31" s="107" t="s">
        <v>4460</v>
      </c>
      <c r="E31" s="107" t="s">
        <v>4460</v>
      </c>
      <c r="F31" s="59">
        <v>0</v>
      </c>
      <c r="G31" s="107" t="s">
        <v>4460</v>
      </c>
      <c r="H31" s="107" t="s">
        <v>4460</v>
      </c>
      <c r="I31" s="58">
        <v>0</v>
      </c>
      <c r="J31" s="59">
        <v>0</v>
      </c>
      <c r="K31" s="107" t="s">
        <v>4460</v>
      </c>
      <c r="L31" s="59">
        <v>0</v>
      </c>
      <c r="M31" s="107" t="s">
        <v>4460</v>
      </c>
      <c r="N31" s="58">
        <v>0</v>
      </c>
      <c r="O31" s="58">
        <v>0</v>
      </c>
    </row>
    <row r="32" spans="1:15">
      <c r="A32" t="s">
        <v>180</v>
      </c>
      <c r="B32" t="s">
        <v>180</v>
      </c>
      <c r="C32" t="s">
        <v>180</v>
      </c>
      <c r="D32" s="107" t="s">
        <v>4460</v>
      </c>
      <c r="E32" s="107" t="s">
        <v>4460</v>
      </c>
      <c r="F32" s="55">
        <v>0</v>
      </c>
      <c r="G32" t="s">
        <v>180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308</v>
      </c>
      <c r="B33" s="106" t="s">
        <v>4460</v>
      </c>
      <c r="C33" s="107" t="s">
        <v>4460</v>
      </c>
      <c r="D33" s="107" t="s">
        <v>4460</v>
      </c>
      <c r="E33" s="107" t="s">
        <v>4460</v>
      </c>
      <c r="F33" s="107" t="s">
        <v>4460</v>
      </c>
      <c r="G33" s="107" t="s">
        <v>4460</v>
      </c>
      <c r="H33" s="107" t="s">
        <v>4460</v>
      </c>
      <c r="I33" s="107" t="s">
        <v>4460</v>
      </c>
      <c r="J33" s="107" t="s">
        <v>4460</v>
      </c>
      <c r="K33" s="107" t="s">
        <v>4460</v>
      </c>
      <c r="L33" s="107" t="s">
        <v>4460</v>
      </c>
      <c r="M33" s="107" t="s">
        <v>4460</v>
      </c>
      <c r="N33" s="107" t="s">
        <v>4460</v>
      </c>
      <c r="O33" s="107" t="s">
        <v>4460</v>
      </c>
    </row>
    <row r="34" spans="1:15">
      <c r="A34" t="s">
        <v>309</v>
      </c>
      <c r="B34" s="106" t="s">
        <v>4460</v>
      </c>
      <c r="C34" s="107" t="s">
        <v>4460</v>
      </c>
      <c r="D34" s="107" t="s">
        <v>4460</v>
      </c>
      <c r="E34" s="107" t="s">
        <v>4460</v>
      </c>
      <c r="F34" s="107" t="s">
        <v>4460</v>
      </c>
      <c r="G34" s="107" t="s">
        <v>4460</v>
      </c>
      <c r="H34" s="107" t="s">
        <v>4460</v>
      </c>
      <c r="I34" s="107" t="s">
        <v>4460</v>
      </c>
      <c r="J34" s="107" t="s">
        <v>4460</v>
      </c>
      <c r="K34" s="107" t="s">
        <v>4460</v>
      </c>
      <c r="L34" s="107" t="s">
        <v>4460</v>
      </c>
      <c r="M34" s="107" t="s">
        <v>4460</v>
      </c>
      <c r="N34" s="107" t="s">
        <v>4460</v>
      </c>
      <c r="O34" s="107" t="s">
        <v>4460</v>
      </c>
    </row>
    <row r="35" spans="1:15">
      <c r="A35" t="s">
        <v>310</v>
      </c>
      <c r="B35" s="106" t="s">
        <v>4460</v>
      </c>
      <c r="C35" s="107" t="s">
        <v>4460</v>
      </c>
      <c r="D35" s="107" t="s">
        <v>4460</v>
      </c>
      <c r="E35" s="107" t="s">
        <v>4460</v>
      </c>
      <c r="F35" s="107" t="s">
        <v>4460</v>
      </c>
      <c r="G35" s="107" t="s">
        <v>4460</v>
      </c>
      <c r="H35" s="107" t="s">
        <v>4460</v>
      </c>
      <c r="I35" s="107" t="s">
        <v>4460</v>
      </c>
      <c r="J35" s="107" t="s">
        <v>4460</v>
      </c>
      <c r="K35" s="107" t="s">
        <v>4460</v>
      </c>
      <c r="L35" s="107" t="s">
        <v>4460</v>
      </c>
      <c r="M35" s="107" t="s">
        <v>4460</v>
      </c>
      <c r="N35" s="107" t="s">
        <v>4460</v>
      </c>
      <c r="O35" s="107" t="s">
        <v>4460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A1:AY1048576 BA1:XFD1048576 AZ1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>
      <c r="A1" s="2" t="s">
        <v>0</v>
      </c>
      <c r="B1" s="61" t="s">
        <v>4459</v>
      </c>
      <c r="D1" s="13"/>
      <c r="E1" s="13"/>
    </row>
    <row r="2" spans="1:20">
      <c r="A2" s="2" t="s">
        <v>1</v>
      </c>
      <c r="B2" s="9" t="s">
        <v>3469</v>
      </c>
      <c r="D2" s="13"/>
      <c r="E2" s="13"/>
    </row>
    <row r="3" spans="1:20">
      <c r="A3" s="2" t="s">
        <v>2</v>
      </c>
      <c r="B3" s="20" t="s">
        <v>3470</v>
      </c>
      <c r="D3" s="13"/>
      <c r="E3" s="13"/>
    </row>
    <row r="4" spans="1:20">
      <c r="A4" s="2" t="s">
        <v>3</v>
      </c>
      <c r="B4" s="62" t="s">
        <v>165</v>
      </c>
      <c r="D4" s="13"/>
      <c r="E4" s="13"/>
    </row>
    <row r="5" spans="1:20" ht="18.75">
      <c r="A5" s="82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00" t="s">
        <v>4460</v>
      </c>
      <c r="G7" s="100" t="s">
        <v>4460</v>
      </c>
      <c r="H7" s="21" t="s">
        <v>70</v>
      </c>
      <c r="I7" s="21" t="s">
        <v>71</v>
      </c>
      <c r="J7" s="100" t="s">
        <v>4460</v>
      </c>
      <c r="K7" s="21" t="s">
        <v>7</v>
      </c>
      <c r="L7" s="21" t="s">
        <v>7</v>
      </c>
      <c r="M7" s="21" t="s">
        <v>152</v>
      </c>
      <c r="N7" s="100" t="s">
        <v>4460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102" t="s">
        <v>4460</v>
      </c>
      <c r="H9" s="102" t="s">
        <v>4460</v>
      </c>
      <c r="I9" s="53">
        <v>0.66</v>
      </c>
      <c r="J9" s="102" t="s">
        <v>4460</v>
      </c>
      <c r="K9" s="102" t="s">
        <v>4460</v>
      </c>
      <c r="L9" s="54">
        <v>6.3600000000000004E-2</v>
      </c>
      <c r="M9" s="53">
        <v>900159.47900000005</v>
      </c>
      <c r="N9" s="102" t="s">
        <v>4460</v>
      </c>
      <c r="O9" s="53">
        <v>3264.8784303329999</v>
      </c>
      <c r="P9" s="102" t="s">
        <v>4460</v>
      </c>
      <c r="Q9" s="54">
        <v>1</v>
      </c>
      <c r="R9" s="54">
        <v>1.1000000000000001E-3</v>
      </c>
      <c r="S9" s="25"/>
    </row>
    <row r="10" spans="1:20">
      <c r="A10" s="57" t="s">
        <v>173</v>
      </c>
      <c r="B10" s="106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107" t="s">
        <v>4460</v>
      </c>
      <c r="H10" s="107" t="s">
        <v>4460</v>
      </c>
      <c r="I10" s="59">
        <v>0.66</v>
      </c>
      <c r="J10" s="107" t="s">
        <v>4460</v>
      </c>
      <c r="K10" s="107" t="s">
        <v>4460</v>
      </c>
      <c r="L10" s="58">
        <v>6.3600000000000004E-2</v>
      </c>
      <c r="M10" s="59">
        <v>900159.47900000005</v>
      </c>
      <c r="N10" s="107" t="s">
        <v>4460</v>
      </c>
      <c r="O10" s="59">
        <v>3264.8784303329999</v>
      </c>
      <c r="P10" s="107" t="s">
        <v>4460</v>
      </c>
      <c r="Q10" s="58">
        <v>1</v>
      </c>
      <c r="R10" s="58">
        <v>1.1000000000000001E-3</v>
      </c>
    </row>
    <row r="11" spans="1:20">
      <c r="A11" s="57" t="s">
        <v>1920</v>
      </c>
      <c r="B11" s="106" t="s">
        <v>4460</v>
      </c>
      <c r="C11" s="107" t="s">
        <v>4460</v>
      </c>
      <c r="D11" s="107" t="s">
        <v>4460</v>
      </c>
      <c r="E11" s="107" t="s">
        <v>4460</v>
      </c>
      <c r="F11" s="107" t="s">
        <v>4460</v>
      </c>
      <c r="G11" s="107" t="s">
        <v>4460</v>
      </c>
      <c r="H11" s="107" t="s">
        <v>4460</v>
      </c>
      <c r="I11" s="59">
        <v>0</v>
      </c>
      <c r="J11" s="107" t="s">
        <v>4460</v>
      </c>
      <c r="K11" s="107" t="s">
        <v>4460</v>
      </c>
      <c r="L11" s="58">
        <v>0</v>
      </c>
      <c r="M11" s="59">
        <v>0</v>
      </c>
      <c r="N11" s="107" t="s">
        <v>4460</v>
      </c>
      <c r="O11" s="59">
        <v>0</v>
      </c>
      <c r="P11" s="107" t="s">
        <v>4460</v>
      </c>
      <c r="Q11" s="58">
        <v>0</v>
      </c>
      <c r="R11" s="58">
        <v>0</v>
      </c>
    </row>
    <row r="12" spans="1:20">
      <c r="A12" t="s">
        <v>180</v>
      </c>
      <c r="B12" t="s">
        <v>180</v>
      </c>
      <c r="C12" s="107" t="s">
        <v>4460</v>
      </c>
      <c r="D12" s="107" t="s">
        <v>4460</v>
      </c>
      <c r="E12" t="s">
        <v>180</v>
      </c>
      <c r="F12" t="s">
        <v>180</v>
      </c>
      <c r="G12" s="107" t="s">
        <v>4460</v>
      </c>
      <c r="H12" s="107" t="s">
        <v>4460</v>
      </c>
      <c r="I12" s="55">
        <v>0</v>
      </c>
      <c r="J12" t="s">
        <v>180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1921</v>
      </c>
      <c r="B13" s="106" t="s">
        <v>4460</v>
      </c>
      <c r="C13" s="107" t="s">
        <v>4460</v>
      </c>
      <c r="D13" s="107" t="s">
        <v>4460</v>
      </c>
      <c r="E13" s="107" t="s">
        <v>4460</v>
      </c>
      <c r="F13" s="107" t="s">
        <v>4460</v>
      </c>
      <c r="G13" s="107" t="s">
        <v>4460</v>
      </c>
      <c r="H13" s="107" t="s">
        <v>4460</v>
      </c>
      <c r="I13" s="59">
        <v>0</v>
      </c>
      <c r="J13" s="107" t="s">
        <v>4460</v>
      </c>
      <c r="K13" s="107" t="s">
        <v>4460</v>
      </c>
      <c r="L13" s="58">
        <v>0</v>
      </c>
      <c r="M13" s="59">
        <v>0</v>
      </c>
      <c r="N13" s="107" t="s">
        <v>4460</v>
      </c>
      <c r="O13" s="59">
        <v>0</v>
      </c>
      <c r="P13" s="107" t="s">
        <v>4460</v>
      </c>
      <c r="Q13" s="58">
        <v>0</v>
      </c>
      <c r="R13" s="58">
        <v>0</v>
      </c>
    </row>
    <row r="14" spans="1:20">
      <c r="A14" t="s">
        <v>180</v>
      </c>
      <c r="B14" t="s">
        <v>180</v>
      </c>
      <c r="C14" s="107" t="s">
        <v>4460</v>
      </c>
      <c r="D14" s="107" t="s">
        <v>4460</v>
      </c>
      <c r="E14" t="s">
        <v>180</v>
      </c>
      <c r="F14" t="s">
        <v>180</v>
      </c>
      <c r="G14" s="107" t="s">
        <v>4460</v>
      </c>
      <c r="H14" s="107" t="s">
        <v>4460</v>
      </c>
      <c r="I14" s="55">
        <v>0</v>
      </c>
      <c r="J14" t="s">
        <v>180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313</v>
      </c>
      <c r="B15" s="106" t="s">
        <v>4460</v>
      </c>
      <c r="C15" s="107" t="s">
        <v>4460</v>
      </c>
      <c r="D15" s="107" t="s">
        <v>4460</v>
      </c>
      <c r="E15" s="107" t="s">
        <v>4460</v>
      </c>
      <c r="F15" s="107" t="s">
        <v>4460</v>
      </c>
      <c r="G15" s="107" t="s">
        <v>4460</v>
      </c>
      <c r="H15" s="107" t="s">
        <v>4460</v>
      </c>
      <c r="I15" s="59">
        <v>0.66</v>
      </c>
      <c r="J15" s="107" t="s">
        <v>4460</v>
      </c>
      <c r="K15" s="107" t="s">
        <v>4460</v>
      </c>
      <c r="L15" s="58">
        <v>6.3600000000000004E-2</v>
      </c>
      <c r="M15" s="59">
        <v>900159.47900000005</v>
      </c>
      <c r="N15" s="107" t="s">
        <v>4460</v>
      </c>
      <c r="O15" s="59">
        <v>3264.8784303329999</v>
      </c>
      <c r="P15" s="107" t="s">
        <v>4460</v>
      </c>
      <c r="Q15" s="58">
        <v>1</v>
      </c>
      <c r="R15" s="58">
        <v>1.1000000000000001E-3</v>
      </c>
    </row>
    <row r="16" spans="1:20">
      <c r="A16" t="s">
        <v>1922</v>
      </c>
      <c r="B16" t="s">
        <v>1923</v>
      </c>
      <c r="C16" t="s">
        <v>108</v>
      </c>
      <c r="D16" t="s">
        <v>838</v>
      </c>
      <c r="E16" t="s">
        <v>699</v>
      </c>
      <c r="F16" t="s">
        <v>658</v>
      </c>
      <c r="G16" t="s">
        <v>177</v>
      </c>
      <c r="H16" t="s">
        <v>784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900159.47900000005</v>
      </c>
      <c r="N16" s="55">
        <v>100</v>
      </c>
      <c r="O16" s="55">
        <v>3264.8784303329999</v>
      </c>
      <c r="P16" s="56">
        <v>0</v>
      </c>
      <c r="Q16" s="56">
        <v>1</v>
      </c>
      <c r="R16" s="56">
        <v>1.1000000000000001E-3</v>
      </c>
    </row>
    <row r="17" spans="1:18">
      <c r="A17" s="57" t="s">
        <v>839</v>
      </c>
      <c r="B17" s="106" t="s">
        <v>4460</v>
      </c>
      <c r="C17" s="107" t="s">
        <v>4460</v>
      </c>
      <c r="D17" s="107" t="s">
        <v>4460</v>
      </c>
      <c r="E17" s="107" t="s">
        <v>4460</v>
      </c>
      <c r="F17" s="107" t="s">
        <v>4460</v>
      </c>
      <c r="G17" s="107" t="s">
        <v>4460</v>
      </c>
      <c r="H17" s="107" t="s">
        <v>4460</v>
      </c>
      <c r="I17" s="59">
        <v>0</v>
      </c>
      <c r="J17" s="107" t="s">
        <v>4460</v>
      </c>
      <c r="K17" s="107" t="s">
        <v>4460</v>
      </c>
      <c r="L17" s="58">
        <v>0</v>
      </c>
      <c r="M17" s="59">
        <v>0</v>
      </c>
      <c r="N17" s="107" t="s">
        <v>4460</v>
      </c>
      <c r="O17" s="59">
        <v>0</v>
      </c>
      <c r="P17" s="107" t="s">
        <v>4460</v>
      </c>
      <c r="Q17" s="58">
        <v>0</v>
      </c>
      <c r="R17" s="58">
        <v>0</v>
      </c>
    </row>
    <row r="18" spans="1:18">
      <c r="A18" t="s">
        <v>180</v>
      </c>
      <c r="B18" t="s">
        <v>180</v>
      </c>
      <c r="C18" s="107" t="s">
        <v>4460</v>
      </c>
      <c r="D18" s="107" t="s">
        <v>4460</v>
      </c>
      <c r="E18" t="s">
        <v>180</v>
      </c>
      <c r="F18" t="s">
        <v>180</v>
      </c>
      <c r="G18" s="107" t="s">
        <v>4460</v>
      </c>
      <c r="H18" s="107" t="s">
        <v>4460</v>
      </c>
      <c r="I18" s="55">
        <v>0</v>
      </c>
      <c r="J18" t="s">
        <v>180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194</v>
      </c>
      <c r="B19" s="106" t="s">
        <v>4460</v>
      </c>
      <c r="C19" s="107" t="s">
        <v>4460</v>
      </c>
      <c r="D19" s="107" t="s">
        <v>4460</v>
      </c>
      <c r="E19" s="107" t="s">
        <v>4460</v>
      </c>
      <c r="F19" s="107" t="s">
        <v>4460</v>
      </c>
      <c r="G19" s="107" t="s">
        <v>4460</v>
      </c>
      <c r="H19" s="107" t="s">
        <v>4460</v>
      </c>
      <c r="I19" s="59">
        <v>0</v>
      </c>
      <c r="J19" s="107" t="s">
        <v>4460</v>
      </c>
      <c r="K19" s="107" t="s">
        <v>4460</v>
      </c>
      <c r="L19" s="58">
        <v>0</v>
      </c>
      <c r="M19" s="59">
        <v>0</v>
      </c>
      <c r="N19" s="107" t="s">
        <v>4460</v>
      </c>
      <c r="O19" s="59">
        <v>0</v>
      </c>
      <c r="P19" s="107" t="s">
        <v>4460</v>
      </c>
      <c r="Q19" s="58">
        <v>0</v>
      </c>
      <c r="R19" s="58">
        <v>0</v>
      </c>
    </row>
    <row r="20" spans="1:18">
      <c r="A20" s="57" t="s">
        <v>1924</v>
      </c>
      <c r="B20" s="106" t="s">
        <v>4460</v>
      </c>
      <c r="C20" s="107" t="s">
        <v>4460</v>
      </c>
      <c r="D20" s="107" t="s">
        <v>4460</v>
      </c>
      <c r="E20" s="107" t="s">
        <v>4460</v>
      </c>
      <c r="F20" s="107" t="s">
        <v>4460</v>
      </c>
      <c r="G20" s="107" t="s">
        <v>4460</v>
      </c>
      <c r="H20" s="107" t="s">
        <v>4460</v>
      </c>
      <c r="I20" s="59">
        <v>0</v>
      </c>
      <c r="J20" s="107" t="s">
        <v>4460</v>
      </c>
      <c r="K20" s="107" t="s">
        <v>4460</v>
      </c>
      <c r="L20" s="58">
        <v>0</v>
      </c>
      <c r="M20" s="59">
        <v>0</v>
      </c>
      <c r="N20" s="107" t="s">
        <v>4460</v>
      </c>
      <c r="O20" s="59">
        <v>0</v>
      </c>
      <c r="P20" s="107" t="s">
        <v>4460</v>
      </c>
      <c r="Q20" s="58">
        <v>0</v>
      </c>
      <c r="R20" s="58">
        <v>0</v>
      </c>
    </row>
    <row r="21" spans="1:18">
      <c r="A21" t="s">
        <v>180</v>
      </c>
      <c r="B21" t="s">
        <v>180</v>
      </c>
      <c r="C21" s="107" t="s">
        <v>4460</v>
      </c>
      <c r="D21" s="107" t="s">
        <v>4460</v>
      </c>
      <c r="E21" t="s">
        <v>180</v>
      </c>
      <c r="F21" t="s">
        <v>180</v>
      </c>
      <c r="G21" s="107" t="s">
        <v>4460</v>
      </c>
      <c r="H21" s="107" t="s">
        <v>4460</v>
      </c>
      <c r="I21" s="55">
        <v>0</v>
      </c>
      <c r="J21" t="s">
        <v>180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1925</v>
      </c>
      <c r="B22" s="106" t="s">
        <v>4460</v>
      </c>
      <c r="C22" s="107" t="s">
        <v>4460</v>
      </c>
      <c r="D22" s="107" t="s">
        <v>4460</v>
      </c>
      <c r="E22" s="107" t="s">
        <v>4460</v>
      </c>
      <c r="F22" s="107" t="s">
        <v>4460</v>
      </c>
      <c r="G22" s="107" t="s">
        <v>4460</v>
      </c>
      <c r="H22" s="107" t="s">
        <v>4460</v>
      </c>
      <c r="I22" s="59">
        <v>0</v>
      </c>
      <c r="J22" s="107" t="s">
        <v>4460</v>
      </c>
      <c r="K22" s="107" t="s">
        <v>4460</v>
      </c>
      <c r="L22" s="58">
        <v>0</v>
      </c>
      <c r="M22" s="59">
        <v>0</v>
      </c>
      <c r="N22" s="107" t="s">
        <v>4460</v>
      </c>
      <c r="O22" s="59">
        <v>0</v>
      </c>
      <c r="P22" s="107" t="s">
        <v>4460</v>
      </c>
      <c r="Q22" s="58">
        <v>0</v>
      </c>
      <c r="R22" s="58">
        <v>0</v>
      </c>
    </row>
    <row r="23" spans="1:18">
      <c r="A23" t="s">
        <v>180</v>
      </c>
      <c r="B23" t="s">
        <v>180</v>
      </c>
      <c r="C23" s="107" t="s">
        <v>4460</v>
      </c>
      <c r="D23" s="107" t="s">
        <v>4460</v>
      </c>
      <c r="E23" t="s">
        <v>180</v>
      </c>
      <c r="F23" t="s">
        <v>180</v>
      </c>
      <c r="G23" s="107" t="s">
        <v>4460</v>
      </c>
      <c r="H23" s="107" t="s">
        <v>4460</v>
      </c>
      <c r="I23" s="55">
        <v>0</v>
      </c>
      <c r="J23" t="s">
        <v>180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196</v>
      </c>
      <c r="B24" s="106" t="s">
        <v>4460</v>
      </c>
      <c r="C24" s="107" t="s">
        <v>4460</v>
      </c>
      <c r="D24" s="107" t="s">
        <v>4460</v>
      </c>
      <c r="E24" s="107" t="s">
        <v>4460</v>
      </c>
      <c r="F24" s="107" t="s">
        <v>4460</v>
      </c>
      <c r="G24" s="107" t="s">
        <v>4460</v>
      </c>
      <c r="H24" s="107" t="s">
        <v>4460</v>
      </c>
      <c r="I24" s="107" t="s">
        <v>4460</v>
      </c>
      <c r="J24" s="107" t="s">
        <v>4460</v>
      </c>
      <c r="K24" s="107" t="s">
        <v>4460</v>
      </c>
      <c r="L24" s="107" t="s">
        <v>4460</v>
      </c>
      <c r="M24" s="107" t="s">
        <v>4460</v>
      </c>
      <c r="N24" s="107" t="s">
        <v>4460</v>
      </c>
      <c r="O24" s="107" t="s">
        <v>4460</v>
      </c>
      <c r="P24" s="107" t="s">
        <v>4460</v>
      </c>
      <c r="Q24" s="107" t="s">
        <v>4460</v>
      </c>
      <c r="R24" s="107" t="s">
        <v>4460</v>
      </c>
    </row>
    <row r="25" spans="1:18">
      <c r="A25" t="s">
        <v>308</v>
      </c>
      <c r="B25" s="106" t="s">
        <v>4460</v>
      </c>
      <c r="C25" s="107" t="s">
        <v>4460</v>
      </c>
      <c r="D25" s="107" t="s">
        <v>4460</v>
      </c>
      <c r="E25" s="107" t="s">
        <v>4460</v>
      </c>
      <c r="F25" s="107" t="s">
        <v>4460</v>
      </c>
      <c r="G25" s="107" t="s">
        <v>4460</v>
      </c>
      <c r="H25" s="107" t="s">
        <v>4460</v>
      </c>
      <c r="I25" s="107" t="s">
        <v>4460</v>
      </c>
      <c r="J25" s="107" t="s">
        <v>4460</v>
      </c>
      <c r="K25" s="107" t="s">
        <v>4460</v>
      </c>
      <c r="L25" s="107" t="s">
        <v>4460</v>
      </c>
      <c r="M25" s="107" t="s">
        <v>4460</v>
      </c>
      <c r="N25" s="107" t="s">
        <v>4460</v>
      </c>
      <c r="O25" s="107" t="s">
        <v>4460</v>
      </c>
      <c r="P25" s="107" t="s">
        <v>4460</v>
      </c>
      <c r="Q25" s="107" t="s">
        <v>4460</v>
      </c>
      <c r="R25" s="107" t="s">
        <v>4460</v>
      </c>
    </row>
    <row r="26" spans="1:18">
      <c r="A26" t="s">
        <v>309</v>
      </c>
      <c r="B26" s="106" t="s">
        <v>4460</v>
      </c>
      <c r="C26" s="107" t="s">
        <v>4460</v>
      </c>
      <c r="D26" s="107" t="s">
        <v>4460</v>
      </c>
      <c r="E26" s="107" t="s">
        <v>4460</v>
      </c>
      <c r="F26" s="107" t="s">
        <v>4460</v>
      </c>
      <c r="G26" s="107" t="s">
        <v>4460</v>
      </c>
      <c r="H26" s="107" t="s">
        <v>4460</v>
      </c>
      <c r="I26" s="107" t="s">
        <v>4460</v>
      </c>
      <c r="J26" s="107" t="s">
        <v>4460</v>
      </c>
      <c r="K26" s="107" t="s">
        <v>4460</v>
      </c>
      <c r="L26" s="107" t="s">
        <v>4460</v>
      </c>
      <c r="M26" s="107" t="s">
        <v>4460</v>
      </c>
      <c r="N26" s="107" t="s">
        <v>4460</v>
      </c>
      <c r="O26" s="107" t="s">
        <v>4460</v>
      </c>
      <c r="P26" s="107" t="s">
        <v>4460</v>
      </c>
      <c r="Q26" s="107" t="s">
        <v>4460</v>
      </c>
      <c r="R26" s="107" t="s">
        <v>4460</v>
      </c>
    </row>
    <row r="27" spans="1:18">
      <c r="A27" t="s">
        <v>310</v>
      </c>
      <c r="B27" s="106" t="s">
        <v>4460</v>
      </c>
      <c r="C27" s="107" t="s">
        <v>4460</v>
      </c>
      <c r="D27" s="107" t="s">
        <v>4460</v>
      </c>
      <c r="E27" s="107" t="s">
        <v>4460</v>
      </c>
      <c r="F27" s="107" t="s">
        <v>4460</v>
      </c>
      <c r="G27" s="107" t="s">
        <v>4460</v>
      </c>
      <c r="H27" s="107" t="s">
        <v>4460</v>
      </c>
      <c r="I27" s="107" t="s">
        <v>4460</v>
      </c>
      <c r="J27" s="107" t="s">
        <v>4460</v>
      </c>
      <c r="K27" s="107" t="s">
        <v>4460</v>
      </c>
      <c r="L27" s="107" t="s">
        <v>4460</v>
      </c>
      <c r="M27" s="107" t="s">
        <v>4460</v>
      </c>
      <c r="N27" s="107" t="s">
        <v>4460</v>
      </c>
      <c r="O27" s="107" t="s">
        <v>4460</v>
      </c>
      <c r="P27" s="107" t="s">
        <v>4460</v>
      </c>
      <c r="Q27" s="107" t="s">
        <v>4460</v>
      </c>
      <c r="R27" s="107" t="s">
        <v>4460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>
      <c r="A1" s="2" t="s">
        <v>0</v>
      </c>
      <c r="B1" s="61" t="s">
        <v>4459</v>
      </c>
      <c r="D1" s="13"/>
    </row>
    <row r="2" spans="1:20">
      <c r="A2" s="2" t="s">
        <v>1</v>
      </c>
      <c r="B2" s="9" t="s">
        <v>3469</v>
      </c>
      <c r="D2" s="13"/>
    </row>
    <row r="3" spans="1:20">
      <c r="A3" s="2" t="s">
        <v>2</v>
      </c>
      <c r="B3" s="20" t="s">
        <v>3470</v>
      </c>
      <c r="D3" s="13"/>
    </row>
    <row r="4" spans="1:20">
      <c r="A4" s="2" t="s">
        <v>3</v>
      </c>
      <c r="B4" s="62" t="s">
        <v>165</v>
      </c>
      <c r="D4" s="13"/>
    </row>
    <row r="5" spans="1:20" ht="18.75">
      <c r="A5" s="82" t="s">
        <v>85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4" t="s">
        <v>52</v>
      </c>
      <c r="M6" s="114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00" t="s">
        <v>4460</v>
      </c>
      <c r="G7" s="100" t="s">
        <v>4460</v>
      </c>
      <c r="H7" s="21" t="s">
        <v>70</v>
      </c>
      <c r="I7" s="21" t="s">
        <v>71</v>
      </c>
      <c r="J7" s="100" t="s">
        <v>4460</v>
      </c>
      <c r="K7" s="21" t="s">
        <v>7</v>
      </c>
      <c r="L7" s="21" t="s">
        <v>7</v>
      </c>
      <c r="M7" s="21" t="s">
        <v>152</v>
      </c>
      <c r="N7" s="100" t="s">
        <v>4460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102" t="s">
        <v>4460</v>
      </c>
      <c r="H9" s="102" t="s">
        <v>4460</v>
      </c>
      <c r="I9" s="53">
        <v>5.12</v>
      </c>
      <c r="J9" s="102" t="s">
        <v>4460</v>
      </c>
      <c r="K9" s="102" t="s">
        <v>4460</v>
      </c>
      <c r="L9" s="54">
        <v>4.3400000000000001E-2</v>
      </c>
      <c r="M9" s="53">
        <v>27545262.02</v>
      </c>
      <c r="N9" s="102" t="s">
        <v>4460</v>
      </c>
      <c r="O9" s="53">
        <v>30586.814400505584</v>
      </c>
      <c r="P9" s="102" t="s">
        <v>4460</v>
      </c>
      <c r="Q9" s="54">
        <v>1</v>
      </c>
      <c r="R9" s="54">
        <v>1.0699999999999999E-2</v>
      </c>
      <c r="S9" s="25"/>
    </row>
    <row r="10" spans="1:20">
      <c r="A10" s="57" t="s">
        <v>173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107" t="s">
        <v>4460</v>
      </c>
      <c r="H10" s="107" t="s">
        <v>4460</v>
      </c>
      <c r="I10" s="59">
        <v>4.63</v>
      </c>
      <c r="J10" s="107" t="s">
        <v>4460</v>
      </c>
      <c r="K10" s="107" t="s">
        <v>4460</v>
      </c>
      <c r="L10" s="58">
        <v>4.2500000000000003E-2</v>
      </c>
      <c r="M10" s="59">
        <v>26724461.719999999</v>
      </c>
      <c r="N10" s="107" t="s">
        <v>4460</v>
      </c>
      <c r="O10" s="59">
        <v>28680.044882429538</v>
      </c>
      <c r="P10" s="107" t="s">
        <v>4460</v>
      </c>
      <c r="Q10" s="58">
        <v>0.93769999999999998</v>
      </c>
      <c r="R10" s="58">
        <v>0.01</v>
      </c>
    </row>
    <row r="11" spans="1:20">
      <c r="A11" s="57" t="s">
        <v>1920</v>
      </c>
      <c r="B11" s="107" t="s">
        <v>4460</v>
      </c>
      <c r="C11" s="107" t="s">
        <v>4460</v>
      </c>
      <c r="D11" s="107" t="s">
        <v>4460</v>
      </c>
      <c r="E11" s="107" t="s">
        <v>4460</v>
      </c>
      <c r="F11" s="107" t="s">
        <v>4460</v>
      </c>
      <c r="G11" s="107" t="s">
        <v>4460</v>
      </c>
      <c r="H11" s="107" t="s">
        <v>4460</v>
      </c>
      <c r="I11" s="59">
        <v>6.48</v>
      </c>
      <c r="J11" s="107" t="s">
        <v>4460</v>
      </c>
      <c r="K11" s="107" t="s">
        <v>4460</v>
      </c>
      <c r="L11" s="58">
        <v>2.7E-2</v>
      </c>
      <c r="M11" s="59">
        <v>13301431.93</v>
      </c>
      <c r="N11" s="107" t="s">
        <v>4460</v>
      </c>
      <c r="O11" s="59">
        <v>15960.725582523726</v>
      </c>
      <c r="P11" s="107" t="s">
        <v>4460</v>
      </c>
      <c r="Q11" s="58">
        <v>0.52180000000000004</v>
      </c>
      <c r="R11" s="58">
        <v>5.5999999999999999E-3</v>
      </c>
    </row>
    <row r="12" spans="1:20">
      <c r="A12" t="s">
        <v>1926</v>
      </c>
      <c r="B12" t="s">
        <v>1927</v>
      </c>
      <c r="C12" t="s">
        <v>108</v>
      </c>
      <c r="D12" t="s">
        <v>325</v>
      </c>
      <c r="E12" t="s">
        <v>110</v>
      </c>
      <c r="F12" t="s">
        <v>176</v>
      </c>
      <c r="G12" t="s">
        <v>177</v>
      </c>
      <c r="H12" t="s">
        <v>1928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2248743.4700000002</v>
      </c>
      <c r="N12" s="55">
        <v>153.22999999999999</v>
      </c>
      <c r="O12" s="55">
        <v>3445.7496190810002</v>
      </c>
      <c r="P12" s="56">
        <v>1.4E-3</v>
      </c>
      <c r="Q12" s="56">
        <v>0.11269999999999999</v>
      </c>
      <c r="R12" s="56">
        <v>1.1999999999999999E-3</v>
      </c>
    </row>
    <row r="13" spans="1:20">
      <c r="A13" t="s">
        <v>1929</v>
      </c>
      <c r="B13" t="s">
        <v>1930</v>
      </c>
      <c r="C13" t="s">
        <v>108</v>
      </c>
      <c r="D13" t="s">
        <v>325</v>
      </c>
      <c r="E13" t="s">
        <v>110</v>
      </c>
      <c r="F13" t="s">
        <v>176</v>
      </c>
      <c r="G13" t="s">
        <v>177</v>
      </c>
      <c r="H13" t="s">
        <v>1931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4752729.38</v>
      </c>
      <c r="N13" s="55">
        <v>132.19</v>
      </c>
      <c r="O13" s="55">
        <v>6282.6329674219996</v>
      </c>
      <c r="P13" s="56">
        <v>1.2999999999999999E-3</v>
      </c>
      <c r="Q13" s="56">
        <v>0.2054</v>
      </c>
      <c r="R13" s="56">
        <v>2.2000000000000001E-3</v>
      </c>
    </row>
    <row r="14" spans="1:20">
      <c r="A14" t="s">
        <v>1932</v>
      </c>
      <c r="B14" t="s">
        <v>1933</v>
      </c>
      <c r="C14" t="s">
        <v>108</v>
      </c>
      <c r="D14" t="s">
        <v>1934</v>
      </c>
      <c r="E14" t="s">
        <v>699</v>
      </c>
      <c r="F14" t="s">
        <v>320</v>
      </c>
      <c r="G14" t="s">
        <v>127</v>
      </c>
      <c r="H14" t="s">
        <v>1935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1490757.43</v>
      </c>
      <c r="N14" s="55">
        <v>113.7</v>
      </c>
      <c r="O14" s="55">
        <v>1694.99119791</v>
      </c>
      <c r="P14" s="56">
        <v>3.8E-3</v>
      </c>
      <c r="Q14" s="56">
        <v>5.5399999999999998E-2</v>
      </c>
      <c r="R14" s="56">
        <v>5.9999999999999995E-4</v>
      </c>
    </row>
    <row r="15" spans="1:20">
      <c r="A15" t="s">
        <v>1936</v>
      </c>
      <c r="B15" t="s">
        <v>1937</v>
      </c>
      <c r="C15" t="s">
        <v>108</v>
      </c>
      <c r="D15" t="s">
        <v>450</v>
      </c>
      <c r="E15" t="s">
        <v>319</v>
      </c>
      <c r="F15" t="s">
        <v>356</v>
      </c>
      <c r="G15" t="s">
        <v>177</v>
      </c>
      <c r="H15" t="s">
        <v>1938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797.34</v>
      </c>
      <c r="N15" s="55">
        <v>169</v>
      </c>
      <c r="O15" s="55">
        <v>1.3475045999999999</v>
      </c>
      <c r="P15" s="56">
        <v>0</v>
      </c>
      <c r="Q15" s="56">
        <v>0</v>
      </c>
      <c r="R15" s="56">
        <v>0</v>
      </c>
    </row>
    <row r="16" spans="1:20">
      <c r="A16" t="s">
        <v>1939</v>
      </c>
      <c r="B16" t="s">
        <v>1940</v>
      </c>
      <c r="C16" t="s">
        <v>108</v>
      </c>
      <c r="D16" t="s">
        <v>1941</v>
      </c>
      <c r="E16" t="s">
        <v>110</v>
      </c>
      <c r="F16" t="s">
        <v>330</v>
      </c>
      <c r="G16" t="s">
        <v>127</v>
      </c>
      <c r="H16" t="s">
        <v>202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395197.95</v>
      </c>
      <c r="N16" s="55">
        <v>141.88</v>
      </c>
      <c r="O16" s="55">
        <v>560.70685146000005</v>
      </c>
      <c r="P16" s="56">
        <v>1E-3</v>
      </c>
      <c r="Q16" s="56">
        <v>1.83E-2</v>
      </c>
      <c r="R16" s="56">
        <v>2.0000000000000001E-4</v>
      </c>
    </row>
    <row r="17" spans="1:18">
      <c r="A17" t="s">
        <v>1942</v>
      </c>
      <c r="B17" t="s">
        <v>1943</v>
      </c>
      <c r="C17" t="s">
        <v>108</v>
      </c>
      <c r="D17" t="s">
        <v>1944</v>
      </c>
      <c r="E17" t="s">
        <v>111</v>
      </c>
      <c r="F17" t="s">
        <v>371</v>
      </c>
      <c r="G17" t="s">
        <v>127</v>
      </c>
      <c r="H17" t="s">
        <v>1945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1456488.6</v>
      </c>
      <c r="N17" s="55">
        <v>101.45</v>
      </c>
      <c r="O17" s="55">
        <v>1477.6076846999999</v>
      </c>
      <c r="P17" s="56">
        <v>7.0000000000000001E-3</v>
      </c>
      <c r="Q17" s="56">
        <v>4.8300000000000003E-2</v>
      </c>
      <c r="R17" s="56">
        <v>5.0000000000000001E-4</v>
      </c>
    </row>
    <row r="18" spans="1:18">
      <c r="A18" t="s">
        <v>1946</v>
      </c>
      <c r="B18" t="s">
        <v>1947</v>
      </c>
      <c r="C18" t="s">
        <v>108</v>
      </c>
      <c r="D18" t="s">
        <v>1948</v>
      </c>
      <c r="E18" t="s">
        <v>110</v>
      </c>
      <c r="F18" t="s">
        <v>479</v>
      </c>
      <c r="G18" t="s">
        <v>177</v>
      </c>
      <c r="H18" t="s">
        <v>1949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1084820.08</v>
      </c>
      <c r="N18" s="55">
        <v>102.04</v>
      </c>
      <c r="O18" s="55">
        <v>1106.9504096319999</v>
      </c>
      <c r="P18" s="56">
        <v>2.2000000000000001E-3</v>
      </c>
      <c r="Q18" s="56">
        <v>3.6200000000000003E-2</v>
      </c>
      <c r="R18" s="56">
        <v>4.0000000000000002E-4</v>
      </c>
    </row>
    <row r="19" spans="1:18">
      <c r="A19" t="s">
        <v>1950</v>
      </c>
      <c r="B19" t="s">
        <v>1951</v>
      </c>
      <c r="C19" t="s">
        <v>108</v>
      </c>
      <c r="D19" t="s">
        <v>1952</v>
      </c>
      <c r="E19" t="s">
        <v>319</v>
      </c>
      <c r="F19" t="s">
        <v>492</v>
      </c>
      <c r="G19" t="s">
        <v>127</v>
      </c>
      <c r="H19" t="s">
        <v>1953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1356025.1</v>
      </c>
      <c r="N19" s="55">
        <v>102.56</v>
      </c>
      <c r="O19" s="55">
        <v>1390.7393425600001</v>
      </c>
      <c r="P19" s="56">
        <v>4.1999999999999997E-3</v>
      </c>
      <c r="Q19" s="56">
        <v>4.5499999999999999E-2</v>
      </c>
      <c r="R19" s="56">
        <v>5.0000000000000001E-4</v>
      </c>
    </row>
    <row r="20" spans="1:18">
      <c r="A20" t="s">
        <v>1954</v>
      </c>
      <c r="B20" t="s">
        <v>1955</v>
      </c>
      <c r="C20" t="s">
        <v>108</v>
      </c>
      <c r="D20" t="s">
        <v>1956</v>
      </c>
      <c r="E20" t="s">
        <v>103</v>
      </c>
      <c r="F20" s="63" t="s">
        <v>3505</v>
      </c>
      <c r="G20" s="105" t="s">
        <v>4460</v>
      </c>
      <c r="H20" t="s">
        <v>1957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515872.58</v>
      </c>
      <c r="N20" s="55">
        <v>9.9999999999999995E-7</v>
      </c>
      <c r="O20" s="55">
        <v>5.1587257999999998E-6</v>
      </c>
      <c r="P20" s="56">
        <v>1.4E-3</v>
      </c>
      <c r="Q20" s="56">
        <v>0</v>
      </c>
      <c r="R20" s="56">
        <v>0</v>
      </c>
    </row>
    <row r="21" spans="1:18">
      <c r="A21" s="57" t="s">
        <v>1921</v>
      </c>
      <c r="B21" s="107" t="s">
        <v>4460</v>
      </c>
      <c r="C21" s="107" t="s">
        <v>4460</v>
      </c>
      <c r="D21" s="107" t="s">
        <v>4460</v>
      </c>
      <c r="E21" s="107" t="s">
        <v>4460</v>
      </c>
      <c r="F21" s="107" t="s">
        <v>4460</v>
      </c>
      <c r="G21" s="107" t="s">
        <v>4460</v>
      </c>
      <c r="H21" s="107" t="s">
        <v>4460</v>
      </c>
      <c r="I21" s="59">
        <v>2.2999999999999998</v>
      </c>
      <c r="J21" s="107" t="s">
        <v>4460</v>
      </c>
      <c r="K21" s="107" t="s">
        <v>4460</v>
      </c>
      <c r="L21" s="58">
        <v>6.2E-2</v>
      </c>
      <c r="M21" s="59">
        <v>13410991.82</v>
      </c>
      <c r="N21" s="107" t="s">
        <v>4460</v>
      </c>
      <c r="O21" s="59">
        <v>12672.30872900734</v>
      </c>
      <c r="P21" s="107" t="s">
        <v>4460</v>
      </c>
      <c r="Q21" s="58">
        <v>0.4143</v>
      </c>
      <c r="R21" s="58">
        <v>4.4000000000000003E-3</v>
      </c>
    </row>
    <row r="22" spans="1:18">
      <c r="A22" t="s">
        <v>1961</v>
      </c>
      <c r="B22" t="s">
        <v>1962</v>
      </c>
      <c r="C22" t="s">
        <v>108</v>
      </c>
      <c r="D22" t="s">
        <v>1934</v>
      </c>
      <c r="E22" t="s">
        <v>699</v>
      </c>
      <c r="F22" t="s">
        <v>320</v>
      </c>
      <c r="G22" t="s">
        <v>127</v>
      </c>
      <c r="H22" t="s">
        <v>1935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2448276.9500000002</v>
      </c>
      <c r="N22" s="55">
        <v>98.59</v>
      </c>
      <c r="O22" s="55">
        <v>2413.756245005</v>
      </c>
      <c r="P22" s="56">
        <v>6.0000000000000001E-3</v>
      </c>
      <c r="Q22" s="56">
        <v>7.8899999999999998E-2</v>
      </c>
      <c r="R22" s="56">
        <v>8.0000000000000004E-4</v>
      </c>
    </row>
    <row r="23" spans="1:18">
      <c r="A23" t="s">
        <v>1963</v>
      </c>
      <c r="B23" t="s">
        <v>1964</v>
      </c>
      <c r="C23" t="s">
        <v>108</v>
      </c>
      <c r="D23" t="s">
        <v>1934</v>
      </c>
      <c r="E23" t="s">
        <v>699</v>
      </c>
      <c r="F23" t="s">
        <v>320</v>
      </c>
      <c r="G23" t="s">
        <v>127</v>
      </c>
      <c r="H23" t="s">
        <v>1935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984714.53</v>
      </c>
      <c r="N23" s="55">
        <v>95.74</v>
      </c>
      <c r="O23" s="55">
        <v>942.76569102200006</v>
      </c>
      <c r="P23" s="56">
        <v>1.6000000000000001E-3</v>
      </c>
      <c r="Q23" s="56">
        <v>3.0800000000000001E-2</v>
      </c>
      <c r="R23" s="56">
        <v>2.9999999999999997E-4</v>
      </c>
    </row>
    <row r="24" spans="1:18">
      <c r="A24" t="s">
        <v>1965</v>
      </c>
      <c r="B24" t="s">
        <v>1966</v>
      </c>
      <c r="C24" t="s">
        <v>108</v>
      </c>
      <c r="D24" t="s">
        <v>1967</v>
      </c>
      <c r="E24" t="s">
        <v>349</v>
      </c>
      <c r="F24" t="s">
        <v>371</v>
      </c>
      <c r="G24" t="s">
        <v>127</v>
      </c>
      <c r="H24" t="s">
        <v>1968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2772547.7</v>
      </c>
      <c r="N24" s="55">
        <v>96.57</v>
      </c>
      <c r="O24" s="55">
        <v>2677.4493138900002</v>
      </c>
      <c r="P24" s="56">
        <v>3.8999999999999998E-3</v>
      </c>
      <c r="Q24" s="56">
        <v>8.7499999999999994E-2</v>
      </c>
      <c r="R24" s="56">
        <v>8.9999999999999998E-4</v>
      </c>
    </row>
    <row r="25" spans="1:18">
      <c r="A25" t="s">
        <v>1969</v>
      </c>
      <c r="B25" t="s">
        <v>1970</v>
      </c>
      <c r="C25" t="s">
        <v>108</v>
      </c>
      <c r="D25" t="s">
        <v>1070</v>
      </c>
      <c r="E25" t="s">
        <v>686</v>
      </c>
      <c r="F25" t="s">
        <v>479</v>
      </c>
      <c r="G25" t="s">
        <v>177</v>
      </c>
      <c r="H25" t="s">
        <v>1971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1776337.19</v>
      </c>
      <c r="N25" s="55">
        <v>90.79</v>
      </c>
      <c r="O25" s="55">
        <v>1612.7365348010001</v>
      </c>
      <c r="P25" s="56">
        <v>2.2000000000000001E-3</v>
      </c>
      <c r="Q25" s="56">
        <v>5.2699999999999997E-2</v>
      </c>
      <c r="R25" s="56">
        <v>5.9999999999999995E-4</v>
      </c>
    </row>
    <row r="26" spans="1:18">
      <c r="A26" t="s">
        <v>1972</v>
      </c>
      <c r="B26" t="s">
        <v>1973</v>
      </c>
      <c r="C26" t="s">
        <v>108</v>
      </c>
      <c r="D26" t="s">
        <v>1974</v>
      </c>
      <c r="E26" t="s">
        <v>349</v>
      </c>
      <c r="F26" t="s">
        <v>556</v>
      </c>
      <c r="G26" t="s">
        <v>177</v>
      </c>
      <c r="H26" t="s">
        <v>1975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1905167.92</v>
      </c>
      <c r="N26" s="55">
        <v>98.22</v>
      </c>
      <c r="O26" s="55">
        <v>1871.2559310239999</v>
      </c>
      <c r="P26" s="56">
        <v>7.4000000000000003E-3</v>
      </c>
      <c r="Q26" s="56">
        <v>6.1199999999999997E-2</v>
      </c>
      <c r="R26" s="56">
        <v>6.9999999999999999E-4</v>
      </c>
    </row>
    <row r="27" spans="1:18">
      <c r="A27" t="s">
        <v>1976</v>
      </c>
      <c r="B27" t="s">
        <v>1977</v>
      </c>
      <c r="C27" t="s">
        <v>108</v>
      </c>
      <c r="D27" t="s">
        <v>1978</v>
      </c>
      <c r="E27" t="s">
        <v>111</v>
      </c>
      <c r="F27" t="s">
        <v>561</v>
      </c>
      <c r="G27" t="s">
        <v>127</v>
      </c>
      <c r="H27" t="s">
        <v>1979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952583.96</v>
      </c>
      <c r="N27" s="55">
        <v>103.1292</v>
      </c>
      <c r="O27" s="55">
        <v>982.39221727632003</v>
      </c>
      <c r="P27" s="56">
        <v>3.8E-3</v>
      </c>
      <c r="Q27" s="56">
        <v>3.2099999999999997E-2</v>
      </c>
      <c r="R27" s="56">
        <v>2.9999999999999997E-4</v>
      </c>
    </row>
    <row r="28" spans="1:18">
      <c r="A28" t="s">
        <v>1958</v>
      </c>
      <c r="B28" t="s">
        <v>1959</v>
      </c>
      <c r="C28" t="s">
        <v>108</v>
      </c>
      <c r="D28" t="s">
        <v>450</v>
      </c>
      <c r="E28" t="s">
        <v>319</v>
      </c>
      <c r="F28" s="63" t="s">
        <v>3505</v>
      </c>
      <c r="G28" s="105" t="s">
        <v>4460</v>
      </c>
      <c r="H28" t="s">
        <v>1960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1598733.11</v>
      </c>
      <c r="N28" s="55">
        <v>100</v>
      </c>
      <c r="O28" s="55">
        <v>1598.7331099999999</v>
      </c>
      <c r="P28" s="56">
        <v>3.3E-3</v>
      </c>
      <c r="Q28" s="56">
        <v>5.2299999999999999E-2</v>
      </c>
      <c r="R28" s="56">
        <v>5.9999999999999995E-4</v>
      </c>
    </row>
    <row r="29" spans="1:18">
      <c r="A29" t="s">
        <v>1980</v>
      </c>
      <c r="B29" t="s">
        <v>1981</v>
      </c>
      <c r="C29" t="s">
        <v>108</v>
      </c>
      <c r="D29" t="s">
        <v>1982</v>
      </c>
      <c r="E29" t="s">
        <v>631</v>
      </c>
      <c r="F29" s="63" t="s">
        <v>3505</v>
      </c>
      <c r="G29" s="105" t="s">
        <v>4460</v>
      </c>
      <c r="H29" t="s">
        <v>231</v>
      </c>
      <c r="I29" s="55">
        <v>0.01</v>
      </c>
      <c r="J29" t="s">
        <v>98</v>
      </c>
      <c r="K29" s="56">
        <v>1E-4</v>
      </c>
      <c r="L29" s="56">
        <v>1E-4</v>
      </c>
      <c r="M29" s="55">
        <v>2137.35</v>
      </c>
      <c r="N29" s="55">
        <v>29.41732</v>
      </c>
      <c r="O29" s="55">
        <v>0.62875108901999999</v>
      </c>
      <c r="P29" s="56">
        <v>0</v>
      </c>
      <c r="Q29" s="56">
        <v>0</v>
      </c>
      <c r="R29" s="56">
        <v>0</v>
      </c>
    </row>
    <row r="30" spans="1:18">
      <c r="A30" t="s">
        <v>1983</v>
      </c>
      <c r="B30" t="s">
        <v>1984</v>
      </c>
      <c r="C30" t="s">
        <v>108</v>
      </c>
      <c r="D30" t="s">
        <v>1982</v>
      </c>
      <c r="E30" t="s">
        <v>631</v>
      </c>
      <c r="F30" s="63" t="s">
        <v>3505</v>
      </c>
      <c r="G30" s="105" t="s">
        <v>4460</v>
      </c>
      <c r="H30" t="s">
        <v>231</v>
      </c>
      <c r="I30" s="55">
        <v>0.01</v>
      </c>
      <c r="J30" t="s">
        <v>98</v>
      </c>
      <c r="K30" s="56">
        <v>0</v>
      </c>
      <c r="L30" s="56">
        <v>1E-4</v>
      </c>
      <c r="M30" s="55">
        <v>970493.11</v>
      </c>
      <c r="N30" s="55">
        <v>59</v>
      </c>
      <c r="O30" s="55">
        <v>572.59093489999998</v>
      </c>
      <c r="P30" s="56">
        <v>1.6999999999999999E-3</v>
      </c>
      <c r="Q30" s="56">
        <v>1.8700000000000001E-2</v>
      </c>
      <c r="R30" s="56">
        <v>2.0000000000000001E-4</v>
      </c>
    </row>
    <row r="31" spans="1:18">
      <c r="A31" s="57" t="s">
        <v>313</v>
      </c>
      <c r="B31" s="107" t="s">
        <v>4460</v>
      </c>
      <c r="C31" s="107" t="s">
        <v>4460</v>
      </c>
      <c r="D31" s="107" t="s">
        <v>4460</v>
      </c>
      <c r="E31" s="107" t="s">
        <v>4460</v>
      </c>
      <c r="F31" s="107" t="s">
        <v>4460</v>
      </c>
      <c r="G31" s="107" t="s">
        <v>4460</v>
      </c>
      <c r="H31" s="107" t="s">
        <v>4460</v>
      </c>
      <c r="I31" s="59">
        <v>1.68</v>
      </c>
      <c r="J31" s="107" t="s">
        <v>4460</v>
      </c>
      <c r="K31" s="107" t="s">
        <v>4460</v>
      </c>
      <c r="L31" s="58">
        <v>5.8799999999999998E-2</v>
      </c>
      <c r="M31" s="59">
        <v>12037.97</v>
      </c>
      <c r="N31" s="107" t="s">
        <v>4460</v>
      </c>
      <c r="O31" s="59">
        <v>47.010570898472999</v>
      </c>
      <c r="P31" s="107" t="s">
        <v>4460</v>
      </c>
      <c r="Q31" s="58">
        <v>1.5E-3</v>
      </c>
      <c r="R31" s="58">
        <v>0</v>
      </c>
    </row>
    <row r="32" spans="1:18">
      <c r="A32" t="s">
        <v>1985</v>
      </c>
      <c r="B32" t="s">
        <v>1986</v>
      </c>
      <c r="C32" t="s">
        <v>108</v>
      </c>
      <c r="D32" t="s">
        <v>1987</v>
      </c>
      <c r="E32" t="s">
        <v>103</v>
      </c>
      <c r="F32" t="s">
        <v>330</v>
      </c>
      <c r="G32" t="s">
        <v>127</v>
      </c>
      <c r="H32" t="s">
        <v>1988</v>
      </c>
      <c r="I32" s="55">
        <v>1.68</v>
      </c>
      <c r="J32" t="s">
        <v>100</v>
      </c>
      <c r="K32" s="56">
        <v>7.9699999999999993E-2</v>
      </c>
      <c r="L32" s="56">
        <v>5.8799999999999998E-2</v>
      </c>
      <c r="M32" s="55">
        <v>12037.97</v>
      </c>
      <c r="N32" s="55">
        <v>107.67</v>
      </c>
      <c r="O32" s="55">
        <v>47.010570898472999</v>
      </c>
      <c r="P32" s="56">
        <v>1E-4</v>
      </c>
      <c r="Q32" s="56">
        <v>1.5E-3</v>
      </c>
      <c r="R32" s="56">
        <v>0</v>
      </c>
    </row>
    <row r="33" spans="1:18">
      <c r="A33" s="57" t="s">
        <v>839</v>
      </c>
      <c r="B33" s="107" t="s">
        <v>4460</v>
      </c>
      <c r="C33" s="107" t="s">
        <v>4460</v>
      </c>
      <c r="D33" s="107" t="s">
        <v>4460</v>
      </c>
      <c r="E33" s="107" t="s">
        <v>4460</v>
      </c>
      <c r="F33" s="107" t="s">
        <v>4460</v>
      </c>
      <c r="G33" s="107" t="s">
        <v>4460</v>
      </c>
      <c r="H33" s="107" t="s">
        <v>4460</v>
      </c>
      <c r="I33" s="59">
        <v>0</v>
      </c>
      <c r="J33" s="107" t="s">
        <v>4460</v>
      </c>
      <c r="K33" s="107" t="s">
        <v>4460</v>
      </c>
      <c r="L33" s="58">
        <v>0</v>
      </c>
      <c r="M33" s="59">
        <v>0</v>
      </c>
      <c r="N33" s="107" t="s">
        <v>4460</v>
      </c>
      <c r="O33" s="59">
        <v>0</v>
      </c>
      <c r="P33" s="107" t="s">
        <v>4460</v>
      </c>
      <c r="Q33" s="58">
        <v>0</v>
      </c>
      <c r="R33" s="58">
        <v>0</v>
      </c>
    </row>
    <row r="34" spans="1:18">
      <c r="A34" t="s">
        <v>180</v>
      </c>
      <c r="B34" t="s">
        <v>180</v>
      </c>
      <c r="C34" s="107" t="s">
        <v>4460</v>
      </c>
      <c r="D34" s="107" t="s">
        <v>4460</v>
      </c>
      <c r="E34" t="s">
        <v>180</v>
      </c>
      <c r="F34" t="s">
        <v>180</v>
      </c>
      <c r="G34" s="107" t="s">
        <v>4460</v>
      </c>
      <c r="H34" s="107" t="s">
        <v>4460</v>
      </c>
      <c r="I34" s="55">
        <v>0</v>
      </c>
      <c r="J34" t="s">
        <v>180</v>
      </c>
      <c r="K34" s="56">
        <v>0</v>
      </c>
      <c r="L34" s="56">
        <v>0</v>
      </c>
      <c r="M34" s="55">
        <v>0</v>
      </c>
      <c r="N34" s="55">
        <v>0</v>
      </c>
      <c r="O34" s="55">
        <v>0</v>
      </c>
      <c r="P34" s="56">
        <v>0</v>
      </c>
      <c r="Q34" s="56">
        <v>0</v>
      </c>
      <c r="R34" s="56">
        <v>0</v>
      </c>
    </row>
    <row r="35" spans="1:18">
      <c r="A35" s="57" t="s">
        <v>194</v>
      </c>
      <c r="B35" s="107" t="s">
        <v>4460</v>
      </c>
      <c r="C35" s="107" t="s">
        <v>4460</v>
      </c>
      <c r="D35" s="107" t="s">
        <v>4460</v>
      </c>
      <c r="E35" s="107" t="s">
        <v>4460</v>
      </c>
      <c r="F35" s="107" t="s">
        <v>4460</v>
      </c>
      <c r="G35" s="107" t="s">
        <v>4460</v>
      </c>
      <c r="H35" s="107" t="s">
        <v>4460</v>
      </c>
      <c r="I35" s="59">
        <v>12.44</v>
      </c>
      <c r="J35" s="107" t="s">
        <v>4460</v>
      </c>
      <c r="K35" s="107" t="s">
        <v>4460</v>
      </c>
      <c r="L35" s="58">
        <v>5.6899999999999999E-2</v>
      </c>
      <c r="M35" s="59">
        <v>820800.3</v>
      </c>
      <c r="N35" s="107" t="s">
        <v>4460</v>
      </c>
      <c r="O35" s="59">
        <v>1906.7695180760461</v>
      </c>
      <c r="P35" s="107" t="s">
        <v>4460</v>
      </c>
      <c r="Q35" s="58">
        <v>6.2300000000000001E-2</v>
      </c>
      <c r="R35" s="58">
        <v>6.9999999999999999E-4</v>
      </c>
    </row>
    <row r="36" spans="1:18">
      <c r="A36" s="57" t="s">
        <v>314</v>
      </c>
      <c r="B36" s="107" t="s">
        <v>4460</v>
      </c>
      <c r="C36" s="107" t="s">
        <v>4460</v>
      </c>
      <c r="D36" s="107" t="s">
        <v>4460</v>
      </c>
      <c r="E36" s="107" t="s">
        <v>4460</v>
      </c>
      <c r="F36" s="107" t="s">
        <v>4460</v>
      </c>
      <c r="G36" s="107" t="s">
        <v>4460</v>
      </c>
      <c r="H36" s="107" t="s">
        <v>4460</v>
      </c>
      <c r="I36" s="59">
        <v>0</v>
      </c>
      <c r="J36" s="107" t="s">
        <v>4460</v>
      </c>
      <c r="K36" s="107" t="s">
        <v>4460</v>
      </c>
      <c r="L36" s="58">
        <v>0</v>
      </c>
      <c r="M36" s="59">
        <v>0</v>
      </c>
      <c r="N36" s="107" t="s">
        <v>4460</v>
      </c>
      <c r="O36" s="59">
        <v>0</v>
      </c>
      <c r="P36" s="107" t="s">
        <v>4460</v>
      </c>
      <c r="Q36" s="58">
        <v>0</v>
      </c>
      <c r="R36" s="58">
        <v>0</v>
      </c>
    </row>
    <row r="37" spans="1:18">
      <c r="A37" t="s">
        <v>180</v>
      </c>
      <c r="B37" t="s">
        <v>180</v>
      </c>
      <c r="C37" s="107" t="s">
        <v>4460</v>
      </c>
      <c r="D37" s="107" t="s">
        <v>4460</v>
      </c>
      <c r="E37" t="s">
        <v>180</v>
      </c>
      <c r="F37" t="s">
        <v>180</v>
      </c>
      <c r="G37" s="107" t="s">
        <v>4460</v>
      </c>
      <c r="H37" s="107" t="s">
        <v>4460</v>
      </c>
      <c r="I37" s="55">
        <v>0</v>
      </c>
      <c r="J37" t="s">
        <v>180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  <c r="R37" s="56">
        <v>0</v>
      </c>
    </row>
    <row r="38" spans="1:18">
      <c r="A38" s="57" t="s">
        <v>315</v>
      </c>
      <c r="B38" s="107" t="s">
        <v>4460</v>
      </c>
      <c r="C38" s="107" t="s">
        <v>4460</v>
      </c>
      <c r="D38" s="107" t="s">
        <v>4460</v>
      </c>
      <c r="E38" s="107" t="s">
        <v>4460</v>
      </c>
      <c r="F38" s="107" t="s">
        <v>4460</v>
      </c>
      <c r="G38" s="107" t="s">
        <v>4460</v>
      </c>
      <c r="H38" s="107" t="s">
        <v>4460</v>
      </c>
      <c r="I38" s="59">
        <v>12.44</v>
      </c>
      <c r="J38" s="107" t="s">
        <v>4460</v>
      </c>
      <c r="K38" s="107" t="s">
        <v>4460</v>
      </c>
      <c r="L38" s="58">
        <v>5.6899999999999999E-2</v>
      </c>
      <c r="M38" s="59">
        <v>820800.3</v>
      </c>
      <c r="N38" s="107" t="s">
        <v>4460</v>
      </c>
      <c r="O38" s="59">
        <v>1906.7695180760461</v>
      </c>
      <c r="P38" s="107" t="s">
        <v>4460</v>
      </c>
      <c r="Q38" s="58">
        <v>6.2300000000000001E-2</v>
      </c>
      <c r="R38" s="58">
        <v>6.9999999999999999E-4</v>
      </c>
    </row>
    <row r="39" spans="1:18">
      <c r="A39" t="s">
        <v>1989</v>
      </c>
      <c r="B39" t="s">
        <v>1990</v>
      </c>
      <c r="C39" t="s">
        <v>108</v>
      </c>
      <c r="D39" s="105" t="s">
        <v>4460</v>
      </c>
      <c r="E39" t="s">
        <v>1608</v>
      </c>
      <c r="F39" t="s">
        <v>847</v>
      </c>
      <c r="G39" t="s">
        <v>1991</v>
      </c>
      <c r="H39" t="s">
        <v>1992</v>
      </c>
      <c r="I39" s="55">
        <v>10.19</v>
      </c>
      <c r="J39" t="s">
        <v>105</v>
      </c>
      <c r="K39" s="56">
        <v>3.95E-2</v>
      </c>
      <c r="L39" s="56">
        <v>5.3199999999999997E-2</v>
      </c>
      <c r="M39" s="55">
        <v>376456.23</v>
      </c>
      <c r="N39" s="55">
        <v>87.479999999999961</v>
      </c>
      <c r="O39" s="55">
        <v>902.05112189195597</v>
      </c>
      <c r="P39" s="56">
        <v>1E-3</v>
      </c>
      <c r="Q39" s="56">
        <v>2.9499999999999998E-2</v>
      </c>
      <c r="R39" s="56">
        <v>2.9999999999999997E-4</v>
      </c>
    </row>
    <row r="40" spans="1:18">
      <c r="A40" t="s">
        <v>1993</v>
      </c>
      <c r="B40" t="s">
        <v>1994</v>
      </c>
      <c r="C40" t="s">
        <v>108</v>
      </c>
      <c r="D40" s="105" t="s">
        <v>4460</v>
      </c>
      <c r="E40" t="s">
        <v>1608</v>
      </c>
      <c r="F40" t="s">
        <v>968</v>
      </c>
      <c r="G40" t="s">
        <v>881</v>
      </c>
      <c r="H40" t="s">
        <v>1995</v>
      </c>
      <c r="I40" s="55">
        <v>14.46</v>
      </c>
      <c r="J40" t="s">
        <v>105</v>
      </c>
      <c r="K40" s="56">
        <v>4.5600000000000002E-2</v>
      </c>
      <c r="L40" s="56">
        <v>6.0199999999999997E-2</v>
      </c>
      <c r="M40" s="55">
        <v>444344.07</v>
      </c>
      <c r="N40" s="55">
        <v>82.549999999999713</v>
      </c>
      <c r="O40" s="55">
        <v>1004.71839618409</v>
      </c>
      <c r="P40" s="56">
        <v>2.7000000000000001E-3</v>
      </c>
      <c r="Q40" s="56">
        <v>3.2800000000000003E-2</v>
      </c>
      <c r="R40" s="56">
        <v>4.0000000000000002E-4</v>
      </c>
    </row>
    <row r="41" spans="1:18">
      <c r="A41" t="s">
        <v>196</v>
      </c>
      <c r="B41" s="107" t="s">
        <v>4460</v>
      </c>
      <c r="C41" s="107" t="s">
        <v>4460</v>
      </c>
      <c r="D41" s="107" t="s">
        <v>4460</v>
      </c>
      <c r="E41" s="107" t="s">
        <v>4460</v>
      </c>
      <c r="F41" s="107" t="s">
        <v>4460</v>
      </c>
      <c r="G41" s="107" t="s">
        <v>4460</v>
      </c>
      <c r="H41" s="107" t="s">
        <v>4460</v>
      </c>
      <c r="I41" s="107" t="s">
        <v>4460</v>
      </c>
      <c r="J41" s="107" t="s">
        <v>4460</v>
      </c>
      <c r="K41" s="107" t="s">
        <v>4460</v>
      </c>
      <c r="L41" s="107" t="s">
        <v>4460</v>
      </c>
      <c r="M41" s="107" t="s">
        <v>4460</v>
      </c>
      <c r="N41" s="107" t="s">
        <v>4460</v>
      </c>
      <c r="O41" s="107" t="s">
        <v>4460</v>
      </c>
      <c r="P41" s="107" t="s">
        <v>4460</v>
      </c>
      <c r="Q41" s="107" t="s">
        <v>4460</v>
      </c>
      <c r="R41" s="107" t="s">
        <v>4460</v>
      </c>
    </row>
    <row r="42" spans="1:18">
      <c r="A42" t="s">
        <v>308</v>
      </c>
      <c r="B42" s="107" t="s">
        <v>4460</v>
      </c>
      <c r="C42" s="107" t="s">
        <v>4460</v>
      </c>
      <c r="D42" s="107" t="s">
        <v>4460</v>
      </c>
      <c r="E42" s="107" t="s">
        <v>4460</v>
      </c>
      <c r="F42" s="107" t="s">
        <v>4460</v>
      </c>
      <c r="G42" s="107" t="s">
        <v>4460</v>
      </c>
      <c r="H42" s="107" t="s">
        <v>4460</v>
      </c>
      <c r="I42" s="107" t="s">
        <v>4460</v>
      </c>
      <c r="J42" s="107" t="s">
        <v>4460</v>
      </c>
      <c r="K42" s="107" t="s">
        <v>4460</v>
      </c>
      <c r="L42" s="107" t="s">
        <v>4460</v>
      </c>
      <c r="M42" s="107" t="s">
        <v>4460</v>
      </c>
      <c r="N42" s="107" t="s">
        <v>4460</v>
      </c>
      <c r="O42" s="107" t="s">
        <v>4460</v>
      </c>
      <c r="P42" s="107" t="s">
        <v>4460</v>
      </c>
      <c r="Q42" s="107" t="s">
        <v>4460</v>
      </c>
      <c r="R42" s="107" t="s">
        <v>4460</v>
      </c>
    </row>
    <row r="43" spans="1:18">
      <c r="A43" t="s">
        <v>309</v>
      </c>
      <c r="B43" s="107" t="s">
        <v>4460</v>
      </c>
      <c r="C43" s="107" t="s">
        <v>4460</v>
      </c>
      <c r="D43" s="107" t="s">
        <v>4460</v>
      </c>
      <c r="E43" s="107" t="s">
        <v>4460</v>
      </c>
      <c r="F43" s="107" t="s">
        <v>4460</v>
      </c>
      <c r="G43" s="107" t="s">
        <v>4460</v>
      </c>
      <c r="H43" s="107" t="s">
        <v>4460</v>
      </c>
      <c r="I43" s="107" t="s">
        <v>4460</v>
      </c>
      <c r="J43" s="107" t="s">
        <v>4460</v>
      </c>
      <c r="K43" s="107" t="s">
        <v>4460</v>
      </c>
      <c r="L43" s="107" t="s">
        <v>4460</v>
      </c>
      <c r="M43" s="107" t="s">
        <v>4460</v>
      </c>
      <c r="N43" s="107" t="s">
        <v>4460</v>
      </c>
      <c r="O43" s="107" t="s">
        <v>4460</v>
      </c>
      <c r="P43" s="107" t="s">
        <v>4460</v>
      </c>
      <c r="Q43" s="107" t="s">
        <v>4460</v>
      </c>
      <c r="R43" s="107" t="s">
        <v>4460</v>
      </c>
    </row>
    <row r="44" spans="1:18">
      <c r="A44" t="s">
        <v>310</v>
      </c>
      <c r="B44" s="107" t="s">
        <v>4460</v>
      </c>
      <c r="C44" s="107" t="s">
        <v>4460</v>
      </c>
      <c r="D44" s="107" t="s">
        <v>4460</v>
      </c>
      <c r="E44" s="107" t="s">
        <v>4460</v>
      </c>
      <c r="F44" s="107" t="s">
        <v>4460</v>
      </c>
      <c r="G44" s="107" t="s">
        <v>4460</v>
      </c>
      <c r="H44" s="107" t="s">
        <v>4460</v>
      </c>
      <c r="I44" s="107" t="s">
        <v>4460</v>
      </c>
      <c r="J44" s="107" t="s">
        <v>4460</v>
      </c>
      <c r="K44" s="107" t="s">
        <v>4460</v>
      </c>
      <c r="L44" s="107" t="s">
        <v>4460</v>
      </c>
      <c r="M44" s="107" t="s">
        <v>4460</v>
      </c>
      <c r="N44" s="107" t="s">
        <v>4460</v>
      </c>
      <c r="O44" s="107" t="s">
        <v>4460</v>
      </c>
      <c r="P44" s="107" t="s">
        <v>4460</v>
      </c>
      <c r="Q44" s="107" t="s">
        <v>4460</v>
      </c>
      <c r="R44" s="107" t="s">
        <v>4460</v>
      </c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>
      <c r="A1" s="2" t="s">
        <v>0</v>
      </c>
      <c r="B1" s="61" t="s">
        <v>4459</v>
      </c>
      <c r="D1" s="13"/>
    </row>
    <row r="2" spans="1:34">
      <c r="A2" s="2" t="s">
        <v>1</v>
      </c>
      <c r="B2" s="9" t="s">
        <v>3469</v>
      </c>
      <c r="D2" s="13"/>
    </row>
    <row r="3" spans="1:34">
      <c r="A3" s="2" t="s">
        <v>2</v>
      </c>
      <c r="B3" s="20" t="s">
        <v>3470</v>
      </c>
      <c r="D3" s="13"/>
    </row>
    <row r="4" spans="1:34">
      <c r="A4" s="2" t="s">
        <v>3</v>
      </c>
      <c r="B4" s="62" t="s">
        <v>165</v>
      </c>
      <c r="D4" s="13"/>
    </row>
    <row r="5" spans="1:34" ht="18.75">
      <c r="A5" s="82" t="s">
        <v>87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00" t="s">
        <v>4460</v>
      </c>
      <c r="G7" s="21" t="s">
        <v>152</v>
      </c>
      <c r="H7" s="100" t="s">
        <v>4460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53">
        <v>14992798.34</v>
      </c>
      <c r="H9" s="102" t="s">
        <v>4460</v>
      </c>
      <c r="I9" s="53">
        <v>43834.515668940396</v>
      </c>
      <c r="J9" s="102" t="s">
        <v>4460</v>
      </c>
      <c r="K9" s="54">
        <v>1</v>
      </c>
      <c r="L9" s="54">
        <v>1.54E-2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173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59">
        <v>5676536.1100000003</v>
      </c>
      <c r="H10" s="107" t="s">
        <v>4460</v>
      </c>
      <c r="I10" s="59">
        <v>12406.878397693101</v>
      </c>
      <c r="J10" s="107" t="s">
        <v>4460</v>
      </c>
      <c r="K10" s="58">
        <v>0.28299999999999997</v>
      </c>
      <c r="L10" s="58">
        <v>4.3E-3</v>
      </c>
    </row>
    <row r="11" spans="1:34">
      <c r="A11" t="s">
        <v>1996</v>
      </c>
      <c r="B11" t="s">
        <v>1997</v>
      </c>
      <c r="C11" t="s">
        <v>108</v>
      </c>
      <c r="D11" t="s">
        <v>1998</v>
      </c>
      <c r="E11" t="s">
        <v>921</v>
      </c>
      <c r="F11" t="s">
        <v>100</v>
      </c>
      <c r="G11" s="55">
        <v>2086.36</v>
      </c>
      <c r="H11" s="55">
        <v>100.6147</v>
      </c>
      <c r="I11" s="55">
        <v>7.6137434687948398</v>
      </c>
      <c r="J11" s="56">
        <v>5.9999999999999995E-4</v>
      </c>
      <c r="K11" s="56">
        <v>2.0000000000000001E-4</v>
      </c>
      <c r="L11" s="56">
        <v>0</v>
      </c>
    </row>
    <row r="12" spans="1:34">
      <c r="A12" t="s">
        <v>1999</v>
      </c>
      <c r="B12" t="s">
        <v>2000</v>
      </c>
      <c r="C12" t="s">
        <v>108</v>
      </c>
      <c r="D12" t="s">
        <v>2001</v>
      </c>
      <c r="E12" t="s">
        <v>921</v>
      </c>
      <c r="F12" t="s">
        <v>100</v>
      </c>
      <c r="G12" s="55">
        <v>14694.96</v>
      </c>
      <c r="H12" s="55">
        <v>100</v>
      </c>
      <c r="I12" s="55">
        <v>53.29861992</v>
      </c>
      <c r="J12" s="56">
        <v>0</v>
      </c>
      <c r="K12" s="56">
        <v>1.1999999999999999E-3</v>
      </c>
      <c r="L12" s="56">
        <v>0</v>
      </c>
    </row>
    <row r="13" spans="1:34">
      <c r="A13" t="s">
        <v>2002</v>
      </c>
      <c r="B13" t="s">
        <v>2003</v>
      </c>
      <c r="C13" t="s">
        <v>108</v>
      </c>
      <c r="D13" t="s">
        <v>2004</v>
      </c>
      <c r="E13" t="s">
        <v>990</v>
      </c>
      <c r="F13" t="s">
        <v>100</v>
      </c>
      <c r="G13" s="55">
        <v>55831</v>
      </c>
      <c r="H13" s="55">
        <v>101.625</v>
      </c>
      <c r="I13" s="55">
        <v>205.78964635125001</v>
      </c>
      <c r="J13" s="56">
        <v>0</v>
      </c>
      <c r="K13" s="56">
        <v>4.7000000000000002E-3</v>
      </c>
      <c r="L13" s="56">
        <v>1E-4</v>
      </c>
    </row>
    <row r="14" spans="1:34">
      <c r="A14" t="s">
        <v>2005</v>
      </c>
      <c r="B14" t="s">
        <v>2006</v>
      </c>
      <c r="C14" t="s">
        <v>108</v>
      </c>
      <c r="D14" t="s">
        <v>2007</v>
      </c>
      <c r="E14" t="s">
        <v>1572</v>
      </c>
      <c r="F14" t="s">
        <v>98</v>
      </c>
      <c r="G14" s="55">
        <v>50310.01</v>
      </c>
      <c r="H14" s="55">
        <v>2251.7957999999999</v>
      </c>
      <c r="I14" s="55">
        <v>1132.8786921595799</v>
      </c>
      <c r="J14" s="56">
        <v>2E-3</v>
      </c>
      <c r="K14" s="56">
        <v>2.58E-2</v>
      </c>
      <c r="L14" s="56">
        <v>4.0000000000000002E-4</v>
      </c>
    </row>
    <row r="15" spans="1:34">
      <c r="A15" t="s">
        <v>2005</v>
      </c>
      <c r="B15" t="s">
        <v>2008</v>
      </c>
      <c r="C15" t="s">
        <v>108</v>
      </c>
      <c r="D15" t="s">
        <v>2007</v>
      </c>
      <c r="E15" t="s">
        <v>1572</v>
      </c>
      <c r="F15" t="s">
        <v>98</v>
      </c>
      <c r="G15" s="55">
        <v>1281670.5</v>
      </c>
      <c r="H15" s="55">
        <v>94.647599999999997</v>
      </c>
      <c r="I15" s="55">
        <v>1213.0703681580001</v>
      </c>
      <c r="J15" s="56">
        <v>2.3999999999999998E-3</v>
      </c>
      <c r="K15" s="56">
        <v>2.7699999999999999E-2</v>
      </c>
      <c r="L15" s="56">
        <v>4.0000000000000002E-4</v>
      </c>
    </row>
    <row r="16" spans="1:34">
      <c r="A16" t="s">
        <v>2009</v>
      </c>
      <c r="B16" t="s">
        <v>2010</v>
      </c>
      <c r="C16" t="s">
        <v>108</v>
      </c>
      <c r="D16" t="s">
        <v>2011</v>
      </c>
      <c r="E16" t="s">
        <v>1598</v>
      </c>
      <c r="F16" t="s">
        <v>100</v>
      </c>
      <c r="G16" s="55">
        <v>20866.8</v>
      </c>
      <c r="H16" s="55">
        <v>371.23939999999948</v>
      </c>
      <c r="I16" s="55">
        <v>280.96839537333801</v>
      </c>
      <c r="J16" s="56">
        <v>0</v>
      </c>
      <c r="K16" s="56">
        <v>6.4000000000000003E-3</v>
      </c>
      <c r="L16" s="56">
        <v>1E-4</v>
      </c>
    </row>
    <row r="17" spans="1:12">
      <c r="A17" t="s">
        <v>2012</v>
      </c>
      <c r="B17" t="s">
        <v>2013</v>
      </c>
      <c r="C17" t="s">
        <v>108</v>
      </c>
      <c r="D17" t="s">
        <v>2014</v>
      </c>
      <c r="E17" t="s">
        <v>686</v>
      </c>
      <c r="F17" t="s">
        <v>98</v>
      </c>
      <c r="G17" s="55">
        <v>1820718.97</v>
      </c>
      <c r="H17" s="55">
        <v>94.443299999999994</v>
      </c>
      <c r="I17" s="55">
        <v>1719.54707899401</v>
      </c>
      <c r="J17" s="56">
        <v>4.0000000000000001E-3</v>
      </c>
      <c r="K17" s="56">
        <v>3.9199999999999999E-2</v>
      </c>
      <c r="L17" s="56">
        <v>5.9999999999999995E-4</v>
      </c>
    </row>
    <row r="18" spans="1:12">
      <c r="A18" t="s">
        <v>2015</v>
      </c>
      <c r="B18" t="s">
        <v>2016</v>
      </c>
      <c r="C18" t="s">
        <v>108</v>
      </c>
      <c r="D18" t="s">
        <v>2017</v>
      </c>
      <c r="E18" t="s">
        <v>686</v>
      </c>
      <c r="F18" t="s">
        <v>102</v>
      </c>
      <c r="G18" s="55">
        <v>122166</v>
      </c>
      <c r="H18" s="55">
        <v>135.25480000000005</v>
      </c>
      <c r="I18" s="55">
        <v>662.85824626802901</v>
      </c>
      <c r="J18" s="56">
        <v>8.0999999999999996E-3</v>
      </c>
      <c r="K18" s="56">
        <v>1.5100000000000001E-2</v>
      </c>
      <c r="L18" s="56">
        <v>2.0000000000000001E-4</v>
      </c>
    </row>
    <row r="19" spans="1:12">
      <c r="A19" t="s">
        <v>2018</v>
      </c>
      <c r="B19" t="s">
        <v>2019</v>
      </c>
      <c r="C19" t="s">
        <v>108</v>
      </c>
      <c r="D19" t="s">
        <v>2020</v>
      </c>
      <c r="E19" t="s">
        <v>686</v>
      </c>
      <c r="F19" t="s">
        <v>98</v>
      </c>
      <c r="G19" s="55">
        <v>496915.58</v>
      </c>
      <c r="H19" s="55">
        <v>100</v>
      </c>
      <c r="I19" s="55">
        <v>496.91557999999998</v>
      </c>
      <c r="J19" s="56">
        <v>4.3E-3</v>
      </c>
      <c r="K19" s="56">
        <v>1.1299999999999999E-2</v>
      </c>
      <c r="L19" s="56">
        <v>2.0000000000000001E-4</v>
      </c>
    </row>
    <row r="20" spans="1:12">
      <c r="A20" t="s">
        <v>2021</v>
      </c>
      <c r="B20" t="s">
        <v>2022</v>
      </c>
      <c r="C20" t="s">
        <v>108</v>
      </c>
      <c r="D20" t="s">
        <v>2020</v>
      </c>
      <c r="E20" t="s">
        <v>686</v>
      </c>
      <c r="F20" t="s">
        <v>98</v>
      </c>
      <c r="G20" s="55">
        <v>304004.25</v>
      </c>
      <c r="H20" s="55">
        <v>100</v>
      </c>
      <c r="I20" s="55">
        <v>304.00425000000001</v>
      </c>
      <c r="J20" s="56">
        <v>8.0000000000000004E-4</v>
      </c>
      <c r="K20" s="56">
        <v>6.8999999999999999E-3</v>
      </c>
      <c r="L20" s="56">
        <v>1E-4</v>
      </c>
    </row>
    <row r="21" spans="1:12">
      <c r="A21" t="s">
        <v>2023</v>
      </c>
      <c r="B21" t="s">
        <v>2024</v>
      </c>
      <c r="C21" t="s">
        <v>108</v>
      </c>
      <c r="D21" t="s">
        <v>2025</v>
      </c>
      <c r="E21" t="s">
        <v>1360</v>
      </c>
      <c r="F21" t="s">
        <v>100</v>
      </c>
      <c r="G21" s="55">
        <v>17882.09</v>
      </c>
      <c r="H21" s="55">
        <v>100</v>
      </c>
      <c r="I21" s="55">
        <v>64.858340429999998</v>
      </c>
      <c r="J21" s="56">
        <v>0</v>
      </c>
      <c r="K21" s="56">
        <v>1.5E-3</v>
      </c>
      <c r="L21" s="56">
        <v>0</v>
      </c>
    </row>
    <row r="22" spans="1:12">
      <c r="A22" t="s">
        <v>2026</v>
      </c>
      <c r="B22" t="s">
        <v>2027</v>
      </c>
      <c r="C22" t="s">
        <v>108</v>
      </c>
      <c r="D22" t="s">
        <v>2028</v>
      </c>
      <c r="E22" t="s">
        <v>1360</v>
      </c>
      <c r="F22" t="s">
        <v>100</v>
      </c>
      <c r="G22" s="55">
        <v>17882.09</v>
      </c>
      <c r="H22" s="55">
        <v>100</v>
      </c>
      <c r="I22" s="55">
        <v>64.858340429999998</v>
      </c>
      <c r="J22" s="56">
        <v>0</v>
      </c>
      <c r="K22" s="56">
        <v>1.5E-3</v>
      </c>
      <c r="L22" s="56">
        <v>0</v>
      </c>
    </row>
    <row r="23" spans="1:12">
      <c r="A23" t="s">
        <v>2029</v>
      </c>
      <c r="B23" t="s">
        <v>2030</v>
      </c>
      <c r="C23" t="s">
        <v>108</v>
      </c>
      <c r="D23" t="s">
        <v>2031</v>
      </c>
      <c r="E23" t="s">
        <v>1360</v>
      </c>
      <c r="F23" t="s">
        <v>100</v>
      </c>
      <c r="G23" s="55">
        <v>17882.09</v>
      </c>
      <c r="H23" s="55">
        <v>100</v>
      </c>
      <c r="I23" s="55">
        <v>64.858340429999998</v>
      </c>
      <c r="J23" s="56">
        <v>0</v>
      </c>
      <c r="K23" s="56">
        <v>1.5E-3</v>
      </c>
      <c r="L23" s="56">
        <v>0</v>
      </c>
    </row>
    <row r="24" spans="1:12">
      <c r="A24" t="s">
        <v>2032</v>
      </c>
      <c r="B24" t="s">
        <v>2033</v>
      </c>
      <c r="C24" t="s">
        <v>108</v>
      </c>
      <c r="D24" t="s">
        <v>2034</v>
      </c>
      <c r="E24" t="s">
        <v>1360</v>
      </c>
      <c r="F24" t="s">
        <v>98</v>
      </c>
      <c r="G24" s="55">
        <v>1787.42</v>
      </c>
      <c r="H24" s="55">
        <v>3904.375</v>
      </c>
      <c r="I24" s="55">
        <v>69.787579625000006</v>
      </c>
      <c r="J24" s="56">
        <v>2.0999999999999999E-3</v>
      </c>
      <c r="K24" s="56">
        <v>1.6000000000000001E-3</v>
      </c>
      <c r="L24" s="56">
        <v>0</v>
      </c>
    </row>
    <row r="25" spans="1:12">
      <c r="A25" t="s">
        <v>2035</v>
      </c>
      <c r="B25" t="s">
        <v>2036</v>
      </c>
      <c r="C25" t="s">
        <v>108</v>
      </c>
      <c r="D25" t="s">
        <v>2037</v>
      </c>
      <c r="E25" t="s">
        <v>1360</v>
      </c>
      <c r="F25" t="s">
        <v>100</v>
      </c>
      <c r="G25" s="55">
        <v>17882.09</v>
      </c>
      <c r="H25" s="55">
        <v>100</v>
      </c>
      <c r="I25" s="55">
        <v>64.858340429999998</v>
      </c>
      <c r="J25" s="56">
        <v>0</v>
      </c>
      <c r="K25" s="56">
        <v>1.5E-3</v>
      </c>
      <c r="L25" s="56">
        <v>0</v>
      </c>
    </row>
    <row r="26" spans="1:12">
      <c r="A26" t="s">
        <v>2038</v>
      </c>
      <c r="B26" t="s">
        <v>2039</v>
      </c>
      <c r="C26" t="s">
        <v>108</v>
      </c>
      <c r="D26" t="s">
        <v>2040</v>
      </c>
      <c r="E26" t="s">
        <v>560</v>
      </c>
      <c r="F26" t="s">
        <v>98</v>
      </c>
      <c r="G26" s="55">
        <v>1174679.6499999999</v>
      </c>
      <c r="H26" s="55">
        <v>101.42276900000013</v>
      </c>
      <c r="I26" s="55">
        <v>1191.3926279095101</v>
      </c>
      <c r="J26" s="56">
        <v>1.8E-3</v>
      </c>
      <c r="K26" s="56">
        <v>2.7199999999999998E-2</v>
      </c>
      <c r="L26" s="56">
        <v>4.0000000000000002E-4</v>
      </c>
    </row>
    <row r="27" spans="1:12">
      <c r="A27" t="s">
        <v>2041</v>
      </c>
      <c r="B27" t="s">
        <v>2042</v>
      </c>
      <c r="C27" t="s">
        <v>108</v>
      </c>
      <c r="D27" t="s">
        <v>2043</v>
      </c>
      <c r="E27" t="s">
        <v>1378</v>
      </c>
      <c r="F27" t="s">
        <v>100</v>
      </c>
      <c r="G27" s="55">
        <v>4191.3599999999997</v>
      </c>
      <c r="H27" s="55">
        <v>782.57029999999895</v>
      </c>
      <c r="I27" s="55">
        <v>118.966827834092</v>
      </c>
      <c r="J27" s="56">
        <v>5.0000000000000001E-4</v>
      </c>
      <c r="K27" s="56">
        <v>2.7000000000000001E-3</v>
      </c>
      <c r="L27" s="56">
        <v>0</v>
      </c>
    </row>
    <row r="28" spans="1:12">
      <c r="A28" t="s">
        <v>2044</v>
      </c>
      <c r="B28" t="s">
        <v>2045</v>
      </c>
      <c r="C28" t="s">
        <v>108</v>
      </c>
      <c r="D28" t="s">
        <v>2046</v>
      </c>
      <c r="E28" t="s">
        <v>1378</v>
      </c>
      <c r="F28" t="s">
        <v>100</v>
      </c>
      <c r="G28" s="55">
        <v>15557.22</v>
      </c>
      <c r="H28" s="55">
        <v>276.87139999999971</v>
      </c>
      <c r="I28" s="55">
        <v>156.22755844029501</v>
      </c>
      <c r="J28" s="56">
        <v>1.4E-3</v>
      </c>
      <c r="K28" s="56">
        <v>3.5999999999999999E-3</v>
      </c>
      <c r="L28" s="56">
        <v>1E-4</v>
      </c>
    </row>
    <row r="29" spans="1:12">
      <c r="A29" t="s">
        <v>2047</v>
      </c>
      <c r="B29" t="s">
        <v>2048</v>
      </c>
      <c r="C29" t="s">
        <v>108</v>
      </c>
      <c r="D29" t="s">
        <v>2049</v>
      </c>
      <c r="E29" t="s">
        <v>1378</v>
      </c>
      <c r="F29" t="s">
        <v>100</v>
      </c>
      <c r="G29" s="55">
        <v>6014.13</v>
      </c>
      <c r="H29" s="55">
        <v>580.07949999999789</v>
      </c>
      <c r="I29" s="55">
        <v>126.53418869136</v>
      </c>
      <c r="J29" s="56">
        <v>5.9999999999999995E-4</v>
      </c>
      <c r="K29" s="56">
        <v>2.8999999999999998E-3</v>
      </c>
      <c r="L29" s="56">
        <v>0</v>
      </c>
    </row>
    <row r="30" spans="1:12">
      <c r="A30" t="s">
        <v>2050</v>
      </c>
      <c r="B30" t="s">
        <v>2051</v>
      </c>
      <c r="C30" t="s">
        <v>108</v>
      </c>
      <c r="D30" t="s">
        <v>2052</v>
      </c>
      <c r="E30" t="s">
        <v>1378</v>
      </c>
      <c r="F30" t="s">
        <v>100</v>
      </c>
      <c r="G30" s="55">
        <v>15962.5</v>
      </c>
      <c r="H30" s="55">
        <v>362.90620000000001</v>
      </c>
      <c r="I30" s="55">
        <v>210.108128188725</v>
      </c>
      <c r="J30" s="56">
        <v>2.9999999999999997E-4</v>
      </c>
      <c r="K30" s="56">
        <v>4.7999999999999996E-3</v>
      </c>
      <c r="L30" s="56">
        <v>1E-4</v>
      </c>
    </row>
    <row r="31" spans="1:12">
      <c r="A31" t="s">
        <v>2053</v>
      </c>
      <c r="B31" t="s">
        <v>2054</v>
      </c>
      <c r="C31" t="s">
        <v>108</v>
      </c>
      <c r="D31" t="s">
        <v>2055</v>
      </c>
      <c r="E31" t="s">
        <v>1378</v>
      </c>
      <c r="F31" t="s">
        <v>100</v>
      </c>
      <c r="G31" s="55">
        <v>93.43</v>
      </c>
      <c r="H31" s="55">
        <v>1E-4</v>
      </c>
      <c r="I31" s="55">
        <v>3.3887061000000001E-7</v>
      </c>
      <c r="J31" s="56">
        <v>1.1999999999999999E-3</v>
      </c>
      <c r="K31" s="56">
        <v>0</v>
      </c>
      <c r="L31" s="56">
        <v>0</v>
      </c>
    </row>
    <row r="32" spans="1:12">
      <c r="A32" t="s">
        <v>2056</v>
      </c>
      <c r="B32" t="s">
        <v>2057</v>
      </c>
      <c r="C32" t="s">
        <v>108</v>
      </c>
      <c r="D32" t="s">
        <v>2058</v>
      </c>
      <c r="E32" t="s">
        <v>2059</v>
      </c>
      <c r="F32" t="s">
        <v>100</v>
      </c>
      <c r="G32" s="55">
        <v>40385</v>
      </c>
      <c r="H32" s="55">
        <v>6.9478</v>
      </c>
      <c r="I32" s="55">
        <v>10.176886971809999</v>
      </c>
      <c r="J32" s="56">
        <v>5.0000000000000001E-4</v>
      </c>
      <c r="K32" s="56">
        <v>2.0000000000000001E-4</v>
      </c>
      <c r="L32" s="56">
        <v>0</v>
      </c>
    </row>
    <row r="33" spans="1:12">
      <c r="A33" t="s">
        <v>2060</v>
      </c>
      <c r="B33" t="s">
        <v>2061</v>
      </c>
      <c r="C33" t="s">
        <v>108</v>
      </c>
      <c r="D33" t="s">
        <v>1956</v>
      </c>
      <c r="E33" t="s">
        <v>103</v>
      </c>
      <c r="F33" t="s">
        <v>98</v>
      </c>
      <c r="G33" s="55">
        <v>14489</v>
      </c>
      <c r="H33" s="55">
        <v>1E-4</v>
      </c>
      <c r="I33" s="55">
        <v>1.4489E-5</v>
      </c>
      <c r="J33" s="56">
        <v>5.0000000000000001E-4</v>
      </c>
      <c r="K33" s="56">
        <v>0</v>
      </c>
      <c r="L33" s="56">
        <v>0</v>
      </c>
    </row>
    <row r="34" spans="1:12">
      <c r="A34" t="s">
        <v>2062</v>
      </c>
      <c r="B34" t="s">
        <v>2063</v>
      </c>
      <c r="C34" t="s">
        <v>108</v>
      </c>
      <c r="D34" t="s">
        <v>2064</v>
      </c>
      <c r="E34" t="s">
        <v>488</v>
      </c>
      <c r="F34" t="s">
        <v>100</v>
      </c>
      <c r="G34" s="55">
        <v>13376.89</v>
      </c>
      <c r="H34" s="55">
        <v>1196.0574999999994</v>
      </c>
      <c r="I34" s="55">
        <v>580.30293899731703</v>
      </c>
      <c r="J34" s="56">
        <v>5.9999999999999995E-4</v>
      </c>
      <c r="K34" s="56">
        <v>1.32E-2</v>
      </c>
      <c r="L34" s="56">
        <v>2.0000000000000001E-4</v>
      </c>
    </row>
    <row r="35" spans="1:12">
      <c r="A35" t="s">
        <v>2065</v>
      </c>
      <c r="B35" t="s">
        <v>2066</v>
      </c>
      <c r="C35" t="s">
        <v>108</v>
      </c>
      <c r="D35" t="s">
        <v>2067</v>
      </c>
      <c r="E35" t="s">
        <v>349</v>
      </c>
      <c r="F35" t="s">
        <v>100</v>
      </c>
      <c r="G35" s="55">
        <v>149206.72</v>
      </c>
      <c r="H35" s="55">
        <v>666.51609999999926</v>
      </c>
      <c r="I35" s="55">
        <v>3607.0036637941198</v>
      </c>
      <c r="J35" s="56">
        <v>2.5000000000000001E-3</v>
      </c>
      <c r="K35" s="56">
        <v>8.2299999999999998E-2</v>
      </c>
      <c r="L35" s="56">
        <v>1.2999999999999999E-3</v>
      </c>
    </row>
    <row r="36" spans="1:12">
      <c r="A36" s="57" t="s">
        <v>194</v>
      </c>
      <c r="B36" s="107" t="s">
        <v>4460</v>
      </c>
      <c r="C36" s="107" t="s">
        <v>4460</v>
      </c>
      <c r="D36" s="107" t="s">
        <v>4460</v>
      </c>
      <c r="E36" s="107" t="s">
        <v>4460</v>
      </c>
      <c r="F36" s="107" t="s">
        <v>4460</v>
      </c>
      <c r="G36" s="59">
        <v>9316262.2300000004</v>
      </c>
      <c r="H36" s="107" t="s">
        <v>4460</v>
      </c>
      <c r="I36" s="59">
        <v>31427.637271247291</v>
      </c>
      <c r="J36" s="107" t="s">
        <v>4460</v>
      </c>
      <c r="K36" s="58">
        <v>0.71699999999999997</v>
      </c>
      <c r="L36" s="58">
        <v>1.0999999999999999E-2</v>
      </c>
    </row>
    <row r="37" spans="1:12">
      <c r="A37" s="57" t="s">
        <v>314</v>
      </c>
      <c r="B37" s="107" t="s">
        <v>4460</v>
      </c>
      <c r="C37" s="107" t="s">
        <v>4460</v>
      </c>
      <c r="D37" s="107" t="s">
        <v>4460</v>
      </c>
      <c r="E37" s="107" t="s">
        <v>4460</v>
      </c>
      <c r="F37" s="107" t="s">
        <v>4460</v>
      </c>
      <c r="G37" s="59">
        <v>0</v>
      </c>
      <c r="H37" s="107" t="s">
        <v>4460</v>
      </c>
      <c r="I37" s="59">
        <v>0</v>
      </c>
      <c r="J37" s="107" t="s">
        <v>4460</v>
      </c>
      <c r="K37" s="58">
        <v>0</v>
      </c>
      <c r="L37" s="58">
        <v>0</v>
      </c>
    </row>
    <row r="38" spans="1:12">
      <c r="A38" t="s">
        <v>180</v>
      </c>
      <c r="B38" t="s">
        <v>180</v>
      </c>
      <c r="C38" s="107" t="s">
        <v>4460</v>
      </c>
      <c r="D38" s="107" t="s">
        <v>4460</v>
      </c>
      <c r="E38" t="s">
        <v>180</v>
      </c>
      <c r="F38" t="s">
        <v>180</v>
      </c>
      <c r="G38" s="55">
        <v>0</v>
      </c>
      <c r="H38" s="55">
        <v>0</v>
      </c>
      <c r="I38" s="55">
        <v>0</v>
      </c>
      <c r="J38" s="56">
        <v>0</v>
      </c>
      <c r="K38" s="56">
        <v>0</v>
      </c>
      <c r="L38" s="56">
        <v>0</v>
      </c>
    </row>
    <row r="39" spans="1:12">
      <c r="A39" s="57" t="s">
        <v>315</v>
      </c>
      <c r="B39" s="107" t="s">
        <v>4460</v>
      </c>
      <c r="C39" s="107" t="s">
        <v>4460</v>
      </c>
      <c r="D39" s="107" t="s">
        <v>4460</v>
      </c>
      <c r="E39" s="107" t="s">
        <v>4460</v>
      </c>
      <c r="F39" s="107" t="s">
        <v>4460</v>
      </c>
      <c r="G39" s="59">
        <v>9316262.2300000004</v>
      </c>
      <c r="H39" s="107" t="s">
        <v>4460</v>
      </c>
      <c r="I39" s="59">
        <v>31427.637271247291</v>
      </c>
      <c r="J39" s="107" t="s">
        <v>4460</v>
      </c>
      <c r="K39" s="58">
        <v>0.71699999999999997</v>
      </c>
      <c r="L39" s="58">
        <v>1.0999999999999999E-2</v>
      </c>
    </row>
    <row r="40" spans="1:12">
      <c r="A40" t="s">
        <v>2068</v>
      </c>
      <c r="B40" t="s">
        <v>2069</v>
      </c>
      <c r="C40" t="s">
        <v>108</v>
      </c>
      <c r="D40" s="105" t="s">
        <v>4460</v>
      </c>
      <c r="E40" t="s">
        <v>921</v>
      </c>
      <c r="F40" t="s">
        <v>100</v>
      </c>
      <c r="G40" s="55">
        <v>804.09</v>
      </c>
      <c r="H40" s="55">
        <v>17429.450400000009</v>
      </c>
      <c r="I40" s="55">
        <v>508.31849242537299</v>
      </c>
      <c r="J40" s="56">
        <v>1E-4</v>
      </c>
      <c r="K40" s="56">
        <v>1.1599999999999999E-2</v>
      </c>
      <c r="L40" s="56">
        <v>2.0000000000000001E-4</v>
      </c>
    </row>
    <row r="41" spans="1:12">
      <c r="A41" t="s">
        <v>2070</v>
      </c>
      <c r="B41" t="s">
        <v>2071</v>
      </c>
      <c r="C41" t="s">
        <v>108</v>
      </c>
      <c r="D41" s="105" t="s">
        <v>4460</v>
      </c>
      <c r="E41" t="s">
        <v>921</v>
      </c>
      <c r="F41" t="s">
        <v>100</v>
      </c>
      <c r="G41" s="55">
        <v>41354</v>
      </c>
      <c r="H41" s="55">
        <v>91.45</v>
      </c>
      <c r="I41" s="55">
        <v>137.166731091</v>
      </c>
      <c r="J41" s="56">
        <v>2.0000000000000001E-4</v>
      </c>
      <c r="K41" s="56">
        <v>3.0999999999999999E-3</v>
      </c>
      <c r="L41" s="56">
        <v>0</v>
      </c>
    </row>
    <row r="42" spans="1:12">
      <c r="A42" t="s">
        <v>2072</v>
      </c>
      <c r="B42" t="s">
        <v>2073</v>
      </c>
      <c r="C42" t="s">
        <v>108</v>
      </c>
      <c r="D42" s="105" t="s">
        <v>4460</v>
      </c>
      <c r="E42" t="s">
        <v>921</v>
      </c>
      <c r="F42" t="s">
        <v>100</v>
      </c>
      <c r="G42" s="55">
        <v>160274.56</v>
      </c>
      <c r="H42" s="55">
        <v>89.879499999999936</v>
      </c>
      <c r="I42" s="55">
        <v>522.48376063391004</v>
      </c>
      <c r="J42" s="56">
        <v>2.0000000000000001E-4</v>
      </c>
      <c r="K42" s="56">
        <v>1.1900000000000001E-2</v>
      </c>
      <c r="L42" s="56">
        <v>2.0000000000000001E-4</v>
      </c>
    </row>
    <row r="43" spans="1:12">
      <c r="A43" t="s">
        <v>2074</v>
      </c>
      <c r="B43" t="s">
        <v>2075</v>
      </c>
      <c r="C43" t="s">
        <v>108</v>
      </c>
      <c r="D43" s="105" t="s">
        <v>4460</v>
      </c>
      <c r="E43" t="s">
        <v>862</v>
      </c>
      <c r="F43" t="s">
        <v>102</v>
      </c>
      <c r="G43" s="55">
        <v>131729</v>
      </c>
      <c r="H43" s="55">
        <v>170.38409999999993</v>
      </c>
      <c r="I43" s="55">
        <v>900.38464950063201</v>
      </c>
      <c r="J43" s="56">
        <v>1.8E-3</v>
      </c>
      <c r="K43" s="56">
        <v>2.0500000000000001E-2</v>
      </c>
      <c r="L43" s="56">
        <v>2.9999999999999997E-4</v>
      </c>
    </row>
    <row r="44" spans="1:12">
      <c r="A44" t="s">
        <v>2076</v>
      </c>
      <c r="B44" t="s">
        <v>2077</v>
      </c>
      <c r="C44" t="s">
        <v>108</v>
      </c>
      <c r="D44" s="105" t="s">
        <v>4460</v>
      </c>
      <c r="E44" t="s">
        <v>862</v>
      </c>
      <c r="F44" t="s">
        <v>100</v>
      </c>
      <c r="G44" s="55">
        <v>636985.22</v>
      </c>
      <c r="H44" s="55">
        <v>218.58120000000011</v>
      </c>
      <c r="I44" s="55">
        <v>5049.9806840329702</v>
      </c>
      <c r="J44" s="56">
        <v>1.4E-3</v>
      </c>
      <c r="K44" s="56">
        <v>0.1152</v>
      </c>
      <c r="L44" s="56">
        <v>1.8E-3</v>
      </c>
    </row>
    <row r="45" spans="1:12">
      <c r="A45" t="s">
        <v>2078</v>
      </c>
      <c r="B45" t="s">
        <v>2079</v>
      </c>
      <c r="C45" t="s">
        <v>108</v>
      </c>
      <c r="D45" s="105" t="s">
        <v>4460</v>
      </c>
      <c r="E45" t="s">
        <v>862</v>
      </c>
      <c r="F45" t="s">
        <v>100</v>
      </c>
      <c r="G45" s="55">
        <v>613341.81000000006</v>
      </c>
      <c r="H45" s="55">
        <v>96.480900000000005</v>
      </c>
      <c r="I45" s="55">
        <v>2146.3051719672799</v>
      </c>
      <c r="J45" s="56">
        <v>2.5999999999999999E-3</v>
      </c>
      <c r="K45" s="56">
        <v>4.9000000000000002E-2</v>
      </c>
      <c r="L45" s="56">
        <v>8.0000000000000004E-4</v>
      </c>
    </row>
    <row r="46" spans="1:12">
      <c r="A46" t="s">
        <v>2080</v>
      </c>
      <c r="B46" t="s">
        <v>2081</v>
      </c>
      <c r="C46" t="s">
        <v>108</v>
      </c>
      <c r="D46" s="105" t="s">
        <v>4460</v>
      </c>
      <c r="E46" t="s">
        <v>862</v>
      </c>
      <c r="F46" t="s">
        <v>100</v>
      </c>
      <c r="G46" s="55">
        <v>62217.4</v>
      </c>
      <c r="H46" s="55">
        <v>100</v>
      </c>
      <c r="I46" s="55">
        <v>225.66250980000001</v>
      </c>
      <c r="J46" s="56">
        <v>1.5E-3</v>
      </c>
      <c r="K46" s="56">
        <v>5.1000000000000004E-3</v>
      </c>
      <c r="L46" s="56">
        <v>1E-4</v>
      </c>
    </row>
    <row r="47" spans="1:12">
      <c r="A47" t="s">
        <v>2082</v>
      </c>
      <c r="B47" t="s">
        <v>2083</v>
      </c>
      <c r="C47" t="s">
        <v>108</v>
      </c>
      <c r="D47" s="105" t="s">
        <v>4460</v>
      </c>
      <c r="E47" t="s">
        <v>862</v>
      </c>
      <c r="F47" t="s">
        <v>102</v>
      </c>
      <c r="G47" s="55">
        <v>390266.2</v>
      </c>
      <c r="H47" s="55">
        <v>90.532199999999989</v>
      </c>
      <c r="I47" s="55">
        <v>1417.36477915551</v>
      </c>
      <c r="J47" s="56">
        <v>5.1999999999999998E-3</v>
      </c>
      <c r="K47" s="56">
        <v>3.2300000000000002E-2</v>
      </c>
      <c r="L47" s="56">
        <v>5.0000000000000001E-4</v>
      </c>
    </row>
    <row r="48" spans="1:12">
      <c r="A48" t="s">
        <v>2084</v>
      </c>
      <c r="B48" t="s">
        <v>2085</v>
      </c>
      <c r="C48" t="s">
        <v>108</v>
      </c>
      <c r="D48" s="105" t="s">
        <v>4460</v>
      </c>
      <c r="E48" t="s">
        <v>862</v>
      </c>
      <c r="F48" t="s">
        <v>102</v>
      </c>
      <c r="G48" s="55">
        <v>142048.44</v>
      </c>
      <c r="H48" s="55">
        <v>65.203799999999944</v>
      </c>
      <c r="I48" s="55">
        <v>371.55832625924</v>
      </c>
      <c r="J48" s="56">
        <v>5.1999999999999998E-3</v>
      </c>
      <c r="K48" s="56">
        <v>8.5000000000000006E-3</v>
      </c>
      <c r="L48" s="56">
        <v>1E-4</v>
      </c>
    </row>
    <row r="49" spans="1:12">
      <c r="A49" t="s">
        <v>2086</v>
      </c>
      <c r="B49" t="s">
        <v>2087</v>
      </c>
      <c r="C49" t="s">
        <v>108</v>
      </c>
      <c r="D49" s="105" t="s">
        <v>4460</v>
      </c>
      <c r="E49" t="s">
        <v>862</v>
      </c>
      <c r="F49" t="s">
        <v>102</v>
      </c>
      <c r="G49" s="55">
        <v>66874.59</v>
      </c>
      <c r="H49" s="55">
        <v>107.37440000000018</v>
      </c>
      <c r="I49" s="55">
        <v>288.057710861114</v>
      </c>
      <c r="J49" s="56">
        <v>5.1999999999999998E-3</v>
      </c>
      <c r="K49" s="56">
        <v>6.6E-3</v>
      </c>
      <c r="L49" s="56">
        <v>1E-4</v>
      </c>
    </row>
    <row r="50" spans="1:12">
      <c r="A50" t="s">
        <v>2088</v>
      </c>
      <c r="B50" t="s">
        <v>2089</v>
      </c>
      <c r="C50" t="s">
        <v>108</v>
      </c>
      <c r="D50" s="105" t="s">
        <v>4460</v>
      </c>
      <c r="E50" t="s">
        <v>862</v>
      </c>
      <c r="F50" t="s">
        <v>100</v>
      </c>
      <c r="G50" s="55">
        <v>663198.97</v>
      </c>
      <c r="H50" s="55">
        <v>144.08939999999976</v>
      </c>
      <c r="I50" s="55">
        <v>3465.9590842953799</v>
      </c>
      <c r="J50" s="56">
        <v>5.9999999999999995E-4</v>
      </c>
      <c r="K50" s="56">
        <v>7.9100000000000004E-2</v>
      </c>
      <c r="L50" s="56">
        <v>1.1999999999999999E-3</v>
      </c>
    </row>
    <row r="51" spans="1:12">
      <c r="A51" t="s">
        <v>2090</v>
      </c>
      <c r="B51" t="s">
        <v>2091</v>
      </c>
      <c r="C51" t="s">
        <v>108</v>
      </c>
      <c r="D51" s="105" t="s">
        <v>4460</v>
      </c>
      <c r="E51" t="s">
        <v>990</v>
      </c>
      <c r="F51" t="s">
        <v>100</v>
      </c>
      <c r="G51" s="55">
        <v>4012.86</v>
      </c>
      <c r="H51" s="55">
        <v>1803.2431000000013</v>
      </c>
      <c r="I51" s="55">
        <v>262.45559959426799</v>
      </c>
      <c r="J51" s="56">
        <v>4.0000000000000002E-4</v>
      </c>
      <c r="K51" s="56">
        <v>6.0000000000000001E-3</v>
      </c>
      <c r="L51" s="56">
        <v>1E-4</v>
      </c>
    </row>
    <row r="52" spans="1:12">
      <c r="A52" t="s">
        <v>2092</v>
      </c>
      <c r="B52" t="s">
        <v>2093</v>
      </c>
      <c r="C52" t="s">
        <v>108</v>
      </c>
      <c r="D52" s="105" t="s">
        <v>4460</v>
      </c>
      <c r="E52" t="s">
        <v>874</v>
      </c>
      <c r="F52" t="s">
        <v>100</v>
      </c>
      <c r="G52" s="55">
        <v>3058.01</v>
      </c>
      <c r="H52" s="55">
        <v>2257.487700000002</v>
      </c>
      <c r="I52" s="55">
        <v>250.38704200277101</v>
      </c>
      <c r="J52" s="56">
        <v>0</v>
      </c>
      <c r="K52" s="56">
        <v>5.7000000000000002E-3</v>
      </c>
      <c r="L52" s="56">
        <v>1E-4</v>
      </c>
    </row>
    <row r="53" spans="1:12">
      <c r="A53" t="s">
        <v>2094</v>
      </c>
      <c r="B53" t="s">
        <v>2095</v>
      </c>
      <c r="C53" t="s">
        <v>108</v>
      </c>
      <c r="D53" s="105" t="s">
        <v>4460</v>
      </c>
      <c r="E53" t="s">
        <v>874</v>
      </c>
      <c r="F53" t="s">
        <v>100</v>
      </c>
      <c r="G53" s="55">
        <v>6080.75</v>
      </c>
      <c r="H53" s="55">
        <v>2472.2509999999979</v>
      </c>
      <c r="I53" s="55">
        <v>545.25199752942694</v>
      </c>
      <c r="J53" s="56">
        <v>0</v>
      </c>
      <c r="K53" s="56">
        <v>1.24E-2</v>
      </c>
      <c r="L53" s="56">
        <v>2.0000000000000001E-4</v>
      </c>
    </row>
    <row r="54" spans="1:12">
      <c r="A54" t="s">
        <v>2096</v>
      </c>
      <c r="B54" t="s">
        <v>2097</v>
      </c>
      <c r="C54" t="s">
        <v>108</v>
      </c>
      <c r="D54" s="105" t="s">
        <v>4460</v>
      </c>
      <c r="E54" t="s">
        <v>903</v>
      </c>
      <c r="F54" t="s">
        <v>102</v>
      </c>
      <c r="G54" s="55">
        <v>46101.22</v>
      </c>
      <c r="H54" s="55">
        <v>92.161299999999912</v>
      </c>
      <c r="I54" s="55">
        <v>170.44278948198701</v>
      </c>
      <c r="J54" s="56">
        <v>4.0000000000000002E-4</v>
      </c>
      <c r="K54" s="56">
        <v>3.8999999999999998E-3</v>
      </c>
      <c r="L54" s="56">
        <v>1E-4</v>
      </c>
    </row>
    <row r="55" spans="1:12">
      <c r="A55" t="s">
        <v>2098</v>
      </c>
      <c r="B55" t="s">
        <v>2099</v>
      </c>
      <c r="C55" t="s">
        <v>108</v>
      </c>
      <c r="D55" s="105" t="s">
        <v>4460</v>
      </c>
      <c r="E55" t="s">
        <v>903</v>
      </c>
      <c r="F55" t="s">
        <v>100</v>
      </c>
      <c r="G55" s="55">
        <v>6094.23</v>
      </c>
      <c r="H55" s="55">
        <v>7836.7280000000001</v>
      </c>
      <c r="I55" s="55">
        <v>1732.2125058372901</v>
      </c>
      <c r="J55" s="56">
        <v>1.2999999999999999E-3</v>
      </c>
      <c r="K55" s="56">
        <v>3.95E-2</v>
      </c>
      <c r="L55" s="56">
        <v>5.9999999999999995E-4</v>
      </c>
    </row>
    <row r="56" spans="1:12">
      <c r="A56" t="s">
        <v>2100</v>
      </c>
      <c r="B56" t="s">
        <v>2101</v>
      </c>
      <c r="C56" t="s">
        <v>108</v>
      </c>
      <c r="D56" s="105" t="s">
        <v>4460</v>
      </c>
      <c r="E56" t="s">
        <v>903</v>
      </c>
      <c r="F56" t="s">
        <v>100</v>
      </c>
      <c r="G56" s="55">
        <v>3746.71</v>
      </c>
      <c r="H56" s="55">
        <v>7789.7425999999678</v>
      </c>
      <c r="I56" s="55">
        <v>1058.5728286405999</v>
      </c>
      <c r="J56" s="56">
        <v>2.3E-3</v>
      </c>
      <c r="K56" s="56">
        <v>2.41E-2</v>
      </c>
      <c r="L56" s="56">
        <v>4.0000000000000002E-4</v>
      </c>
    </row>
    <row r="57" spans="1:12">
      <c r="A57" t="s">
        <v>2102</v>
      </c>
      <c r="B57" t="s">
        <v>2103</v>
      </c>
      <c r="C57" t="s">
        <v>108</v>
      </c>
      <c r="D57" s="105" t="s">
        <v>4460</v>
      </c>
      <c r="E57" t="s">
        <v>903</v>
      </c>
      <c r="F57" t="s">
        <v>102</v>
      </c>
      <c r="G57" s="55">
        <v>96644.24</v>
      </c>
      <c r="H57" s="55">
        <v>92.373900000000006</v>
      </c>
      <c r="I57" s="55">
        <v>358.13179347535498</v>
      </c>
      <c r="J57" s="56">
        <v>3.7000000000000002E-3</v>
      </c>
      <c r="K57" s="56">
        <v>8.2000000000000007E-3</v>
      </c>
      <c r="L57" s="56">
        <v>1E-4</v>
      </c>
    </row>
    <row r="58" spans="1:12">
      <c r="A58" t="s">
        <v>2104</v>
      </c>
      <c r="B58" t="s">
        <v>2105</v>
      </c>
      <c r="C58" t="s">
        <v>108</v>
      </c>
      <c r="D58" s="105" t="s">
        <v>4460</v>
      </c>
      <c r="E58" t="s">
        <v>903</v>
      </c>
      <c r="F58" t="s">
        <v>100</v>
      </c>
      <c r="G58" s="55">
        <v>1495.48</v>
      </c>
      <c r="H58" s="55">
        <v>10910.697700000001</v>
      </c>
      <c r="I58" s="55">
        <v>591.80780422328303</v>
      </c>
      <c r="J58" s="56">
        <v>1.8E-3</v>
      </c>
      <c r="K58" s="56">
        <v>1.35E-2</v>
      </c>
      <c r="L58" s="56">
        <v>2.0000000000000001E-4</v>
      </c>
    </row>
    <row r="59" spans="1:12">
      <c r="A59" t="s">
        <v>2106</v>
      </c>
      <c r="B59" t="s">
        <v>2107</v>
      </c>
      <c r="C59" t="s">
        <v>108</v>
      </c>
      <c r="D59" s="105" t="s">
        <v>4460</v>
      </c>
      <c r="E59" t="s">
        <v>903</v>
      </c>
      <c r="F59" t="s">
        <v>102</v>
      </c>
      <c r="G59" s="55">
        <v>222442.6</v>
      </c>
      <c r="H59" s="55">
        <v>121.32049999999968</v>
      </c>
      <c r="I59" s="55">
        <v>1082.60437243658</v>
      </c>
      <c r="J59" s="56">
        <v>3.8999999999999998E-3</v>
      </c>
      <c r="K59" s="56">
        <v>2.47E-2</v>
      </c>
      <c r="L59" s="56">
        <v>4.0000000000000002E-4</v>
      </c>
    </row>
    <row r="60" spans="1:12">
      <c r="A60" t="s">
        <v>2108</v>
      </c>
      <c r="B60" t="s">
        <v>2109</v>
      </c>
      <c r="C60" t="s">
        <v>108</v>
      </c>
      <c r="D60" s="105" t="s">
        <v>4460</v>
      </c>
      <c r="E60" t="s">
        <v>903</v>
      </c>
      <c r="F60" t="s">
        <v>100</v>
      </c>
      <c r="G60" s="55">
        <v>4121.24</v>
      </c>
      <c r="H60" s="55">
        <v>5442.9074999999984</v>
      </c>
      <c r="I60" s="55">
        <v>813.59152437923103</v>
      </c>
      <c r="J60" s="56">
        <v>2.8E-3</v>
      </c>
      <c r="K60" s="56">
        <v>1.8599999999999998E-2</v>
      </c>
      <c r="L60" s="56">
        <v>2.9999999999999997E-4</v>
      </c>
    </row>
    <row r="61" spans="1:12">
      <c r="A61" t="s">
        <v>2110</v>
      </c>
      <c r="B61" t="s">
        <v>2111</v>
      </c>
      <c r="C61" t="s">
        <v>108</v>
      </c>
      <c r="D61" s="105" t="s">
        <v>4460</v>
      </c>
      <c r="E61" t="s">
        <v>903</v>
      </c>
      <c r="F61" t="s">
        <v>104</v>
      </c>
      <c r="G61" s="55">
        <v>2529.5700000000002</v>
      </c>
      <c r="H61" s="55">
        <v>8053.2976000000026</v>
      </c>
      <c r="I61" s="55">
        <v>941.34109888356897</v>
      </c>
      <c r="J61" s="56">
        <v>3.7000000000000002E-3</v>
      </c>
      <c r="K61" s="56">
        <v>2.1499999999999998E-2</v>
      </c>
      <c r="L61" s="56">
        <v>2.9999999999999997E-4</v>
      </c>
    </row>
    <row r="62" spans="1:12">
      <c r="A62" t="s">
        <v>2112</v>
      </c>
      <c r="B62" t="s">
        <v>2113</v>
      </c>
      <c r="C62" t="s">
        <v>108</v>
      </c>
      <c r="D62" s="105" t="s">
        <v>4460</v>
      </c>
      <c r="E62" t="s">
        <v>903</v>
      </c>
      <c r="F62" t="s">
        <v>100</v>
      </c>
      <c r="G62" s="55">
        <v>361834.61</v>
      </c>
      <c r="H62" s="55">
        <v>73.919699999999949</v>
      </c>
      <c r="I62" s="55">
        <v>970.10302012103205</v>
      </c>
      <c r="J62" s="56">
        <v>2.5999999999999999E-3</v>
      </c>
      <c r="K62" s="56">
        <v>2.2100000000000002E-2</v>
      </c>
      <c r="L62" s="56">
        <v>2.9999999999999997E-4</v>
      </c>
    </row>
    <row r="63" spans="1:12">
      <c r="A63" t="s">
        <v>2114</v>
      </c>
      <c r="B63" t="s">
        <v>2115</v>
      </c>
      <c r="C63" t="s">
        <v>108</v>
      </c>
      <c r="D63" s="105" t="s">
        <v>4460</v>
      </c>
      <c r="E63" t="s">
        <v>903</v>
      </c>
      <c r="F63" t="s">
        <v>100</v>
      </c>
      <c r="G63" s="55">
        <v>262487.55</v>
      </c>
      <c r="H63" s="55">
        <v>100.27369999999995</v>
      </c>
      <c r="I63" s="55">
        <v>954.64808374511699</v>
      </c>
      <c r="J63" s="56">
        <v>2.7000000000000001E-3</v>
      </c>
      <c r="K63" s="56">
        <v>2.18E-2</v>
      </c>
      <c r="L63" s="56">
        <v>2.9999999999999997E-4</v>
      </c>
    </row>
    <row r="64" spans="1:12">
      <c r="A64" t="s">
        <v>2116</v>
      </c>
      <c r="B64" t="s">
        <v>2117</v>
      </c>
      <c r="C64" t="s">
        <v>108</v>
      </c>
      <c r="D64" s="105" t="s">
        <v>4460</v>
      </c>
      <c r="E64" t="s">
        <v>903</v>
      </c>
      <c r="F64" t="s">
        <v>100</v>
      </c>
      <c r="G64" s="55">
        <v>35967.629999999997</v>
      </c>
      <c r="H64" s="55">
        <v>0.33760000000000001</v>
      </c>
      <c r="I64" s="55">
        <v>0.44041470937776001</v>
      </c>
      <c r="J64" s="56">
        <v>2.9999999999999997E-4</v>
      </c>
      <c r="K64" s="56">
        <v>0</v>
      </c>
      <c r="L64" s="56">
        <v>0</v>
      </c>
    </row>
    <row r="65" spans="1:12">
      <c r="A65" t="s">
        <v>2118</v>
      </c>
      <c r="B65" t="s">
        <v>2119</v>
      </c>
      <c r="C65" t="s">
        <v>108</v>
      </c>
      <c r="D65" s="105" t="s">
        <v>4460</v>
      </c>
      <c r="E65" t="s">
        <v>903</v>
      </c>
      <c r="F65" t="s">
        <v>100</v>
      </c>
      <c r="G65" s="55">
        <v>896897.02</v>
      </c>
      <c r="H65" s="55">
        <v>85.533399999999872</v>
      </c>
      <c r="I65" s="55">
        <v>2782.44041246087</v>
      </c>
      <c r="J65" s="56">
        <v>3.0999999999999999E-3</v>
      </c>
      <c r="K65" s="56">
        <v>6.3500000000000001E-2</v>
      </c>
      <c r="L65" s="56">
        <v>1E-3</v>
      </c>
    </row>
    <row r="66" spans="1:12">
      <c r="A66" t="s">
        <v>2120</v>
      </c>
      <c r="B66" t="s">
        <v>2121</v>
      </c>
      <c r="C66" t="s">
        <v>108</v>
      </c>
      <c r="D66" s="105" t="s">
        <v>4460</v>
      </c>
      <c r="E66" t="s">
        <v>903</v>
      </c>
      <c r="F66" t="s">
        <v>100</v>
      </c>
      <c r="G66" s="55">
        <v>5850.78</v>
      </c>
      <c r="H66" s="55">
        <v>232.5816999999999</v>
      </c>
      <c r="I66" s="55">
        <v>49.355648690991998</v>
      </c>
      <c r="J66" s="56">
        <v>2.0000000000000001E-4</v>
      </c>
      <c r="K66" s="56">
        <v>1.1000000000000001E-3</v>
      </c>
      <c r="L66" s="56">
        <v>0</v>
      </c>
    </row>
    <row r="67" spans="1:12">
      <c r="A67" t="s">
        <v>2122</v>
      </c>
      <c r="B67" t="s">
        <v>2123</v>
      </c>
      <c r="C67" t="s">
        <v>108</v>
      </c>
      <c r="D67" s="105" t="s">
        <v>4460</v>
      </c>
      <c r="E67" t="s">
        <v>903</v>
      </c>
      <c r="F67" t="s">
        <v>100</v>
      </c>
      <c r="G67" s="55">
        <v>374520.71</v>
      </c>
      <c r="H67" s="55">
        <v>122.46920000000024</v>
      </c>
      <c r="I67" s="55">
        <v>1663.6052205057799</v>
      </c>
      <c r="J67" s="56">
        <v>1.8E-3</v>
      </c>
      <c r="K67" s="56">
        <v>3.7999999999999999E-2</v>
      </c>
      <c r="L67" s="56">
        <v>5.9999999999999995E-4</v>
      </c>
    </row>
    <row r="68" spans="1:12">
      <c r="A68" t="s">
        <v>2124</v>
      </c>
      <c r="B68" t="s">
        <v>2125</v>
      </c>
      <c r="C68" t="s">
        <v>108</v>
      </c>
      <c r="D68" s="105" t="s">
        <v>4460</v>
      </c>
      <c r="E68" t="s">
        <v>903</v>
      </c>
      <c r="F68" t="s">
        <v>100</v>
      </c>
      <c r="G68" s="55">
        <v>21985.83</v>
      </c>
      <c r="H68" s="55">
        <v>17.670999999999999</v>
      </c>
      <c r="I68" s="55">
        <v>14.0913158020011</v>
      </c>
      <c r="J68" s="56">
        <v>2.0000000000000001E-4</v>
      </c>
      <c r="K68" s="56">
        <v>2.9999999999999997E-4</v>
      </c>
      <c r="L68" s="56">
        <v>0</v>
      </c>
    </row>
    <row r="69" spans="1:12">
      <c r="A69" t="s">
        <v>2126</v>
      </c>
      <c r="B69" t="s">
        <v>2127</v>
      </c>
      <c r="C69" t="s">
        <v>108</v>
      </c>
      <c r="D69" s="105" t="s">
        <v>4460</v>
      </c>
      <c r="E69" t="s">
        <v>953</v>
      </c>
      <c r="F69" t="s">
        <v>100</v>
      </c>
      <c r="G69" s="55">
        <v>2657.18</v>
      </c>
      <c r="H69" s="55">
        <v>4259.595800000001</v>
      </c>
      <c r="I69" s="55">
        <v>410.52245808970201</v>
      </c>
      <c r="J69" s="56">
        <v>1E-4</v>
      </c>
      <c r="K69" s="56">
        <v>9.4000000000000004E-3</v>
      </c>
      <c r="L69" s="56">
        <v>1E-4</v>
      </c>
    </row>
    <row r="70" spans="1:12">
      <c r="A70" t="s">
        <v>2128</v>
      </c>
      <c r="B70" t="s">
        <v>2129</v>
      </c>
      <c r="C70" t="s">
        <v>108</v>
      </c>
      <c r="D70" s="105" t="s">
        <v>4460</v>
      </c>
      <c r="E70" t="s">
        <v>953</v>
      </c>
      <c r="F70" t="s">
        <v>100</v>
      </c>
      <c r="G70" s="55">
        <v>8402.1</v>
      </c>
      <c r="H70" s="55">
        <v>3687.6464000000037</v>
      </c>
      <c r="I70" s="55">
        <v>1123.7887303585501</v>
      </c>
      <c r="J70" s="56">
        <v>2.0000000000000001E-4</v>
      </c>
      <c r="K70" s="56">
        <v>2.5600000000000001E-2</v>
      </c>
      <c r="L70" s="56">
        <v>4.0000000000000002E-4</v>
      </c>
    </row>
    <row r="71" spans="1:12">
      <c r="A71" t="s">
        <v>2130</v>
      </c>
      <c r="B71" t="s">
        <v>2131</v>
      </c>
      <c r="C71" t="s">
        <v>108</v>
      </c>
      <c r="D71" s="105" t="s">
        <v>4460</v>
      </c>
      <c r="E71" t="s">
        <v>1160</v>
      </c>
      <c r="F71" t="s">
        <v>98</v>
      </c>
      <c r="G71" s="55">
        <v>302750</v>
      </c>
      <c r="H71" s="55">
        <v>9.9999999999999995E-7</v>
      </c>
      <c r="I71" s="55">
        <v>3.0274999999999998E-6</v>
      </c>
      <c r="J71" s="56">
        <v>5.0000000000000001E-4</v>
      </c>
      <c r="K71" s="56">
        <v>0</v>
      </c>
      <c r="L71" s="56">
        <v>0</v>
      </c>
    </row>
    <row r="72" spans="1:12">
      <c r="A72" t="s">
        <v>2132</v>
      </c>
      <c r="B72" t="s">
        <v>2133</v>
      </c>
      <c r="C72" t="s">
        <v>108</v>
      </c>
      <c r="D72" s="105" t="s">
        <v>4460</v>
      </c>
      <c r="E72" t="s">
        <v>608</v>
      </c>
      <c r="F72" t="s">
        <v>100</v>
      </c>
      <c r="G72" s="55">
        <v>3717910.43</v>
      </c>
      <c r="H72" s="55">
        <v>1E-4</v>
      </c>
      <c r="I72" s="55">
        <v>1.3484861129610001E-2</v>
      </c>
      <c r="J72" s="56">
        <v>8.0000000000000004E-4</v>
      </c>
      <c r="K72" s="56">
        <v>0</v>
      </c>
      <c r="L72" s="56">
        <v>0</v>
      </c>
    </row>
    <row r="73" spans="1:12">
      <c r="A73" t="s">
        <v>2134</v>
      </c>
      <c r="B73" t="s">
        <v>2135</v>
      </c>
      <c r="C73" t="s">
        <v>108</v>
      </c>
      <c r="D73" s="105" t="s">
        <v>4460</v>
      </c>
      <c r="E73" t="s">
        <v>1378</v>
      </c>
      <c r="F73" t="s">
        <v>100</v>
      </c>
      <c r="G73" s="55">
        <v>19577.2</v>
      </c>
      <c r="H73" s="55">
        <v>871.16979999999967</v>
      </c>
      <c r="I73" s="55">
        <v>618.58722236847098</v>
      </c>
      <c r="J73" s="56">
        <v>1E-4</v>
      </c>
      <c r="K73" s="56">
        <v>1.41E-2</v>
      </c>
      <c r="L73" s="56">
        <v>2.0000000000000001E-4</v>
      </c>
    </row>
    <row r="74" spans="1:12">
      <c r="A74" t="s">
        <v>196</v>
      </c>
      <c r="B74" s="107" t="s">
        <v>4460</v>
      </c>
      <c r="C74" s="107" t="s">
        <v>4460</v>
      </c>
      <c r="D74" s="107" t="s">
        <v>4460</v>
      </c>
      <c r="E74" s="107" t="s">
        <v>4460</v>
      </c>
      <c r="F74" s="107" t="s">
        <v>4460</v>
      </c>
      <c r="G74" s="107" t="s">
        <v>4460</v>
      </c>
      <c r="H74" s="107" t="s">
        <v>4460</v>
      </c>
      <c r="I74" s="107" t="s">
        <v>4460</v>
      </c>
      <c r="J74" s="107" t="s">
        <v>4460</v>
      </c>
      <c r="K74" s="107" t="s">
        <v>4460</v>
      </c>
      <c r="L74" s="107" t="s">
        <v>4460</v>
      </c>
    </row>
    <row r="75" spans="1:12">
      <c r="A75" t="s">
        <v>308</v>
      </c>
      <c r="B75" s="107" t="s">
        <v>4460</v>
      </c>
      <c r="C75" s="107" t="s">
        <v>4460</v>
      </c>
      <c r="D75" s="107" t="s">
        <v>4460</v>
      </c>
      <c r="E75" s="107" t="s">
        <v>4460</v>
      </c>
      <c r="F75" s="107" t="s">
        <v>4460</v>
      </c>
      <c r="G75" s="107" t="s">
        <v>4460</v>
      </c>
      <c r="H75" s="107" t="s">
        <v>4460</v>
      </c>
      <c r="I75" s="107" t="s">
        <v>4460</v>
      </c>
      <c r="J75" s="107" t="s">
        <v>4460</v>
      </c>
      <c r="K75" s="107" t="s">
        <v>4460</v>
      </c>
      <c r="L75" s="107" t="s">
        <v>4460</v>
      </c>
    </row>
    <row r="76" spans="1:12">
      <c r="A76" t="s">
        <v>309</v>
      </c>
      <c r="B76" s="107" t="s">
        <v>4460</v>
      </c>
      <c r="C76" s="107" t="s">
        <v>4460</v>
      </c>
      <c r="D76" s="107" t="s">
        <v>4460</v>
      </c>
      <c r="E76" s="107" t="s">
        <v>4460</v>
      </c>
      <c r="F76" s="107" t="s">
        <v>4460</v>
      </c>
      <c r="G76" s="107" t="s">
        <v>4460</v>
      </c>
      <c r="H76" s="107" t="s">
        <v>4460</v>
      </c>
      <c r="I76" s="107" t="s">
        <v>4460</v>
      </c>
      <c r="J76" s="107" t="s">
        <v>4460</v>
      </c>
      <c r="K76" s="107" t="s">
        <v>4460</v>
      </c>
      <c r="L76" s="107" t="s">
        <v>4460</v>
      </c>
    </row>
    <row r="77" spans="1:12">
      <c r="A77" t="s">
        <v>310</v>
      </c>
      <c r="B77" s="107" t="s">
        <v>4460</v>
      </c>
      <c r="C77" s="107" t="s">
        <v>4460</v>
      </c>
      <c r="D77" s="107" t="s">
        <v>4460</v>
      </c>
      <c r="E77" s="107" t="s">
        <v>4460</v>
      </c>
      <c r="F77" s="107" t="s">
        <v>4460</v>
      </c>
      <c r="G77" s="107" t="s">
        <v>4460</v>
      </c>
      <c r="H77" s="107" t="s">
        <v>4460</v>
      </c>
      <c r="I77" s="107" t="s">
        <v>4460</v>
      </c>
      <c r="J77" s="107" t="s">
        <v>4460</v>
      </c>
      <c r="K77" s="107" t="s">
        <v>4460</v>
      </c>
      <c r="L77" s="107" t="s">
        <v>4460</v>
      </c>
    </row>
    <row r="78" spans="1:12" hidden="1">
      <c r="B78" s="13"/>
      <c r="C78" s="13"/>
      <c r="D78" s="13"/>
    </row>
    <row r="79" spans="1:12" hidden="1">
      <c r="B79" s="13"/>
      <c r="C79" s="13"/>
      <c r="D79" s="13"/>
    </row>
    <row r="80" spans="1:12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A1:AY1048576 BA1:XFD1048576 AZ1:AZ9999 AZ10001:AZ1048576" xr:uid="{00000000-0002-0000-0F00-000000000000}"/>
  </dataValidations>
  <pageMargins left="0" right="0" top="0.5" bottom="0.5" header="0" footer="0.25"/>
  <pageSetup paperSize="9" scale="3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1">
      <c r="A1" s="2" t="s">
        <v>0</v>
      </c>
      <c r="B1" s="61" t="s">
        <v>4459</v>
      </c>
      <c r="C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>
      <c r="A2" s="2" t="s">
        <v>1</v>
      </c>
      <c r="B2" s="9" t="s">
        <v>3469</v>
      </c>
      <c r="C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>
      <c r="A3" s="2" t="s">
        <v>2</v>
      </c>
      <c r="B3" s="20" t="s">
        <v>3470</v>
      </c>
      <c r="C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>
      <c r="A4" s="2" t="s">
        <v>3</v>
      </c>
      <c r="B4" s="62" t="s">
        <v>165</v>
      </c>
      <c r="C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8.75">
      <c r="A5" s="82" t="s">
        <v>119</v>
      </c>
      <c r="B5" s="83"/>
      <c r="C5" s="83"/>
      <c r="D5" s="83"/>
      <c r="E5" s="83"/>
      <c r="F5" s="83"/>
      <c r="G5" s="83"/>
      <c r="H5" s="83"/>
      <c r="I5" s="83"/>
      <c r="J5" s="84"/>
    </row>
    <row r="6" spans="1:21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1" s="15" customFormat="1">
      <c r="A7" s="99" t="s">
        <v>4460</v>
      </c>
      <c r="B7" s="100" t="s">
        <v>4460</v>
      </c>
      <c r="C7" s="100" t="s">
        <v>4460</v>
      </c>
      <c r="D7" s="21" t="s">
        <v>70</v>
      </c>
      <c r="E7" s="21" t="s">
        <v>152</v>
      </c>
      <c r="F7" s="100" t="s">
        <v>4460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1" s="17" customFormat="1" ht="20.25">
      <c r="A8" s="101" t="s">
        <v>4460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1" s="17" customFormat="1" ht="20.25">
      <c r="A9" s="18" t="s">
        <v>120</v>
      </c>
      <c r="B9" s="102" t="s">
        <v>4460</v>
      </c>
      <c r="C9" s="102" t="s">
        <v>4460</v>
      </c>
      <c r="D9" s="102" t="s">
        <v>4460</v>
      </c>
      <c r="E9" s="53">
        <v>138590662.73699999</v>
      </c>
      <c r="F9" s="102" t="s">
        <v>4460</v>
      </c>
      <c r="G9" s="53">
        <v>430329.95950273419</v>
      </c>
      <c r="H9" s="102" t="s">
        <v>4460</v>
      </c>
      <c r="I9" s="54">
        <v>1</v>
      </c>
      <c r="J9" s="54">
        <v>0.15079999999999999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1">
      <c r="A10" s="57" t="s">
        <v>173</v>
      </c>
      <c r="B10" s="107" t="s">
        <v>4460</v>
      </c>
      <c r="C10" s="107" t="s">
        <v>4460</v>
      </c>
      <c r="D10" s="107" t="s">
        <v>4460</v>
      </c>
      <c r="E10" s="59">
        <v>23003147.197000001</v>
      </c>
      <c r="F10" s="107" t="s">
        <v>4460</v>
      </c>
      <c r="G10" s="59">
        <v>41399.087696900482</v>
      </c>
      <c r="H10" s="107" t="s">
        <v>4460</v>
      </c>
      <c r="I10" s="58">
        <v>9.6199999999999994E-2</v>
      </c>
      <c r="J10" s="58">
        <v>1.4500000000000001E-2</v>
      </c>
    </row>
    <row r="11" spans="1:21">
      <c r="A11" s="57" t="s">
        <v>2136</v>
      </c>
      <c r="B11" s="107" t="s">
        <v>4460</v>
      </c>
      <c r="C11" s="107" t="s">
        <v>4460</v>
      </c>
      <c r="D11" s="107" t="s">
        <v>4460</v>
      </c>
      <c r="E11" s="59">
        <v>1191796.1869999999</v>
      </c>
      <c r="F11" s="107" t="s">
        <v>4460</v>
      </c>
      <c r="G11" s="59">
        <v>3544.7554106305006</v>
      </c>
      <c r="H11" s="107" t="s">
        <v>4460</v>
      </c>
      <c r="I11" s="58">
        <v>8.2000000000000007E-3</v>
      </c>
      <c r="J11" s="58">
        <v>1.1999999999999999E-3</v>
      </c>
    </row>
    <row r="12" spans="1:21">
      <c r="A12" t="s">
        <v>2137</v>
      </c>
      <c r="B12" t="s">
        <v>2138</v>
      </c>
      <c r="C12" t="s">
        <v>98</v>
      </c>
      <c r="D12" t="s">
        <v>2139</v>
      </c>
      <c r="E12" s="55">
        <v>31418.641</v>
      </c>
      <c r="F12" s="55">
        <v>85.138081999999997</v>
      </c>
      <c r="G12" s="55">
        <v>26.749228337865599</v>
      </c>
      <c r="H12" s="56">
        <v>1.4E-3</v>
      </c>
      <c r="I12" s="56">
        <v>1E-4</v>
      </c>
      <c r="J12" s="56">
        <v>0</v>
      </c>
    </row>
    <row r="13" spans="1:21">
      <c r="A13" t="s">
        <v>2140</v>
      </c>
      <c r="B13" t="s">
        <v>2141</v>
      </c>
      <c r="C13" t="s">
        <v>98</v>
      </c>
      <c r="D13" t="s">
        <v>2142</v>
      </c>
      <c r="E13" s="55">
        <v>178479.136</v>
      </c>
      <c r="F13" s="55">
        <v>57.808194999999998</v>
      </c>
      <c r="G13" s="55">
        <v>103.175566973195</v>
      </c>
      <c r="H13" s="56">
        <v>1.29E-2</v>
      </c>
      <c r="I13" s="56">
        <v>2.0000000000000001E-4</v>
      </c>
      <c r="J13" s="56">
        <v>0</v>
      </c>
    </row>
    <row r="14" spans="1:21">
      <c r="A14" t="s">
        <v>2143</v>
      </c>
      <c r="B14" t="s">
        <v>2144</v>
      </c>
      <c r="C14" t="s">
        <v>100</v>
      </c>
      <c r="D14" t="s">
        <v>2145</v>
      </c>
      <c r="E14" s="55">
        <v>28740.17</v>
      </c>
      <c r="F14" s="55">
        <v>99.982099999999619</v>
      </c>
      <c r="G14" s="55">
        <v>104.22193752321</v>
      </c>
      <c r="H14" s="56">
        <v>2.0000000000000001E-4</v>
      </c>
      <c r="I14" s="56">
        <v>2.0000000000000001E-4</v>
      </c>
      <c r="J14" s="56">
        <v>0</v>
      </c>
    </row>
    <row r="15" spans="1:21">
      <c r="A15" t="s">
        <v>2146</v>
      </c>
      <c r="B15" t="s">
        <v>2147</v>
      </c>
      <c r="C15" t="s">
        <v>100</v>
      </c>
      <c r="D15" t="s">
        <v>2148</v>
      </c>
      <c r="E15" s="55">
        <v>51715.62</v>
      </c>
      <c r="F15" s="55">
        <v>81.944800000000257</v>
      </c>
      <c r="G15" s="55">
        <v>153.70595401713601</v>
      </c>
      <c r="H15" s="56">
        <v>2.9999999999999997E-4</v>
      </c>
      <c r="I15" s="56">
        <v>4.0000000000000002E-4</v>
      </c>
      <c r="J15" s="56">
        <v>1E-4</v>
      </c>
    </row>
    <row r="16" spans="1:21">
      <c r="A16" t="s">
        <v>2149</v>
      </c>
      <c r="B16" t="s">
        <v>2150</v>
      </c>
      <c r="C16" t="s">
        <v>100</v>
      </c>
      <c r="D16" t="s">
        <v>2151</v>
      </c>
      <c r="E16" s="55">
        <v>26170.43</v>
      </c>
      <c r="F16" s="55">
        <v>100.57459999999993</v>
      </c>
      <c r="G16" s="55">
        <v>95.465560789658994</v>
      </c>
      <c r="H16" s="56">
        <v>2.8999999999999998E-3</v>
      </c>
      <c r="I16" s="56">
        <v>2.0000000000000001E-4</v>
      </c>
      <c r="J16" s="56">
        <v>0</v>
      </c>
    </row>
    <row r="17" spans="1:10">
      <c r="A17" t="s">
        <v>2152</v>
      </c>
      <c r="B17" t="s">
        <v>2153</v>
      </c>
      <c r="C17" t="s">
        <v>100</v>
      </c>
      <c r="D17" t="s">
        <v>2154</v>
      </c>
      <c r="E17" s="55">
        <v>42806.14</v>
      </c>
      <c r="F17" s="55">
        <v>108.96520000000028</v>
      </c>
      <c r="G17" s="55">
        <v>169.17704832151699</v>
      </c>
      <c r="H17" s="56">
        <v>1E-4</v>
      </c>
      <c r="I17" s="56">
        <v>4.0000000000000002E-4</v>
      </c>
      <c r="J17" s="56">
        <v>1E-4</v>
      </c>
    </row>
    <row r="18" spans="1:10">
      <c r="A18" t="s">
        <v>2155</v>
      </c>
      <c r="B18" t="s">
        <v>2156</v>
      </c>
      <c r="C18" t="s">
        <v>100</v>
      </c>
      <c r="D18" t="s">
        <v>2157</v>
      </c>
      <c r="E18" s="55">
        <v>235709.78</v>
      </c>
      <c r="F18" s="55">
        <v>109.81119999999993</v>
      </c>
      <c r="G18" s="55">
        <v>938.79722149154998</v>
      </c>
      <c r="H18" s="56">
        <v>8.0000000000000004E-4</v>
      </c>
      <c r="I18" s="56">
        <v>2.2000000000000001E-3</v>
      </c>
      <c r="J18" s="56">
        <v>2.9999999999999997E-4</v>
      </c>
    </row>
    <row r="19" spans="1:10">
      <c r="A19" t="s">
        <v>2158</v>
      </c>
      <c r="B19" t="s">
        <v>2159</v>
      </c>
      <c r="C19" t="s">
        <v>100</v>
      </c>
      <c r="D19" t="s">
        <v>2160</v>
      </c>
      <c r="E19" s="55">
        <v>251474</v>
      </c>
      <c r="F19" s="55">
        <v>113.81029999999956</v>
      </c>
      <c r="G19" s="55">
        <v>1038.0594192323899</v>
      </c>
      <c r="H19" s="56">
        <v>2.8E-3</v>
      </c>
      <c r="I19" s="56">
        <v>2.3999999999999998E-3</v>
      </c>
      <c r="J19" s="56">
        <v>4.0000000000000002E-4</v>
      </c>
    </row>
    <row r="20" spans="1:10">
      <c r="A20" t="s">
        <v>2161</v>
      </c>
      <c r="B20" t="s">
        <v>2162</v>
      </c>
      <c r="C20" t="s">
        <v>100</v>
      </c>
      <c r="D20" t="s">
        <v>2163</v>
      </c>
      <c r="E20" s="55">
        <v>70476.75</v>
      </c>
      <c r="F20" s="55">
        <v>100.76259999999981</v>
      </c>
      <c r="G20" s="55">
        <v>257.56852405757797</v>
      </c>
      <c r="H20" s="56">
        <v>1.32E-2</v>
      </c>
      <c r="I20" s="56">
        <v>5.9999999999999995E-4</v>
      </c>
      <c r="J20" s="56">
        <v>1E-4</v>
      </c>
    </row>
    <row r="21" spans="1:10">
      <c r="A21" t="s">
        <v>2164</v>
      </c>
      <c r="B21" t="s">
        <v>2165</v>
      </c>
      <c r="C21" t="s">
        <v>100</v>
      </c>
      <c r="D21" t="s">
        <v>2166</v>
      </c>
      <c r="E21" s="55">
        <v>274805.52</v>
      </c>
      <c r="F21" s="55">
        <v>66</v>
      </c>
      <c r="G21" s="55">
        <v>657.83494988639995</v>
      </c>
      <c r="H21" s="56">
        <v>4.5999999999999999E-3</v>
      </c>
      <c r="I21" s="56">
        <v>1.5E-3</v>
      </c>
      <c r="J21" s="56">
        <v>2.0000000000000001E-4</v>
      </c>
    </row>
    <row r="22" spans="1:10">
      <c r="A22" s="57" t="s">
        <v>2167</v>
      </c>
      <c r="B22" s="107" t="s">
        <v>4460</v>
      </c>
      <c r="C22" s="107" t="s">
        <v>4460</v>
      </c>
      <c r="D22" s="107" t="s">
        <v>4460</v>
      </c>
      <c r="E22" s="59">
        <v>339.83</v>
      </c>
      <c r="F22" s="107" t="s">
        <v>4460</v>
      </c>
      <c r="G22" s="59">
        <v>779.67973530376196</v>
      </c>
      <c r="H22" s="107" t="s">
        <v>4460</v>
      </c>
      <c r="I22" s="58">
        <v>1.8E-3</v>
      </c>
      <c r="J22" s="58">
        <v>2.9999999999999997E-4</v>
      </c>
    </row>
    <row r="23" spans="1:10">
      <c r="A23" t="s">
        <v>2168</v>
      </c>
      <c r="B23" t="s">
        <v>2169</v>
      </c>
      <c r="C23" t="s">
        <v>100</v>
      </c>
      <c r="D23" t="s">
        <v>2170</v>
      </c>
      <c r="E23" s="55">
        <v>32.299999999999997</v>
      </c>
      <c r="F23" s="55">
        <v>130662.52</v>
      </c>
      <c r="G23" s="55">
        <v>153.07388609291999</v>
      </c>
      <c r="H23" s="56">
        <v>0</v>
      </c>
      <c r="I23" s="56">
        <v>4.0000000000000002E-4</v>
      </c>
      <c r="J23" s="56">
        <v>1E-4</v>
      </c>
    </row>
    <row r="24" spans="1:10">
      <c r="A24" t="s">
        <v>2171</v>
      </c>
      <c r="B24" t="s">
        <v>2172</v>
      </c>
      <c r="C24" t="s">
        <v>100</v>
      </c>
      <c r="D24" t="s">
        <v>2170</v>
      </c>
      <c r="E24" s="55">
        <v>38.97</v>
      </c>
      <c r="F24" s="55">
        <v>130547.18</v>
      </c>
      <c r="G24" s="55">
        <v>184.520854138842</v>
      </c>
      <c r="H24" s="56">
        <v>0</v>
      </c>
      <c r="I24" s="56">
        <v>4.0000000000000002E-4</v>
      </c>
      <c r="J24" s="56">
        <v>1E-4</v>
      </c>
    </row>
    <row r="25" spans="1:10">
      <c r="A25" t="s">
        <v>2173</v>
      </c>
      <c r="B25" t="s">
        <v>2174</v>
      </c>
      <c r="C25" t="s">
        <v>98</v>
      </c>
      <c r="D25" t="s">
        <v>2175</v>
      </c>
      <c r="E25" s="55">
        <v>268.56</v>
      </c>
      <c r="F25" s="55">
        <v>164613.12</v>
      </c>
      <c r="G25" s="55">
        <v>442.08499507200003</v>
      </c>
      <c r="H25" s="56">
        <v>0</v>
      </c>
      <c r="I25" s="56">
        <v>1E-3</v>
      </c>
      <c r="J25" s="56">
        <v>2.0000000000000001E-4</v>
      </c>
    </row>
    <row r="26" spans="1:10">
      <c r="A26" s="57" t="s">
        <v>2176</v>
      </c>
      <c r="B26" s="107" t="s">
        <v>4460</v>
      </c>
      <c r="C26" s="107" t="s">
        <v>4460</v>
      </c>
      <c r="D26" s="107" t="s">
        <v>4460</v>
      </c>
      <c r="E26" s="59">
        <v>5863035.5800000001</v>
      </c>
      <c r="F26" s="107" t="s">
        <v>4460</v>
      </c>
      <c r="G26" s="59">
        <v>5299.9347498555699</v>
      </c>
      <c r="H26" s="107" t="s">
        <v>4460</v>
      </c>
      <c r="I26" s="58">
        <v>1.23E-2</v>
      </c>
      <c r="J26" s="58">
        <v>1.9E-3</v>
      </c>
    </row>
    <row r="27" spans="1:10">
      <c r="A27" t="s">
        <v>2177</v>
      </c>
      <c r="B27" t="s">
        <v>2178</v>
      </c>
      <c r="C27" t="s">
        <v>98</v>
      </c>
      <c r="D27" t="s">
        <v>2179</v>
      </c>
      <c r="E27" s="55">
        <v>2884503.36</v>
      </c>
      <c r="F27" s="55">
        <v>94.613511000000017</v>
      </c>
      <c r="G27" s="55">
        <v>2729.1299038089701</v>
      </c>
      <c r="H27" s="56">
        <v>8.6E-3</v>
      </c>
      <c r="I27" s="56">
        <v>6.3E-3</v>
      </c>
      <c r="J27" s="56">
        <v>1E-3</v>
      </c>
    </row>
    <row r="28" spans="1:10">
      <c r="A28" t="s">
        <v>2180</v>
      </c>
      <c r="B28" t="s">
        <v>2181</v>
      </c>
      <c r="C28" t="s">
        <v>98</v>
      </c>
      <c r="D28" t="s">
        <v>2182</v>
      </c>
      <c r="E28" s="55">
        <v>1565299.1</v>
      </c>
      <c r="F28" s="55">
        <v>78.731002999999802</v>
      </c>
      <c r="G28" s="55">
        <v>1232.37568137997</v>
      </c>
      <c r="H28" s="56">
        <v>1.18E-2</v>
      </c>
      <c r="I28" s="56">
        <v>2.8999999999999998E-3</v>
      </c>
      <c r="J28" s="56">
        <v>4.0000000000000002E-4</v>
      </c>
    </row>
    <row r="29" spans="1:10">
      <c r="A29" t="s">
        <v>2183</v>
      </c>
      <c r="B29" t="s">
        <v>2184</v>
      </c>
      <c r="C29" t="s">
        <v>98</v>
      </c>
      <c r="D29" t="s">
        <v>2185</v>
      </c>
      <c r="E29" s="55">
        <v>1413233.12</v>
      </c>
      <c r="F29" s="55">
        <v>94.706891999999968</v>
      </c>
      <c r="G29" s="55">
        <v>1338.42916466663</v>
      </c>
      <c r="H29" s="56">
        <v>4.7000000000000002E-3</v>
      </c>
      <c r="I29" s="56">
        <v>3.0999999999999999E-3</v>
      </c>
      <c r="J29" s="56">
        <v>5.0000000000000001E-4</v>
      </c>
    </row>
    <row r="30" spans="1:10">
      <c r="A30" s="57" t="s">
        <v>2186</v>
      </c>
      <c r="B30" s="107" t="s">
        <v>4460</v>
      </c>
      <c r="C30" s="107" t="s">
        <v>4460</v>
      </c>
      <c r="D30" s="107" t="s">
        <v>4460</v>
      </c>
      <c r="E30" s="59">
        <v>15947975.6</v>
      </c>
      <c r="F30" s="107" t="s">
        <v>4460</v>
      </c>
      <c r="G30" s="59">
        <v>31774.717801110648</v>
      </c>
      <c r="H30" s="107" t="s">
        <v>4460</v>
      </c>
      <c r="I30" s="58">
        <v>7.3800000000000004E-2</v>
      </c>
      <c r="J30" s="58">
        <v>1.11E-2</v>
      </c>
    </row>
    <row r="31" spans="1:10">
      <c r="A31" t="s">
        <v>2187</v>
      </c>
      <c r="B31" t="s">
        <v>2188</v>
      </c>
      <c r="C31" t="s">
        <v>98</v>
      </c>
      <c r="D31" t="s">
        <v>2189</v>
      </c>
      <c r="E31" s="55">
        <v>801416.06</v>
      </c>
      <c r="F31" s="55">
        <v>73.331985000000003</v>
      </c>
      <c r="G31" s="55">
        <v>587.69430490679099</v>
      </c>
      <c r="H31" s="56">
        <v>2.0999999999999999E-3</v>
      </c>
      <c r="I31" s="56">
        <v>1.4E-3</v>
      </c>
      <c r="J31" s="56">
        <v>2.0000000000000001E-4</v>
      </c>
    </row>
    <row r="32" spans="1:10">
      <c r="A32" t="s">
        <v>2190</v>
      </c>
      <c r="B32" t="s">
        <v>2191</v>
      </c>
      <c r="C32" t="s">
        <v>98</v>
      </c>
      <c r="D32" t="s">
        <v>2192</v>
      </c>
      <c r="E32" s="55">
        <v>657060.74</v>
      </c>
      <c r="F32" s="55">
        <v>125.36008700000004</v>
      </c>
      <c r="G32" s="55">
        <v>823.69191530684395</v>
      </c>
      <c r="H32" s="56">
        <v>8.9999999999999998E-4</v>
      </c>
      <c r="I32" s="56">
        <v>1.9E-3</v>
      </c>
      <c r="J32" s="56">
        <v>2.9999999999999997E-4</v>
      </c>
    </row>
    <row r="33" spans="1:10">
      <c r="A33" t="s">
        <v>2193</v>
      </c>
      <c r="B33" t="s">
        <v>2194</v>
      </c>
      <c r="C33" t="s">
        <v>100</v>
      </c>
      <c r="D33" s="64">
        <v>42352</v>
      </c>
      <c r="E33" s="55">
        <v>554247.51</v>
      </c>
      <c r="F33" s="55">
        <v>84.99749999999996</v>
      </c>
      <c r="G33" s="55">
        <v>1708.6671045615301</v>
      </c>
      <c r="H33" s="56">
        <v>2.8E-3</v>
      </c>
      <c r="I33" s="56">
        <v>4.0000000000000001E-3</v>
      </c>
      <c r="J33" s="56">
        <v>5.9999999999999995E-4</v>
      </c>
    </row>
    <row r="34" spans="1:10">
      <c r="A34" t="s">
        <v>2195</v>
      </c>
      <c r="B34" t="s">
        <v>2196</v>
      </c>
      <c r="C34" t="s">
        <v>102</v>
      </c>
      <c r="D34" t="s">
        <v>2197</v>
      </c>
      <c r="E34" s="55">
        <v>140489.43</v>
      </c>
      <c r="F34" s="55">
        <v>100</v>
      </c>
      <c r="G34" s="55">
        <v>563.587397388</v>
      </c>
      <c r="H34" s="56">
        <v>0</v>
      </c>
      <c r="I34" s="56">
        <v>1.2999999999999999E-3</v>
      </c>
      <c r="J34" s="56">
        <v>2.0000000000000001E-4</v>
      </c>
    </row>
    <row r="35" spans="1:10">
      <c r="A35" t="s">
        <v>2198</v>
      </c>
      <c r="B35" t="s">
        <v>2199</v>
      </c>
      <c r="C35" t="s">
        <v>100</v>
      </c>
      <c r="D35" t="s">
        <v>2200</v>
      </c>
      <c r="E35" s="55">
        <v>56027.16</v>
      </c>
      <c r="F35" s="55">
        <v>111.11109999999974</v>
      </c>
      <c r="G35" s="55">
        <v>225.789432221054</v>
      </c>
      <c r="H35" s="56">
        <v>1E-4</v>
      </c>
      <c r="I35" s="56">
        <v>5.0000000000000001E-4</v>
      </c>
      <c r="J35" s="56">
        <v>1E-4</v>
      </c>
    </row>
    <row r="36" spans="1:10">
      <c r="A36" t="s">
        <v>2201</v>
      </c>
      <c r="B36" t="s">
        <v>2202</v>
      </c>
      <c r="C36" t="s">
        <v>100</v>
      </c>
      <c r="D36" t="s">
        <v>2203</v>
      </c>
      <c r="E36" s="55">
        <v>62809.52</v>
      </c>
      <c r="F36" s="55">
        <v>100.45829999999987</v>
      </c>
      <c r="G36" s="55">
        <v>228.85418286139</v>
      </c>
      <c r="H36" s="56">
        <v>6.6E-3</v>
      </c>
      <c r="I36" s="56">
        <v>5.0000000000000001E-4</v>
      </c>
      <c r="J36" s="56">
        <v>1E-4</v>
      </c>
    </row>
    <row r="37" spans="1:10">
      <c r="A37" t="s">
        <v>2204</v>
      </c>
      <c r="B37" t="s">
        <v>2205</v>
      </c>
      <c r="C37" t="s">
        <v>100</v>
      </c>
      <c r="D37" t="s">
        <v>2206</v>
      </c>
      <c r="E37" s="55">
        <v>537824.35</v>
      </c>
      <c r="F37" s="55">
        <v>113.42320000000008</v>
      </c>
      <c r="G37" s="55">
        <v>2212.5337922171502</v>
      </c>
      <c r="H37" s="56">
        <v>1.0800000000000001E-2</v>
      </c>
      <c r="I37" s="56">
        <v>5.1000000000000004E-3</v>
      </c>
      <c r="J37" s="56">
        <v>8.0000000000000004E-4</v>
      </c>
    </row>
    <row r="38" spans="1:10">
      <c r="A38" t="s">
        <v>2207</v>
      </c>
      <c r="B38" t="s">
        <v>2208</v>
      </c>
      <c r="C38" t="s">
        <v>100</v>
      </c>
      <c r="D38" t="s">
        <v>202</v>
      </c>
      <c r="E38" s="55">
        <v>24228.25</v>
      </c>
      <c r="F38" s="55">
        <v>4.1492000000000004</v>
      </c>
      <c r="G38" s="55">
        <v>3.6461452972230002</v>
      </c>
      <c r="H38" s="56">
        <v>2.9999999999999997E-4</v>
      </c>
      <c r="I38" s="56">
        <v>0</v>
      </c>
      <c r="J38" s="56">
        <v>0</v>
      </c>
    </row>
    <row r="39" spans="1:10">
      <c r="A39" t="s">
        <v>2209</v>
      </c>
      <c r="B39" t="s">
        <v>2210</v>
      </c>
      <c r="C39" t="s">
        <v>102</v>
      </c>
      <c r="D39" t="s">
        <v>2211</v>
      </c>
      <c r="E39" s="55">
        <v>78622.37</v>
      </c>
      <c r="F39" s="55">
        <v>89.97279999999995</v>
      </c>
      <c r="G39" s="55">
        <v>283.77556033493801</v>
      </c>
      <c r="H39" s="56">
        <v>4.0000000000000002E-4</v>
      </c>
      <c r="I39" s="56">
        <v>6.9999999999999999E-4</v>
      </c>
      <c r="J39" s="56">
        <v>1E-4</v>
      </c>
    </row>
    <row r="40" spans="1:10">
      <c r="A40" t="s">
        <v>2212</v>
      </c>
      <c r="B40" t="s">
        <v>2213</v>
      </c>
      <c r="C40" t="s">
        <v>100</v>
      </c>
      <c r="D40" t="s">
        <v>2214</v>
      </c>
      <c r="E40" s="55">
        <v>433891.71</v>
      </c>
      <c r="F40" s="55">
        <v>117.45620000000002</v>
      </c>
      <c r="G40" s="55">
        <v>1848.4378561480601</v>
      </c>
      <c r="H40" s="56">
        <v>6.9999999999999999E-4</v>
      </c>
      <c r="I40" s="56">
        <v>4.3E-3</v>
      </c>
      <c r="J40" s="56">
        <v>5.9999999999999995E-4</v>
      </c>
    </row>
    <row r="41" spans="1:10">
      <c r="A41" t="s">
        <v>2215</v>
      </c>
      <c r="B41" t="s">
        <v>2216</v>
      </c>
      <c r="C41" t="s">
        <v>100</v>
      </c>
      <c r="D41" t="s">
        <v>2217</v>
      </c>
      <c r="E41" s="55">
        <v>50843.61</v>
      </c>
      <c r="F41" s="55">
        <v>173.94280000000018</v>
      </c>
      <c r="G41" s="55">
        <v>320.76752344737503</v>
      </c>
      <c r="H41" s="56">
        <v>1.0200000000000001E-2</v>
      </c>
      <c r="I41" s="56">
        <v>6.9999999999999999E-4</v>
      </c>
      <c r="J41" s="56">
        <v>1E-4</v>
      </c>
    </row>
    <row r="42" spans="1:10">
      <c r="A42" t="s">
        <v>2218</v>
      </c>
      <c r="B42" t="s">
        <v>2219</v>
      </c>
      <c r="C42" t="s">
        <v>100</v>
      </c>
      <c r="D42" t="s">
        <v>2220</v>
      </c>
      <c r="E42" s="55">
        <v>205546.59</v>
      </c>
      <c r="F42" s="55">
        <v>159.67690000000013</v>
      </c>
      <c r="G42" s="55">
        <v>1190.41920410389</v>
      </c>
      <c r="H42" s="56">
        <v>3.2000000000000002E-3</v>
      </c>
      <c r="I42" s="56">
        <v>2.8E-3</v>
      </c>
      <c r="J42" s="56">
        <v>4.0000000000000002E-4</v>
      </c>
    </row>
    <row r="43" spans="1:10">
      <c r="A43" t="s">
        <v>2221</v>
      </c>
      <c r="B43" t="s">
        <v>2222</v>
      </c>
      <c r="C43" t="s">
        <v>98</v>
      </c>
      <c r="D43" t="s">
        <v>2223</v>
      </c>
      <c r="E43" s="55">
        <v>1189362</v>
      </c>
      <c r="F43" s="55">
        <v>107.819986</v>
      </c>
      <c r="G43" s="55">
        <v>1282.36994188932</v>
      </c>
      <c r="H43" s="56">
        <v>5.0000000000000001E-4</v>
      </c>
      <c r="I43" s="56">
        <v>3.0000000000000001E-3</v>
      </c>
      <c r="J43" s="56">
        <v>4.0000000000000002E-4</v>
      </c>
    </row>
    <row r="44" spans="1:10">
      <c r="A44" t="s">
        <v>2224</v>
      </c>
      <c r="B44" t="s">
        <v>2225</v>
      </c>
      <c r="C44" t="s">
        <v>100</v>
      </c>
      <c r="D44" t="s">
        <v>2226</v>
      </c>
      <c r="E44" s="55">
        <v>388592.86</v>
      </c>
      <c r="F44" s="55">
        <v>112.22149999999984</v>
      </c>
      <c r="G44" s="55">
        <v>1581.6793388680301</v>
      </c>
      <c r="H44" s="56">
        <v>9.7000000000000003E-3</v>
      </c>
      <c r="I44" s="56">
        <v>3.7000000000000002E-3</v>
      </c>
      <c r="J44" s="56">
        <v>5.9999999999999995E-4</v>
      </c>
    </row>
    <row r="45" spans="1:10">
      <c r="A45" t="s">
        <v>2227</v>
      </c>
      <c r="B45" t="s">
        <v>2228</v>
      </c>
      <c r="C45" t="s">
        <v>100</v>
      </c>
      <c r="D45" t="s">
        <v>2229</v>
      </c>
      <c r="E45" s="55">
        <v>384957.73</v>
      </c>
      <c r="F45" s="55">
        <v>119.39130000000004</v>
      </c>
      <c r="G45" s="55">
        <v>1666.9911009049999</v>
      </c>
      <c r="H45" s="56">
        <v>1.4E-2</v>
      </c>
      <c r="I45" s="56">
        <v>3.8999999999999998E-3</v>
      </c>
      <c r="J45" s="56">
        <v>5.9999999999999995E-4</v>
      </c>
    </row>
    <row r="46" spans="1:10">
      <c r="A46" t="s">
        <v>2230</v>
      </c>
      <c r="B46" t="s">
        <v>2231</v>
      </c>
      <c r="C46" t="s">
        <v>100</v>
      </c>
      <c r="D46" t="s">
        <v>2232</v>
      </c>
      <c r="E46" s="55">
        <v>371716.74</v>
      </c>
      <c r="F46" s="55">
        <v>119.83790000000009</v>
      </c>
      <c r="G46" s="55">
        <v>1615.6744800414999</v>
      </c>
      <c r="H46" s="56">
        <v>7.4000000000000003E-3</v>
      </c>
      <c r="I46" s="56">
        <v>3.8E-3</v>
      </c>
      <c r="J46" s="56">
        <v>5.9999999999999995E-4</v>
      </c>
    </row>
    <row r="47" spans="1:10">
      <c r="A47" t="s">
        <v>2233</v>
      </c>
      <c r="B47" t="s">
        <v>2234</v>
      </c>
      <c r="C47" t="s">
        <v>100</v>
      </c>
      <c r="D47" t="s">
        <v>2235</v>
      </c>
      <c r="E47" s="55">
        <v>23889.85</v>
      </c>
      <c r="F47" s="55">
        <v>1E-4</v>
      </c>
      <c r="G47" s="55">
        <v>8.6648485949999995E-5</v>
      </c>
      <c r="H47" s="56">
        <v>4.0000000000000002E-4</v>
      </c>
      <c r="I47" s="56">
        <v>0</v>
      </c>
      <c r="J47" s="56">
        <v>0</v>
      </c>
    </row>
    <row r="48" spans="1:10">
      <c r="A48" t="s">
        <v>2236</v>
      </c>
      <c r="B48" t="s">
        <v>2237</v>
      </c>
      <c r="C48" t="s">
        <v>100</v>
      </c>
      <c r="D48" t="s">
        <v>2223</v>
      </c>
      <c r="E48" s="55">
        <v>133317.09</v>
      </c>
      <c r="F48" s="55">
        <v>126.26670000000004</v>
      </c>
      <c r="G48" s="55">
        <v>610.55137171664205</v>
      </c>
      <c r="H48" s="56">
        <v>1E-4</v>
      </c>
      <c r="I48" s="56">
        <v>1.4E-3</v>
      </c>
      <c r="J48" s="56">
        <v>2.0000000000000001E-4</v>
      </c>
    </row>
    <row r="49" spans="1:10">
      <c r="A49" t="s">
        <v>2238</v>
      </c>
      <c r="B49" t="s">
        <v>2239</v>
      </c>
      <c r="C49" t="s">
        <v>100</v>
      </c>
      <c r="D49" t="s">
        <v>2214</v>
      </c>
      <c r="E49" s="55">
        <v>226031.65</v>
      </c>
      <c r="F49" s="55">
        <v>133.2048000000002</v>
      </c>
      <c r="G49" s="55">
        <v>1092.0353215467401</v>
      </c>
      <c r="H49" s="56">
        <v>3.8999999999999998E-3</v>
      </c>
      <c r="I49" s="56">
        <v>2.5000000000000001E-3</v>
      </c>
      <c r="J49" s="56">
        <v>4.0000000000000002E-4</v>
      </c>
    </row>
    <row r="50" spans="1:10">
      <c r="A50" t="s">
        <v>2240</v>
      </c>
      <c r="B50" t="s">
        <v>2241</v>
      </c>
      <c r="C50" t="s">
        <v>100</v>
      </c>
      <c r="D50" t="s">
        <v>202</v>
      </c>
      <c r="E50" s="55">
        <v>34993.040000000001</v>
      </c>
      <c r="F50" s="55">
        <v>1E-4</v>
      </c>
      <c r="G50" s="55">
        <v>1.2691975608000001E-4</v>
      </c>
      <c r="H50" s="56">
        <v>2.3999999999999998E-3</v>
      </c>
      <c r="I50" s="56">
        <v>0</v>
      </c>
      <c r="J50" s="56">
        <v>0</v>
      </c>
    </row>
    <row r="51" spans="1:10">
      <c r="A51" t="s">
        <v>2242</v>
      </c>
      <c r="B51" t="s">
        <v>2243</v>
      </c>
      <c r="C51" t="s">
        <v>98</v>
      </c>
      <c r="D51" t="s">
        <v>2244</v>
      </c>
      <c r="E51" s="55">
        <v>725362.96</v>
      </c>
      <c r="F51" s="55">
        <v>127.46997500000001</v>
      </c>
      <c r="G51" s="55">
        <v>924.61998377125997</v>
      </c>
      <c r="H51" s="56">
        <v>8.2000000000000007E-3</v>
      </c>
      <c r="I51" s="56">
        <v>2.0999999999999999E-3</v>
      </c>
      <c r="J51" s="56">
        <v>2.9999999999999997E-4</v>
      </c>
    </row>
    <row r="52" spans="1:10">
      <c r="A52" t="s">
        <v>2245</v>
      </c>
      <c r="B52" t="s">
        <v>2246</v>
      </c>
      <c r="C52" t="s">
        <v>98</v>
      </c>
      <c r="D52" t="s">
        <v>2247</v>
      </c>
      <c r="E52" s="55">
        <v>1278864.6299999999</v>
      </c>
      <c r="F52" s="55">
        <v>73.258645000000001</v>
      </c>
      <c r="G52" s="55">
        <v>936.87889932226403</v>
      </c>
      <c r="H52" s="56">
        <v>8.3999999999999995E-3</v>
      </c>
      <c r="I52" s="56">
        <v>2.2000000000000001E-3</v>
      </c>
      <c r="J52" s="56">
        <v>2.9999999999999997E-4</v>
      </c>
    </row>
    <row r="53" spans="1:10">
      <c r="A53" t="s">
        <v>2248</v>
      </c>
      <c r="B53" t="s">
        <v>2249</v>
      </c>
      <c r="C53" t="s">
        <v>98</v>
      </c>
      <c r="D53" t="s">
        <v>2250</v>
      </c>
      <c r="E53" s="55">
        <v>3383554.24</v>
      </c>
      <c r="F53" s="55">
        <v>107.32780800000002</v>
      </c>
      <c r="G53" s="55">
        <v>3631.49459828306</v>
      </c>
      <c r="H53" s="56">
        <v>5.7999999999999996E-3</v>
      </c>
      <c r="I53" s="56">
        <v>8.3999999999999995E-3</v>
      </c>
      <c r="J53" s="56">
        <v>1.2999999999999999E-3</v>
      </c>
    </row>
    <row r="54" spans="1:10">
      <c r="A54" t="s">
        <v>2251</v>
      </c>
      <c r="B54" t="s">
        <v>2252</v>
      </c>
      <c r="C54" t="s">
        <v>98</v>
      </c>
      <c r="D54" t="s">
        <v>442</v>
      </c>
      <c r="E54" s="55">
        <v>2177687.77</v>
      </c>
      <c r="F54" s="55">
        <v>70.489954000000196</v>
      </c>
      <c r="G54" s="55">
        <v>1535.0511073366299</v>
      </c>
      <c r="H54" s="56">
        <v>2.0999999999999999E-3</v>
      </c>
      <c r="I54" s="56">
        <v>3.5999999999999999E-3</v>
      </c>
      <c r="J54" s="56">
        <v>5.0000000000000001E-4</v>
      </c>
    </row>
    <row r="55" spans="1:10">
      <c r="A55" t="s">
        <v>2253</v>
      </c>
      <c r="B55" t="s">
        <v>2254</v>
      </c>
      <c r="C55" t="s">
        <v>100</v>
      </c>
      <c r="D55" t="s">
        <v>2255</v>
      </c>
      <c r="E55" s="55">
        <v>34894.39</v>
      </c>
      <c r="F55" s="55">
        <v>100.07509999999998</v>
      </c>
      <c r="G55" s="55">
        <v>126.65700055635</v>
      </c>
      <c r="H55" s="56">
        <v>6.4999999999999997E-3</v>
      </c>
      <c r="I55" s="56">
        <v>2.9999999999999997E-4</v>
      </c>
      <c r="J55" s="56">
        <v>0</v>
      </c>
    </row>
    <row r="56" spans="1:10">
      <c r="A56" t="s">
        <v>2256</v>
      </c>
      <c r="B56" t="s">
        <v>2257</v>
      </c>
      <c r="C56" t="s">
        <v>100</v>
      </c>
      <c r="D56" t="s">
        <v>2258</v>
      </c>
      <c r="E56" s="55">
        <v>837682.92</v>
      </c>
      <c r="F56" s="55">
        <v>99.440799999999911</v>
      </c>
      <c r="G56" s="55">
        <v>3021.2859117229</v>
      </c>
      <c r="H56" s="56">
        <v>6.9999999999999999E-4</v>
      </c>
      <c r="I56" s="56">
        <v>7.0000000000000001E-3</v>
      </c>
      <c r="J56" s="56">
        <v>1.1000000000000001E-3</v>
      </c>
    </row>
    <row r="57" spans="1:10">
      <c r="A57" t="s">
        <v>2259</v>
      </c>
      <c r="B57" t="s">
        <v>2260</v>
      </c>
      <c r="C57" t="s">
        <v>100</v>
      </c>
      <c r="D57" t="s">
        <v>2261</v>
      </c>
      <c r="E57" s="55">
        <v>24644.400000000001</v>
      </c>
      <c r="F57" s="55">
        <v>98.447900000000004</v>
      </c>
      <c r="G57" s="55">
        <v>87.997890508585201</v>
      </c>
      <c r="H57" s="56">
        <v>2.0000000000000001E-4</v>
      </c>
      <c r="I57" s="56">
        <v>2.0000000000000001E-4</v>
      </c>
      <c r="J57" s="56">
        <v>0</v>
      </c>
    </row>
    <row r="58" spans="1:10">
      <c r="A58" t="s">
        <v>2262</v>
      </c>
      <c r="B58" t="s">
        <v>2263</v>
      </c>
      <c r="C58" t="s">
        <v>98</v>
      </c>
      <c r="D58" t="s">
        <v>2264</v>
      </c>
      <c r="E58" s="55">
        <v>168101.24</v>
      </c>
      <c r="F58" s="55">
        <v>101.04247400000024</v>
      </c>
      <c r="G58" s="55">
        <v>169.85365172067799</v>
      </c>
      <c r="H58" s="56">
        <v>8.0999999999999996E-3</v>
      </c>
      <c r="I58" s="56">
        <v>4.0000000000000002E-4</v>
      </c>
      <c r="J58" s="56">
        <v>1E-4</v>
      </c>
    </row>
    <row r="59" spans="1:10">
      <c r="A59" t="s">
        <v>2265</v>
      </c>
      <c r="B59" t="s">
        <v>2266</v>
      </c>
      <c r="C59" t="s">
        <v>98</v>
      </c>
      <c r="D59" t="s">
        <v>2264</v>
      </c>
      <c r="E59" s="55">
        <v>747116.63</v>
      </c>
      <c r="F59" s="55">
        <v>101.96075099999996</v>
      </c>
      <c r="G59" s="55">
        <v>761.76572679389096</v>
      </c>
      <c r="H59" s="56">
        <v>8.0999999999999996E-3</v>
      </c>
      <c r="I59" s="56">
        <v>1.8E-3</v>
      </c>
      <c r="J59" s="56">
        <v>2.9999999999999997E-4</v>
      </c>
    </row>
    <row r="60" spans="1:10">
      <c r="A60" t="s">
        <v>2267</v>
      </c>
      <c r="B60" t="s">
        <v>2268</v>
      </c>
      <c r="C60" t="s">
        <v>102</v>
      </c>
      <c r="D60" t="s">
        <v>2269</v>
      </c>
      <c r="E60" s="55">
        <v>214198.16</v>
      </c>
      <c r="F60" s="55">
        <v>317.93540000000019</v>
      </c>
      <c r="G60" s="55">
        <v>2731.9468437653099</v>
      </c>
      <c r="H60" s="56">
        <v>2.8E-3</v>
      </c>
      <c r="I60" s="56">
        <v>6.3E-3</v>
      </c>
      <c r="J60" s="56">
        <v>1E-3</v>
      </c>
    </row>
    <row r="61" spans="1:10">
      <c r="A61" s="57" t="s">
        <v>194</v>
      </c>
      <c r="B61" s="107" t="s">
        <v>4460</v>
      </c>
      <c r="C61" s="107" t="s">
        <v>4460</v>
      </c>
      <c r="D61" s="107" t="s">
        <v>4460</v>
      </c>
      <c r="E61" s="59">
        <v>115587515.54000001</v>
      </c>
      <c r="F61" s="107" t="s">
        <v>4460</v>
      </c>
      <c r="G61" s="59">
        <v>388930.87180583371</v>
      </c>
      <c r="H61" s="107" t="s">
        <v>4460</v>
      </c>
      <c r="I61" s="58">
        <v>0.90380000000000005</v>
      </c>
      <c r="J61" s="58">
        <v>0.1363</v>
      </c>
    </row>
    <row r="62" spans="1:10">
      <c r="A62" s="57" t="s">
        <v>2270</v>
      </c>
      <c r="B62" s="107" t="s">
        <v>4460</v>
      </c>
      <c r="C62" s="107" t="s">
        <v>4460</v>
      </c>
      <c r="D62" s="107" t="s">
        <v>4460</v>
      </c>
      <c r="E62" s="59">
        <v>2555355.7000000002</v>
      </c>
      <c r="F62" s="107" t="s">
        <v>4460</v>
      </c>
      <c r="G62" s="59">
        <v>9680.4208336079046</v>
      </c>
      <c r="H62" s="107" t="s">
        <v>4460</v>
      </c>
      <c r="I62" s="58">
        <v>2.2499999999999999E-2</v>
      </c>
      <c r="J62" s="58">
        <v>3.3999999999999998E-3</v>
      </c>
    </row>
    <row r="63" spans="1:10">
      <c r="A63" t="s">
        <v>2271</v>
      </c>
      <c r="B63" t="s">
        <v>2272</v>
      </c>
      <c r="C63" t="s">
        <v>100</v>
      </c>
      <c r="D63" t="s">
        <v>2273</v>
      </c>
      <c r="E63" s="55">
        <v>380858.08</v>
      </c>
      <c r="F63" s="55">
        <v>146.42549999999994</v>
      </c>
      <c r="G63" s="55">
        <v>2022.68123294356</v>
      </c>
      <c r="H63" s="56">
        <v>5.1000000000000004E-3</v>
      </c>
      <c r="I63" s="56">
        <v>4.7000000000000002E-3</v>
      </c>
      <c r="J63" s="56">
        <v>6.9999999999999999E-4</v>
      </c>
    </row>
    <row r="64" spans="1:10">
      <c r="A64" t="s">
        <v>2274</v>
      </c>
      <c r="B64" t="s">
        <v>2275</v>
      </c>
      <c r="C64" t="s">
        <v>100</v>
      </c>
      <c r="D64" t="s">
        <v>2276</v>
      </c>
      <c r="E64" s="55">
        <v>812572.78</v>
      </c>
      <c r="F64" s="55">
        <v>95.038200000000032</v>
      </c>
      <c r="G64" s="55">
        <v>2800.9672303697098</v>
      </c>
      <c r="H64" s="56">
        <v>1E-4</v>
      </c>
      <c r="I64" s="56">
        <v>6.4999999999999997E-3</v>
      </c>
      <c r="J64" s="56">
        <v>1E-3</v>
      </c>
    </row>
    <row r="65" spans="1:10">
      <c r="A65" t="s">
        <v>2277</v>
      </c>
      <c r="B65" t="s">
        <v>2278</v>
      </c>
      <c r="C65" t="s">
        <v>100</v>
      </c>
      <c r="D65" t="s">
        <v>2279</v>
      </c>
      <c r="E65" s="55">
        <v>549221.59</v>
      </c>
      <c r="F65" s="55">
        <v>90.722200000000072</v>
      </c>
      <c r="G65" s="55">
        <v>1807.21045311445</v>
      </c>
      <c r="H65" s="56">
        <v>3.8999999999999998E-3</v>
      </c>
      <c r="I65" s="56">
        <v>4.1999999999999997E-3</v>
      </c>
      <c r="J65" s="56">
        <v>5.9999999999999995E-4</v>
      </c>
    </row>
    <row r="66" spans="1:10">
      <c r="A66" t="s">
        <v>2280</v>
      </c>
      <c r="B66" t="s">
        <v>2281</v>
      </c>
      <c r="C66" t="s">
        <v>100</v>
      </c>
      <c r="D66" t="s">
        <v>2282</v>
      </c>
      <c r="E66" s="55">
        <v>159723.04</v>
      </c>
      <c r="F66" s="55">
        <v>123.37659999999995</v>
      </c>
      <c r="G66" s="55">
        <v>714.73972532365701</v>
      </c>
      <c r="H66" s="56">
        <v>1.1999999999999999E-3</v>
      </c>
      <c r="I66" s="56">
        <v>1.6999999999999999E-3</v>
      </c>
      <c r="J66" s="56">
        <v>2.9999999999999997E-4</v>
      </c>
    </row>
    <row r="67" spans="1:10">
      <c r="A67" t="s">
        <v>2283</v>
      </c>
      <c r="B67" t="s">
        <v>2284</v>
      </c>
      <c r="C67" t="s">
        <v>100</v>
      </c>
      <c r="D67" t="s">
        <v>2285</v>
      </c>
      <c r="E67" s="55">
        <v>224672.02</v>
      </c>
      <c r="F67" s="55">
        <v>107.20259999999999</v>
      </c>
      <c r="G67" s="55">
        <v>873.57835355171005</v>
      </c>
      <c r="H67" s="56">
        <v>1.5E-3</v>
      </c>
      <c r="I67" s="56">
        <v>2E-3</v>
      </c>
      <c r="J67" s="56">
        <v>2.9999999999999997E-4</v>
      </c>
    </row>
    <row r="68" spans="1:10">
      <c r="A68" t="s">
        <v>2286</v>
      </c>
      <c r="B68" t="s">
        <v>2287</v>
      </c>
      <c r="C68" t="s">
        <v>100</v>
      </c>
      <c r="D68" t="s">
        <v>2288</v>
      </c>
      <c r="E68" s="55">
        <v>28345.05</v>
      </c>
      <c r="F68" s="55">
        <v>89.915700000000044</v>
      </c>
      <c r="G68" s="55">
        <v>92.440079995576994</v>
      </c>
      <c r="H68" s="56">
        <v>1E-4</v>
      </c>
      <c r="I68" s="56">
        <v>2.0000000000000001E-4</v>
      </c>
      <c r="J68" s="56">
        <v>0</v>
      </c>
    </row>
    <row r="69" spans="1:10">
      <c r="A69" t="s">
        <v>2289</v>
      </c>
      <c r="B69" t="s">
        <v>2290</v>
      </c>
      <c r="C69" t="s">
        <v>100</v>
      </c>
      <c r="D69" t="s">
        <v>2291</v>
      </c>
      <c r="E69" s="55">
        <v>399963.14</v>
      </c>
      <c r="F69" s="55">
        <v>94.356900000000294</v>
      </c>
      <c r="G69" s="55">
        <v>1368.80375830924</v>
      </c>
      <c r="H69" s="56">
        <v>2.5999999999999999E-3</v>
      </c>
      <c r="I69" s="56">
        <v>3.2000000000000002E-3</v>
      </c>
      <c r="J69" s="56">
        <v>5.0000000000000001E-4</v>
      </c>
    </row>
    <row r="70" spans="1:10">
      <c r="A70" s="57" t="s">
        <v>2292</v>
      </c>
      <c r="B70" s="107" t="s">
        <v>4460</v>
      </c>
      <c r="C70" s="107" t="s">
        <v>4460</v>
      </c>
      <c r="D70" s="107" t="s">
        <v>4460</v>
      </c>
      <c r="E70" s="59">
        <v>349.58</v>
      </c>
      <c r="F70" s="107" t="s">
        <v>4460</v>
      </c>
      <c r="G70" s="59">
        <v>578.21927263014595</v>
      </c>
      <c r="H70" s="107" t="s">
        <v>4460</v>
      </c>
      <c r="I70" s="58">
        <v>1.2999999999999999E-3</v>
      </c>
      <c r="J70" s="58">
        <v>2.0000000000000001E-4</v>
      </c>
    </row>
    <row r="71" spans="1:10">
      <c r="A71" t="s">
        <v>2293</v>
      </c>
      <c r="B71" t="s">
        <v>2294</v>
      </c>
      <c r="C71" t="s">
        <v>104</v>
      </c>
      <c r="D71" t="s">
        <v>2295</v>
      </c>
      <c r="E71" s="55">
        <v>234.15</v>
      </c>
      <c r="F71" s="55">
        <v>14387.76</v>
      </c>
      <c r="G71" s="55">
        <v>155.673223030836</v>
      </c>
      <c r="H71" s="56">
        <v>0</v>
      </c>
      <c r="I71" s="56">
        <v>4.0000000000000002E-4</v>
      </c>
      <c r="J71" s="56">
        <v>1E-4</v>
      </c>
    </row>
    <row r="72" spans="1:10">
      <c r="A72" t="s">
        <v>2296</v>
      </c>
      <c r="B72" t="s">
        <v>2297</v>
      </c>
      <c r="C72" t="s">
        <v>100</v>
      </c>
      <c r="D72" t="s">
        <v>2298</v>
      </c>
      <c r="E72" s="55">
        <v>115.43</v>
      </c>
      <c r="F72" s="55">
        <v>100927.1</v>
      </c>
      <c r="G72" s="55">
        <v>422.54604959930998</v>
      </c>
      <c r="H72" s="56">
        <v>0</v>
      </c>
      <c r="I72" s="56">
        <v>1E-3</v>
      </c>
      <c r="J72" s="56">
        <v>1E-4</v>
      </c>
    </row>
    <row r="73" spans="1:10">
      <c r="A73" s="57" t="s">
        <v>2299</v>
      </c>
      <c r="B73" s="107" t="s">
        <v>4460</v>
      </c>
      <c r="C73" s="107" t="s">
        <v>4460</v>
      </c>
      <c r="D73" s="107" t="s">
        <v>4460</v>
      </c>
      <c r="E73" s="59">
        <v>7241638.8399999999</v>
      </c>
      <c r="F73" s="107" t="s">
        <v>4460</v>
      </c>
      <c r="G73" s="59">
        <v>27076.815015853728</v>
      </c>
      <c r="H73" s="107" t="s">
        <v>4460</v>
      </c>
      <c r="I73" s="58">
        <v>6.2899999999999998E-2</v>
      </c>
      <c r="J73" s="58">
        <v>9.4999999999999998E-3</v>
      </c>
    </row>
    <row r="74" spans="1:10">
      <c r="A74" t="s">
        <v>2300</v>
      </c>
      <c r="B74" t="s">
        <v>2301</v>
      </c>
      <c r="C74" t="s">
        <v>100</v>
      </c>
      <c r="D74" t="s">
        <v>2302</v>
      </c>
      <c r="E74" s="55">
        <v>38352.97</v>
      </c>
      <c r="F74" s="55">
        <v>812.14090000000306</v>
      </c>
      <c r="G74" s="55">
        <v>1129.7385248498699</v>
      </c>
      <c r="H74" s="56">
        <v>0</v>
      </c>
      <c r="I74" s="56">
        <v>2.5999999999999999E-3</v>
      </c>
      <c r="J74" s="56">
        <v>4.0000000000000002E-4</v>
      </c>
    </row>
    <row r="75" spans="1:10">
      <c r="A75" t="s">
        <v>2303</v>
      </c>
      <c r="B75" t="s">
        <v>2304</v>
      </c>
      <c r="C75" t="s">
        <v>100</v>
      </c>
      <c r="D75" t="s">
        <v>2305</v>
      </c>
      <c r="E75" s="55">
        <v>906568.64</v>
      </c>
      <c r="F75" s="55">
        <v>55.356799999999943</v>
      </c>
      <c r="G75" s="55">
        <v>1820.20047956758</v>
      </c>
      <c r="H75" s="56">
        <v>1E-4</v>
      </c>
      <c r="I75" s="56">
        <v>4.1999999999999997E-3</v>
      </c>
      <c r="J75" s="56">
        <v>5.9999999999999995E-4</v>
      </c>
    </row>
    <row r="76" spans="1:10">
      <c r="A76" t="s">
        <v>2306</v>
      </c>
      <c r="B76" t="s">
        <v>2307</v>
      </c>
      <c r="C76" t="s">
        <v>100</v>
      </c>
      <c r="D76" t="s">
        <v>2308</v>
      </c>
      <c r="E76" s="55">
        <v>816066.07</v>
      </c>
      <c r="F76" s="55">
        <v>113.51719999999993</v>
      </c>
      <c r="G76" s="55">
        <v>3359.9634046565202</v>
      </c>
      <c r="H76" s="56">
        <v>8.2000000000000007E-3</v>
      </c>
      <c r="I76" s="56">
        <v>7.7999999999999996E-3</v>
      </c>
      <c r="J76" s="56">
        <v>1.1999999999999999E-3</v>
      </c>
    </row>
    <row r="77" spans="1:10">
      <c r="A77" t="s">
        <v>2309</v>
      </c>
      <c r="B77" t="s">
        <v>2310</v>
      </c>
      <c r="C77" t="s">
        <v>100</v>
      </c>
      <c r="D77" t="s">
        <v>2311</v>
      </c>
      <c r="E77" s="55">
        <v>634705.92000000004</v>
      </c>
      <c r="F77" s="55">
        <v>77.903299999999973</v>
      </c>
      <c r="G77" s="55">
        <v>1793.3950202496301</v>
      </c>
      <c r="H77" s="56">
        <v>8.5000000000000006E-3</v>
      </c>
      <c r="I77" s="56">
        <v>4.1999999999999997E-3</v>
      </c>
      <c r="J77" s="56">
        <v>5.9999999999999995E-4</v>
      </c>
    </row>
    <row r="78" spans="1:10">
      <c r="A78" t="s">
        <v>2312</v>
      </c>
      <c r="B78" t="s">
        <v>2313</v>
      </c>
      <c r="C78" t="s">
        <v>100</v>
      </c>
      <c r="D78" t="s">
        <v>2314</v>
      </c>
      <c r="E78" s="55">
        <v>935180.06</v>
      </c>
      <c r="F78" s="55">
        <v>65.752700000000004</v>
      </c>
      <c r="G78" s="55">
        <v>2230.26456728324</v>
      </c>
      <c r="H78" s="56">
        <v>1.2800000000000001E-2</v>
      </c>
      <c r="I78" s="56">
        <v>5.1999999999999998E-3</v>
      </c>
      <c r="J78" s="56">
        <v>8.0000000000000004E-4</v>
      </c>
    </row>
    <row r="79" spans="1:10">
      <c r="A79" t="s">
        <v>2315</v>
      </c>
      <c r="B79" t="s">
        <v>2316</v>
      </c>
      <c r="C79" t="s">
        <v>100</v>
      </c>
      <c r="D79" t="s">
        <v>2317</v>
      </c>
      <c r="E79" s="55">
        <v>605508.79</v>
      </c>
      <c r="F79" s="55">
        <v>113.70729999999998</v>
      </c>
      <c r="G79" s="55">
        <v>2497.2174147400401</v>
      </c>
      <c r="H79" s="56">
        <v>0</v>
      </c>
      <c r="I79" s="56">
        <v>5.7999999999999996E-3</v>
      </c>
      <c r="J79" s="56">
        <v>8.9999999999999998E-4</v>
      </c>
    </row>
    <row r="80" spans="1:10">
      <c r="A80" t="s">
        <v>2318</v>
      </c>
      <c r="B80" t="s">
        <v>2319</v>
      </c>
      <c r="C80" t="s">
        <v>100</v>
      </c>
      <c r="D80" t="s">
        <v>2320</v>
      </c>
      <c r="E80" s="55">
        <v>510385.26</v>
      </c>
      <c r="F80" s="55">
        <v>127.19560000000017</v>
      </c>
      <c r="G80" s="55">
        <v>2354.60340259857</v>
      </c>
      <c r="H80" s="56">
        <v>8.0000000000000002E-3</v>
      </c>
      <c r="I80" s="56">
        <v>5.4999999999999997E-3</v>
      </c>
      <c r="J80" s="56">
        <v>8.0000000000000004E-4</v>
      </c>
    </row>
    <row r="81" spans="1:10">
      <c r="A81" t="s">
        <v>2321</v>
      </c>
      <c r="B81" t="s">
        <v>2322</v>
      </c>
      <c r="C81" t="s">
        <v>100</v>
      </c>
      <c r="D81" t="s">
        <v>2323</v>
      </c>
      <c r="E81" s="55">
        <v>200831.17</v>
      </c>
      <c r="F81" s="55">
        <v>171.48460000000011</v>
      </c>
      <c r="G81" s="55">
        <v>1249.1189550501999</v>
      </c>
      <c r="H81" s="56">
        <v>9.4999999999999998E-3</v>
      </c>
      <c r="I81" s="56">
        <v>2.8999999999999998E-3</v>
      </c>
      <c r="J81" s="56">
        <v>4.0000000000000002E-4</v>
      </c>
    </row>
    <row r="82" spans="1:10">
      <c r="A82" t="s">
        <v>2324</v>
      </c>
      <c r="B82" t="s">
        <v>2325</v>
      </c>
      <c r="C82" t="s">
        <v>100</v>
      </c>
      <c r="D82" t="s">
        <v>2323</v>
      </c>
      <c r="E82" s="55">
        <v>1528.64</v>
      </c>
      <c r="F82" s="55">
        <v>113.65049999999999</v>
      </c>
      <c r="G82" s="55">
        <v>6.3012125006064004</v>
      </c>
      <c r="H82" s="56">
        <v>0</v>
      </c>
      <c r="I82" s="56">
        <v>0</v>
      </c>
      <c r="J82" s="56">
        <v>0</v>
      </c>
    </row>
    <row r="83" spans="1:10">
      <c r="A83" t="s">
        <v>2326</v>
      </c>
      <c r="B83" t="s">
        <v>2327</v>
      </c>
      <c r="C83" t="s">
        <v>100</v>
      </c>
      <c r="D83" t="s">
        <v>2328</v>
      </c>
      <c r="E83" s="55">
        <v>172474.5</v>
      </c>
      <c r="F83" s="55">
        <v>86.169499999999914</v>
      </c>
      <c r="G83" s="55">
        <v>539.04624258449201</v>
      </c>
      <c r="H83" s="56">
        <v>0</v>
      </c>
      <c r="I83" s="56">
        <v>1.2999999999999999E-3</v>
      </c>
      <c r="J83" s="56">
        <v>2.0000000000000001E-4</v>
      </c>
    </row>
    <row r="84" spans="1:10">
      <c r="A84" t="s">
        <v>2329</v>
      </c>
      <c r="B84" t="s">
        <v>2330</v>
      </c>
      <c r="C84" t="s">
        <v>100</v>
      </c>
      <c r="D84" t="s">
        <v>2331</v>
      </c>
      <c r="E84" s="55">
        <v>553990.54</v>
      </c>
      <c r="F84" s="55">
        <v>104.83270000000022</v>
      </c>
      <c r="G84" s="55">
        <v>2106.4282744780098</v>
      </c>
      <c r="H84" s="56">
        <v>4.0000000000000002E-4</v>
      </c>
      <c r="I84" s="56">
        <v>4.8999999999999998E-3</v>
      </c>
      <c r="J84" s="56">
        <v>6.9999999999999999E-4</v>
      </c>
    </row>
    <row r="85" spans="1:10">
      <c r="A85" t="s">
        <v>2332</v>
      </c>
      <c r="B85" t="s">
        <v>2333</v>
      </c>
      <c r="C85" t="s">
        <v>102</v>
      </c>
      <c r="D85" t="s">
        <v>2334</v>
      </c>
      <c r="E85" s="55">
        <v>733528.46</v>
      </c>
      <c r="F85" s="55">
        <v>108.54459999999997</v>
      </c>
      <c r="G85" s="55">
        <v>3194.0581153530402</v>
      </c>
      <c r="H85" s="56">
        <v>1.6000000000000001E-3</v>
      </c>
      <c r="I85" s="56">
        <v>7.4000000000000003E-3</v>
      </c>
      <c r="J85" s="56">
        <v>1.1000000000000001E-3</v>
      </c>
    </row>
    <row r="86" spans="1:10">
      <c r="A86" t="s">
        <v>2335</v>
      </c>
      <c r="B86" t="s">
        <v>2336</v>
      </c>
      <c r="C86" t="s">
        <v>100</v>
      </c>
      <c r="D86" t="s">
        <v>887</v>
      </c>
      <c r="E86" s="55">
        <v>651203</v>
      </c>
      <c r="F86" s="55">
        <v>109.34460000000017</v>
      </c>
      <c r="G86" s="55">
        <v>2582.6246294563298</v>
      </c>
      <c r="H86" s="56">
        <v>8.9999999999999998E-4</v>
      </c>
      <c r="I86" s="56">
        <v>6.0000000000000001E-3</v>
      </c>
      <c r="J86" s="56">
        <v>8.9999999999999998E-4</v>
      </c>
    </row>
    <row r="87" spans="1:10">
      <c r="A87" t="s">
        <v>2337</v>
      </c>
      <c r="B87" t="s">
        <v>2338</v>
      </c>
      <c r="C87" t="s">
        <v>100</v>
      </c>
      <c r="D87" t="s">
        <v>2339</v>
      </c>
      <c r="E87" s="55">
        <v>481314.82</v>
      </c>
      <c r="F87" s="55">
        <v>126.8154999999999</v>
      </c>
      <c r="G87" s="55">
        <v>2213.8547724855998</v>
      </c>
      <c r="H87" s="56">
        <v>5.9999999999999995E-4</v>
      </c>
      <c r="I87" s="56">
        <v>5.1000000000000004E-3</v>
      </c>
      <c r="J87" s="56">
        <v>8.0000000000000004E-4</v>
      </c>
    </row>
    <row r="88" spans="1:10">
      <c r="A88" s="57" t="s">
        <v>2340</v>
      </c>
      <c r="B88" s="107" t="s">
        <v>4460</v>
      </c>
      <c r="C88" s="107" t="s">
        <v>4460</v>
      </c>
      <c r="D88" s="107" t="s">
        <v>4460</v>
      </c>
      <c r="E88" s="59">
        <v>105790171.42</v>
      </c>
      <c r="F88" s="107" t="s">
        <v>4460</v>
      </c>
      <c r="G88" s="59">
        <v>351595.4166837419</v>
      </c>
      <c r="H88" s="107" t="s">
        <v>4460</v>
      </c>
      <c r="I88" s="58">
        <v>0.81699999999999995</v>
      </c>
      <c r="J88" s="58">
        <v>0.1232</v>
      </c>
    </row>
    <row r="89" spans="1:10">
      <c r="A89" t="s">
        <v>2341</v>
      </c>
      <c r="B89" t="s">
        <v>2342</v>
      </c>
      <c r="C89" t="s">
        <v>100</v>
      </c>
      <c r="D89" t="s">
        <v>2343</v>
      </c>
      <c r="E89" s="55">
        <v>1773571.5</v>
      </c>
      <c r="F89" s="55">
        <v>67.572000000000003</v>
      </c>
      <c r="G89" s="55">
        <v>4346.7336611454602</v>
      </c>
      <c r="H89" s="56">
        <v>8.3000000000000001E-3</v>
      </c>
      <c r="I89" s="56">
        <v>1.01E-2</v>
      </c>
      <c r="J89" s="56">
        <v>1.5E-3</v>
      </c>
    </row>
    <row r="90" spans="1:10">
      <c r="A90" t="s">
        <v>2344</v>
      </c>
      <c r="B90" t="s">
        <v>2345</v>
      </c>
      <c r="C90" t="s">
        <v>100</v>
      </c>
      <c r="D90" t="s">
        <v>2346</v>
      </c>
      <c r="E90" s="55">
        <v>7630380.7400000002</v>
      </c>
      <c r="F90" s="55">
        <v>89.492799999999875</v>
      </c>
      <c r="G90" s="55">
        <v>24767.482266714102</v>
      </c>
      <c r="H90" s="56">
        <v>2.0000000000000001E-4</v>
      </c>
      <c r="I90" s="56">
        <v>5.7599999999999998E-2</v>
      </c>
      <c r="J90" s="56">
        <v>8.6999999999999994E-3</v>
      </c>
    </row>
    <row r="91" spans="1:10">
      <c r="A91" t="s">
        <v>2347</v>
      </c>
      <c r="B91" t="s">
        <v>2348</v>
      </c>
      <c r="C91" t="s">
        <v>100</v>
      </c>
      <c r="D91" t="s">
        <v>615</v>
      </c>
      <c r="E91" s="55">
        <v>77833.98</v>
      </c>
      <c r="F91" s="55">
        <v>106.13509999999984</v>
      </c>
      <c r="G91" s="55">
        <v>299.623468682816</v>
      </c>
      <c r="H91" s="56">
        <v>1E-4</v>
      </c>
      <c r="I91" s="56">
        <v>6.9999999999999999E-4</v>
      </c>
      <c r="J91" s="56">
        <v>1E-4</v>
      </c>
    </row>
    <row r="92" spans="1:10">
      <c r="A92" t="s">
        <v>2349</v>
      </c>
      <c r="B92" t="s">
        <v>2350</v>
      </c>
      <c r="C92" t="s">
        <v>102</v>
      </c>
      <c r="D92" t="s">
        <v>2351</v>
      </c>
      <c r="E92" s="55">
        <v>462174.1</v>
      </c>
      <c r="F92" s="55">
        <v>100.85209999999996</v>
      </c>
      <c r="G92" s="55">
        <v>1869.85604453627</v>
      </c>
      <c r="H92" s="56">
        <v>4.5999999999999999E-3</v>
      </c>
      <c r="I92" s="56">
        <v>4.3E-3</v>
      </c>
      <c r="J92" s="56">
        <v>6.9999999999999999E-4</v>
      </c>
    </row>
    <row r="93" spans="1:10">
      <c r="A93" t="s">
        <v>2352</v>
      </c>
      <c r="B93" t="s">
        <v>2353</v>
      </c>
      <c r="C93" t="s">
        <v>98</v>
      </c>
      <c r="D93" t="s">
        <v>246</v>
      </c>
      <c r="E93" s="55">
        <v>1444785.12</v>
      </c>
      <c r="F93" s="55">
        <v>106.45387699999984</v>
      </c>
      <c r="G93" s="55">
        <v>1538.0297745590999</v>
      </c>
      <c r="H93" s="56">
        <v>5.0000000000000001E-4</v>
      </c>
      <c r="I93" s="56">
        <v>3.5999999999999999E-3</v>
      </c>
      <c r="J93" s="56">
        <v>5.0000000000000001E-4</v>
      </c>
    </row>
    <row r="94" spans="1:10">
      <c r="A94" t="s">
        <v>2354</v>
      </c>
      <c r="B94" t="s">
        <v>2355</v>
      </c>
      <c r="C94" t="s">
        <v>100</v>
      </c>
      <c r="D94" t="s">
        <v>2356</v>
      </c>
      <c r="E94" s="55">
        <v>209295.18</v>
      </c>
      <c r="F94" s="55">
        <v>89.941899999999961</v>
      </c>
      <c r="G94" s="55">
        <v>682.76121106202299</v>
      </c>
      <c r="H94" s="56">
        <v>5.0000000000000001E-4</v>
      </c>
      <c r="I94" s="56">
        <v>1.6000000000000001E-3</v>
      </c>
      <c r="J94" s="56">
        <v>2.0000000000000001E-4</v>
      </c>
    </row>
    <row r="95" spans="1:10">
      <c r="A95" t="s">
        <v>2357</v>
      </c>
      <c r="B95" t="s">
        <v>2358</v>
      </c>
      <c r="C95" t="s">
        <v>100</v>
      </c>
      <c r="D95" t="s">
        <v>437</v>
      </c>
      <c r="E95" s="55">
        <v>188034.72</v>
      </c>
      <c r="F95" s="55">
        <v>70.628300000000081</v>
      </c>
      <c r="G95" s="55">
        <v>481.68636873067197</v>
      </c>
      <c r="H95" s="56">
        <v>5.0000000000000001E-3</v>
      </c>
      <c r="I95" s="56">
        <v>1.1000000000000001E-3</v>
      </c>
      <c r="J95" s="56">
        <v>2.0000000000000001E-4</v>
      </c>
    </row>
    <row r="96" spans="1:10">
      <c r="A96" t="s">
        <v>2359</v>
      </c>
      <c r="B96" t="s">
        <v>2360</v>
      </c>
      <c r="C96" t="s">
        <v>100</v>
      </c>
      <c r="D96" t="s">
        <v>2220</v>
      </c>
      <c r="E96" s="55">
        <v>1216394.33</v>
      </c>
      <c r="F96" s="55">
        <v>132.08370000000045</v>
      </c>
      <c r="G96" s="55">
        <v>5827.3508787718201</v>
      </c>
      <c r="H96" s="56">
        <v>2.0000000000000001E-4</v>
      </c>
      <c r="I96" s="56">
        <v>1.35E-2</v>
      </c>
      <c r="J96" s="56">
        <v>2E-3</v>
      </c>
    </row>
    <row r="97" spans="1:10">
      <c r="A97" t="s">
        <v>2361</v>
      </c>
      <c r="B97" t="s">
        <v>2362</v>
      </c>
      <c r="C97" t="s">
        <v>100</v>
      </c>
      <c r="D97" t="s">
        <v>2363</v>
      </c>
      <c r="E97" s="55">
        <v>164103.37</v>
      </c>
      <c r="F97" s="55">
        <v>74.983399999999932</v>
      </c>
      <c r="G97" s="55">
        <v>446.30338855728297</v>
      </c>
      <c r="H97" s="56">
        <v>8.2000000000000007E-3</v>
      </c>
      <c r="I97" s="56">
        <v>1E-3</v>
      </c>
      <c r="J97" s="56">
        <v>2.0000000000000001E-4</v>
      </c>
    </row>
    <row r="98" spans="1:10">
      <c r="A98" t="s">
        <v>2364</v>
      </c>
      <c r="B98" t="s">
        <v>2365</v>
      </c>
      <c r="C98" t="s">
        <v>100</v>
      </c>
      <c r="D98" t="s">
        <v>2366</v>
      </c>
      <c r="E98" s="55">
        <v>212203.71</v>
      </c>
      <c r="F98" s="55">
        <v>151.66829999999948</v>
      </c>
      <c r="G98" s="55">
        <v>1167.3345696844799</v>
      </c>
      <c r="H98" s="56">
        <v>4.0000000000000002E-4</v>
      </c>
      <c r="I98" s="56">
        <v>2.7000000000000001E-3</v>
      </c>
      <c r="J98" s="56">
        <v>4.0000000000000002E-4</v>
      </c>
    </row>
    <row r="99" spans="1:10">
      <c r="A99" t="s">
        <v>2367</v>
      </c>
      <c r="B99" t="s">
        <v>2368</v>
      </c>
      <c r="C99" t="s">
        <v>100</v>
      </c>
      <c r="D99" t="s">
        <v>365</v>
      </c>
      <c r="E99" s="55">
        <v>183452.54</v>
      </c>
      <c r="F99" s="55">
        <v>144.42389999999992</v>
      </c>
      <c r="G99" s="55">
        <v>960.97115795017601</v>
      </c>
      <c r="H99" s="56">
        <v>0</v>
      </c>
      <c r="I99" s="56">
        <v>2.2000000000000001E-3</v>
      </c>
      <c r="J99" s="56">
        <v>2.9999999999999997E-4</v>
      </c>
    </row>
    <row r="100" spans="1:10">
      <c r="A100" t="s">
        <v>2369</v>
      </c>
      <c r="B100" t="s">
        <v>2370</v>
      </c>
      <c r="C100" t="s">
        <v>100</v>
      </c>
      <c r="D100" t="s">
        <v>2371</v>
      </c>
      <c r="E100" s="55">
        <v>153257.38</v>
      </c>
      <c r="F100" s="55">
        <v>264.09580000000005</v>
      </c>
      <c r="G100" s="55">
        <v>1468.0148437739399</v>
      </c>
      <c r="H100" s="56">
        <v>6.1000000000000004E-3</v>
      </c>
      <c r="I100" s="56">
        <v>3.3999999999999998E-3</v>
      </c>
      <c r="J100" s="56">
        <v>5.0000000000000001E-4</v>
      </c>
    </row>
    <row r="101" spans="1:10">
      <c r="A101" t="s">
        <v>2372</v>
      </c>
      <c r="B101" t="s">
        <v>2373</v>
      </c>
      <c r="C101" t="s">
        <v>100</v>
      </c>
      <c r="D101" t="s">
        <v>2182</v>
      </c>
      <c r="E101" s="55">
        <v>663801.35</v>
      </c>
      <c r="F101" s="55">
        <v>52.587399999999988</v>
      </c>
      <c r="G101" s="55">
        <v>1266.0981845881399</v>
      </c>
      <c r="H101" s="56">
        <v>1.11E-2</v>
      </c>
      <c r="I101" s="56">
        <v>2.8999999999999998E-3</v>
      </c>
      <c r="J101" s="56">
        <v>4.0000000000000002E-4</v>
      </c>
    </row>
    <row r="102" spans="1:10">
      <c r="A102" t="s">
        <v>2374</v>
      </c>
      <c r="B102" t="s">
        <v>2375</v>
      </c>
      <c r="C102" t="s">
        <v>100</v>
      </c>
      <c r="D102" t="s">
        <v>2376</v>
      </c>
      <c r="E102" s="55">
        <v>202382.03</v>
      </c>
      <c r="F102" s="55">
        <v>16.411100000000001</v>
      </c>
      <c r="G102" s="55">
        <v>120.46397653897201</v>
      </c>
      <c r="H102" s="56">
        <v>9.9000000000000008E-3</v>
      </c>
      <c r="I102" s="56">
        <v>2.9999999999999997E-4</v>
      </c>
      <c r="J102" s="56">
        <v>0</v>
      </c>
    </row>
    <row r="103" spans="1:10">
      <c r="A103" t="s">
        <v>2377</v>
      </c>
      <c r="B103" t="s">
        <v>2378</v>
      </c>
      <c r="C103" t="s">
        <v>100</v>
      </c>
      <c r="D103" t="s">
        <v>2379</v>
      </c>
      <c r="E103" s="55">
        <v>1358120.74</v>
      </c>
      <c r="F103" s="55">
        <v>99.367399999999947</v>
      </c>
      <c r="G103" s="55">
        <v>4894.7426557568997</v>
      </c>
      <c r="H103" s="56">
        <v>5.0000000000000001E-4</v>
      </c>
      <c r="I103" s="56">
        <v>1.14E-2</v>
      </c>
      <c r="J103" s="56">
        <v>1.6999999999999999E-3</v>
      </c>
    </row>
    <row r="104" spans="1:10">
      <c r="A104" t="s">
        <v>2380</v>
      </c>
      <c r="B104" t="s">
        <v>2381</v>
      </c>
      <c r="C104" t="s">
        <v>100</v>
      </c>
      <c r="D104" t="s">
        <v>2382</v>
      </c>
      <c r="E104" s="55">
        <v>2086363.59</v>
      </c>
      <c r="F104" s="55">
        <v>99.217799999999926</v>
      </c>
      <c r="G104" s="55">
        <v>7508.0497838544397</v>
      </c>
      <c r="H104" s="56">
        <v>8.0000000000000004E-4</v>
      </c>
      <c r="I104" s="56">
        <v>1.7399999999999999E-2</v>
      </c>
      <c r="J104" s="56">
        <v>2.5999999999999999E-3</v>
      </c>
    </row>
    <row r="105" spans="1:10">
      <c r="A105" t="s">
        <v>2383</v>
      </c>
      <c r="B105" t="s">
        <v>2384</v>
      </c>
      <c r="C105" t="s">
        <v>102</v>
      </c>
      <c r="D105" t="s">
        <v>2385</v>
      </c>
      <c r="E105" s="55">
        <v>82562.759999999995</v>
      </c>
      <c r="F105" s="55">
        <v>68.828199999999839</v>
      </c>
      <c r="G105" s="55">
        <v>227.96503326758801</v>
      </c>
      <c r="H105" s="56">
        <v>0</v>
      </c>
      <c r="I105" s="56">
        <v>5.0000000000000001E-4</v>
      </c>
      <c r="J105" s="56">
        <v>1E-4</v>
      </c>
    </row>
    <row r="106" spans="1:10">
      <c r="A106" t="s">
        <v>2386</v>
      </c>
      <c r="B106" t="s">
        <v>2387</v>
      </c>
      <c r="C106" t="s">
        <v>170</v>
      </c>
      <c r="D106" t="s">
        <v>2388</v>
      </c>
      <c r="E106" s="55">
        <v>7850231.1399999997</v>
      </c>
      <c r="F106" s="55">
        <v>48.326700000000002</v>
      </c>
      <c r="G106" s="55">
        <v>2041.80036848636</v>
      </c>
      <c r="H106" s="56">
        <v>7.0000000000000001E-3</v>
      </c>
      <c r="I106" s="56">
        <v>4.7000000000000002E-3</v>
      </c>
      <c r="J106" s="56">
        <v>6.9999999999999999E-4</v>
      </c>
    </row>
    <row r="107" spans="1:10">
      <c r="A107" t="s">
        <v>2389</v>
      </c>
      <c r="B107" t="s">
        <v>2390</v>
      </c>
      <c r="C107" t="s">
        <v>102</v>
      </c>
      <c r="D107" t="s">
        <v>2391</v>
      </c>
      <c r="E107" s="55">
        <v>694994.02</v>
      </c>
      <c r="F107" s="55">
        <v>104.85390000000012</v>
      </c>
      <c r="G107" s="55">
        <v>2923.3665876300702</v>
      </c>
      <c r="H107" s="56">
        <v>1E-4</v>
      </c>
      <c r="I107" s="56">
        <v>6.7999999999999996E-3</v>
      </c>
      <c r="J107" s="56">
        <v>1E-3</v>
      </c>
    </row>
    <row r="108" spans="1:10">
      <c r="A108" t="s">
        <v>2392</v>
      </c>
      <c r="B108" t="s">
        <v>2393</v>
      </c>
      <c r="C108" t="s">
        <v>100</v>
      </c>
      <c r="D108" t="s">
        <v>2394</v>
      </c>
      <c r="E108" s="55">
        <v>553017.55000000005</v>
      </c>
      <c r="F108" s="55">
        <v>101.44339999999995</v>
      </c>
      <c r="G108" s="55">
        <v>2034.74629388367</v>
      </c>
      <c r="H108" s="56">
        <v>1.5E-3</v>
      </c>
      <c r="I108" s="56">
        <v>4.7000000000000002E-3</v>
      </c>
      <c r="J108" s="56">
        <v>6.9999999999999999E-4</v>
      </c>
    </row>
    <row r="109" spans="1:10">
      <c r="A109" t="s">
        <v>2395</v>
      </c>
      <c r="B109" t="s">
        <v>2396</v>
      </c>
      <c r="C109" t="s">
        <v>100</v>
      </c>
      <c r="D109" t="s">
        <v>2397</v>
      </c>
      <c r="E109" s="55">
        <v>720285</v>
      </c>
      <c r="F109" s="55">
        <v>133.6047999999999</v>
      </c>
      <c r="G109" s="55">
        <v>3490.39025525736</v>
      </c>
      <c r="H109" s="56">
        <v>7.1999999999999998E-3</v>
      </c>
      <c r="I109" s="56">
        <v>8.0999999999999996E-3</v>
      </c>
      <c r="J109" s="56">
        <v>1.1999999999999999E-3</v>
      </c>
    </row>
    <row r="110" spans="1:10">
      <c r="A110" t="s">
        <v>2398</v>
      </c>
      <c r="B110" t="s">
        <v>2399</v>
      </c>
      <c r="C110" t="s">
        <v>100</v>
      </c>
      <c r="D110" t="s">
        <v>2400</v>
      </c>
      <c r="E110" s="55">
        <v>647702.57999999996</v>
      </c>
      <c r="F110" s="55">
        <v>123.64589999999998</v>
      </c>
      <c r="G110" s="55">
        <v>2904.71082118903</v>
      </c>
      <c r="H110" s="56">
        <v>6.4999999999999997E-3</v>
      </c>
      <c r="I110" s="56">
        <v>6.7000000000000002E-3</v>
      </c>
      <c r="J110" s="56">
        <v>1E-3</v>
      </c>
    </row>
    <row r="111" spans="1:10">
      <c r="A111" t="s">
        <v>2401</v>
      </c>
      <c r="B111" t="s">
        <v>2402</v>
      </c>
      <c r="C111" t="s">
        <v>102</v>
      </c>
      <c r="D111" t="s">
        <v>2403</v>
      </c>
      <c r="E111" s="55">
        <v>614269.11</v>
      </c>
      <c r="F111" s="55">
        <v>116.73229999999987</v>
      </c>
      <c r="G111" s="55">
        <v>2876.5196265095101</v>
      </c>
      <c r="H111" s="56">
        <v>1.1999999999999999E-3</v>
      </c>
      <c r="I111" s="56">
        <v>6.7000000000000002E-3</v>
      </c>
      <c r="J111" s="56">
        <v>1E-3</v>
      </c>
    </row>
    <row r="112" spans="1:10">
      <c r="A112" t="s">
        <v>2404</v>
      </c>
      <c r="B112" t="s">
        <v>2405</v>
      </c>
      <c r="C112" t="s">
        <v>100</v>
      </c>
      <c r="D112" t="s">
        <v>2214</v>
      </c>
      <c r="E112" s="55">
        <v>590438.44999999995</v>
      </c>
      <c r="F112" s="55">
        <v>90.757200000000054</v>
      </c>
      <c r="G112" s="55">
        <v>1943.58382372971</v>
      </c>
      <c r="H112" s="56">
        <v>5.8999999999999999E-3</v>
      </c>
      <c r="I112" s="56">
        <v>4.4999999999999997E-3</v>
      </c>
      <c r="J112" s="56">
        <v>6.9999999999999999E-4</v>
      </c>
    </row>
    <row r="113" spans="1:10">
      <c r="A113" t="s">
        <v>2406</v>
      </c>
      <c r="B113" t="s">
        <v>2407</v>
      </c>
      <c r="C113" t="s">
        <v>100</v>
      </c>
      <c r="D113" t="s">
        <v>2408</v>
      </c>
      <c r="E113" s="55">
        <v>17809.47</v>
      </c>
      <c r="F113" s="55">
        <v>127.52210000000001</v>
      </c>
      <c r="G113" s="55">
        <v>82.372833788189496</v>
      </c>
      <c r="H113" s="56">
        <v>2.0000000000000001E-4</v>
      </c>
      <c r="I113" s="56">
        <v>2.0000000000000001E-4</v>
      </c>
      <c r="J113" s="56">
        <v>0</v>
      </c>
    </row>
    <row r="114" spans="1:10">
      <c r="A114" t="s">
        <v>2409</v>
      </c>
      <c r="B114" t="s">
        <v>2410</v>
      </c>
      <c r="C114" t="s">
        <v>100</v>
      </c>
      <c r="D114" t="s">
        <v>2411</v>
      </c>
      <c r="E114" s="55">
        <v>444807.5</v>
      </c>
      <c r="F114" s="55">
        <v>113.4684</v>
      </c>
      <c r="G114" s="55">
        <v>1830.6047627279099</v>
      </c>
      <c r="H114" s="56">
        <v>1.5E-3</v>
      </c>
      <c r="I114" s="56">
        <v>4.3E-3</v>
      </c>
      <c r="J114" s="56">
        <v>5.9999999999999995E-4</v>
      </c>
    </row>
    <row r="115" spans="1:10">
      <c r="A115" t="s">
        <v>2412</v>
      </c>
      <c r="B115" t="s">
        <v>2413</v>
      </c>
      <c r="C115" t="s">
        <v>100</v>
      </c>
      <c r="D115" t="s">
        <v>2148</v>
      </c>
      <c r="E115" s="55">
        <v>563209</v>
      </c>
      <c r="F115" s="55">
        <v>107.40509999999985</v>
      </c>
      <c r="G115" s="55">
        <v>2194.0273928931902</v>
      </c>
      <c r="H115" s="56">
        <v>1.2E-2</v>
      </c>
      <c r="I115" s="56">
        <v>5.1000000000000004E-3</v>
      </c>
      <c r="J115" s="56">
        <v>8.0000000000000004E-4</v>
      </c>
    </row>
    <row r="116" spans="1:10">
      <c r="A116" t="s">
        <v>2414</v>
      </c>
      <c r="B116" t="s">
        <v>2415</v>
      </c>
      <c r="C116" t="s">
        <v>100</v>
      </c>
      <c r="D116" t="s">
        <v>2148</v>
      </c>
      <c r="E116" s="55">
        <v>942194.82</v>
      </c>
      <c r="F116" s="55">
        <v>102.52100000000002</v>
      </c>
      <c r="G116" s="55">
        <v>3503.4917689720501</v>
      </c>
      <c r="H116" s="56">
        <v>8.0000000000000004E-4</v>
      </c>
      <c r="I116" s="56">
        <v>8.0999999999999996E-3</v>
      </c>
      <c r="J116" s="56">
        <v>1.1999999999999999E-3</v>
      </c>
    </row>
    <row r="117" spans="1:10">
      <c r="A117" t="s">
        <v>2416</v>
      </c>
      <c r="B117" t="s">
        <v>2417</v>
      </c>
      <c r="C117" t="s">
        <v>102</v>
      </c>
      <c r="D117" t="s">
        <v>2418</v>
      </c>
      <c r="E117" s="55">
        <v>189464</v>
      </c>
      <c r="F117" s="55">
        <v>104.37209999999995</v>
      </c>
      <c r="G117" s="55">
        <v>793.28409382030998</v>
      </c>
      <c r="H117" s="56">
        <v>0</v>
      </c>
      <c r="I117" s="56">
        <v>1.8E-3</v>
      </c>
      <c r="J117" s="56">
        <v>2.9999999999999997E-4</v>
      </c>
    </row>
    <row r="118" spans="1:10">
      <c r="A118" t="s">
        <v>2419</v>
      </c>
      <c r="B118" t="s">
        <v>2420</v>
      </c>
      <c r="C118" t="s">
        <v>100</v>
      </c>
      <c r="D118" t="s">
        <v>2421</v>
      </c>
      <c r="E118" s="55">
        <v>99485.84</v>
      </c>
      <c r="F118" s="55">
        <v>109.55669999999985</v>
      </c>
      <c r="G118" s="55">
        <v>395.31907366493198</v>
      </c>
      <c r="H118" s="56">
        <v>1E-4</v>
      </c>
      <c r="I118" s="56">
        <v>8.9999999999999998E-4</v>
      </c>
      <c r="J118" s="56">
        <v>1E-4</v>
      </c>
    </row>
    <row r="119" spans="1:10">
      <c r="A119" t="s">
        <v>2422</v>
      </c>
      <c r="B119" t="s">
        <v>2423</v>
      </c>
      <c r="C119" t="s">
        <v>102</v>
      </c>
      <c r="D119" t="s">
        <v>2424</v>
      </c>
      <c r="E119" s="55">
        <v>128020</v>
      </c>
      <c r="F119" s="55">
        <v>102.571</v>
      </c>
      <c r="G119" s="55">
        <v>526.76878897272002</v>
      </c>
      <c r="H119" s="56">
        <v>1E-4</v>
      </c>
      <c r="I119" s="56">
        <v>1.1999999999999999E-3</v>
      </c>
      <c r="J119" s="56">
        <v>2.0000000000000001E-4</v>
      </c>
    </row>
    <row r="120" spans="1:10">
      <c r="A120" t="s">
        <v>2425</v>
      </c>
      <c r="B120" t="s">
        <v>2426</v>
      </c>
      <c r="C120" t="s">
        <v>100</v>
      </c>
      <c r="D120" t="s">
        <v>2427</v>
      </c>
      <c r="E120" s="55">
        <v>280674.24</v>
      </c>
      <c r="F120" s="55">
        <v>101.6375</v>
      </c>
      <c r="G120" s="55">
        <v>1034.67530802636</v>
      </c>
      <c r="H120" s="56">
        <v>2.5999999999999999E-3</v>
      </c>
      <c r="I120" s="56">
        <v>2.3999999999999998E-3</v>
      </c>
      <c r="J120" s="56">
        <v>4.0000000000000002E-4</v>
      </c>
    </row>
    <row r="121" spans="1:10">
      <c r="A121" t="s">
        <v>2428</v>
      </c>
      <c r="B121" t="s">
        <v>2429</v>
      </c>
      <c r="C121" t="s">
        <v>102</v>
      </c>
      <c r="D121" t="s">
        <v>2408</v>
      </c>
      <c r="E121" s="55">
        <v>385085.41</v>
      </c>
      <c r="F121" s="55">
        <v>106.01499999999977</v>
      </c>
      <c r="G121" s="55">
        <v>1637.7288698959701</v>
      </c>
      <c r="H121" s="56">
        <v>8.9999999999999998E-4</v>
      </c>
      <c r="I121" s="56">
        <v>3.8E-3</v>
      </c>
      <c r="J121" s="56">
        <v>5.9999999999999995E-4</v>
      </c>
    </row>
    <row r="122" spans="1:10">
      <c r="A122" t="s">
        <v>2430</v>
      </c>
      <c r="B122" t="s">
        <v>2431</v>
      </c>
      <c r="C122" t="s">
        <v>102</v>
      </c>
      <c r="D122" t="s">
        <v>2432</v>
      </c>
      <c r="E122" s="55">
        <v>819815.94</v>
      </c>
      <c r="F122" s="55">
        <v>70.760600000000011</v>
      </c>
      <c r="G122" s="55">
        <v>2327.1559496238201</v>
      </c>
      <c r="H122" s="56">
        <v>5.0000000000000001E-4</v>
      </c>
      <c r="I122" s="56">
        <v>5.4000000000000003E-3</v>
      </c>
      <c r="J122" s="56">
        <v>8.0000000000000004E-4</v>
      </c>
    </row>
    <row r="123" spans="1:10">
      <c r="A123" t="s">
        <v>2433</v>
      </c>
      <c r="B123" t="s">
        <v>2434</v>
      </c>
      <c r="C123" t="s">
        <v>100</v>
      </c>
      <c r="D123" t="s">
        <v>2432</v>
      </c>
      <c r="E123" s="55">
        <v>77205.820000000007</v>
      </c>
      <c r="F123" s="55">
        <v>101.85389999999984</v>
      </c>
      <c r="G123" s="55">
        <v>285.216902053946</v>
      </c>
      <c r="H123" s="56">
        <v>2.9999999999999997E-4</v>
      </c>
      <c r="I123" s="56">
        <v>6.9999999999999999E-4</v>
      </c>
      <c r="J123" s="56">
        <v>1E-4</v>
      </c>
    </row>
    <row r="124" spans="1:10">
      <c r="A124" t="s">
        <v>2435</v>
      </c>
      <c r="B124" t="s">
        <v>2436</v>
      </c>
      <c r="C124" t="s">
        <v>102</v>
      </c>
      <c r="D124" t="s">
        <v>2437</v>
      </c>
      <c r="E124" s="55">
        <v>587549.78</v>
      </c>
      <c r="F124" s="55">
        <v>98.095700000000093</v>
      </c>
      <c r="G124" s="55">
        <v>2312.1300665644999</v>
      </c>
      <c r="H124" s="56">
        <v>1E-4</v>
      </c>
      <c r="I124" s="56">
        <v>5.4000000000000003E-3</v>
      </c>
      <c r="J124" s="56">
        <v>8.0000000000000004E-4</v>
      </c>
    </row>
    <row r="125" spans="1:10">
      <c r="A125" t="s">
        <v>2438</v>
      </c>
      <c r="B125" t="s">
        <v>2439</v>
      </c>
      <c r="C125" t="s">
        <v>100</v>
      </c>
      <c r="D125" t="s">
        <v>2440</v>
      </c>
      <c r="E125" s="55">
        <v>640678</v>
      </c>
      <c r="F125" s="55">
        <v>110.40489999999983</v>
      </c>
      <c r="G125" s="55">
        <v>2565.5218362401902</v>
      </c>
      <c r="H125" s="56">
        <v>1E-3</v>
      </c>
      <c r="I125" s="56">
        <v>6.0000000000000001E-3</v>
      </c>
      <c r="J125" s="56">
        <v>8.9999999999999998E-4</v>
      </c>
    </row>
    <row r="126" spans="1:10">
      <c r="A126" t="s">
        <v>2441</v>
      </c>
      <c r="B126" t="s">
        <v>2442</v>
      </c>
      <c r="C126" t="s">
        <v>100</v>
      </c>
      <c r="D126" t="s">
        <v>2291</v>
      </c>
      <c r="E126" s="55">
        <v>92174.36</v>
      </c>
      <c r="F126" s="55">
        <v>118.44120000000011</v>
      </c>
      <c r="G126" s="55">
        <v>395.96836036281297</v>
      </c>
      <c r="H126" s="56">
        <v>0</v>
      </c>
      <c r="I126" s="56">
        <v>8.9999999999999998E-4</v>
      </c>
      <c r="J126" s="56">
        <v>1E-4</v>
      </c>
    </row>
    <row r="127" spans="1:10">
      <c r="A127" t="s">
        <v>2443</v>
      </c>
      <c r="B127" t="s">
        <v>2444</v>
      </c>
      <c r="C127" t="s">
        <v>100</v>
      </c>
      <c r="D127" t="s">
        <v>2445</v>
      </c>
      <c r="E127" s="55">
        <v>94914</v>
      </c>
      <c r="F127" s="55">
        <v>79.889200000000002</v>
      </c>
      <c r="G127" s="55">
        <v>275.02102998957599</v>
      </c>
      <c r="H127" s="56">
        <v>2.9999999999999997E-4</v>
      </c>
      <c r="I127" s="56">
        <v>5.9999999999999995E-4</v>
      </c>
      <c r="J127" s="56">
        <v>1E-4</v>
      </c>
    </row>
    <row r="128" spans="1:10">
      <c r="A128" t="s">
        <v>2446</v>
      </c>
      <c r="B128" t="s">
        <v>2447</v>
      </c>
      <c r="C128" t="s">
        <v>100</v>
      </c>
      <c r="D128" t="s">
        <v>2448</v>
      </c>
      <c r="E128" s="55">
        <v>74650.13</v>
      </c>
      <c r="F128" s="55">
        <v>98.33949999999983</v>
      </c>
      <c r="G128" s="55">
        <v>266.26011777282599</v>
      </c>
      <c r="H128" s="56">
        <v>7.3000000000000001E-3</v>
      </c>
      <c r="I128" s="56">
        <v>5.9999999999999995E-4</v>
      </c>
      <c r="J128" s="56">
        <v>1E-4</v>
      </c>
    </row>
    <row r="129" spans="1:10">
      <c r="A129" t="s">
        <v>2449</v>
      </c>
      <c r="B129" t="s">
        <v>2450</v>
      </c>
      <c r="C129" t="s">
        <v>100</v>
      </c>
      <c r="D129" t="s">
        <v>2451</v>
      </c>
      <c r="E129" s="55">
        <v>55814.96</v>
      </c>
      <c r="F129" s="55">
        <v>99.345899999999858</v>
      </c>
      <c r="G129" s="55">
        <v>201.11669425526301</v>
      </c>
      <c r="H129" s="56">
        <v>7.4000000000000003E-3</v>
      </c>
      <c r="I129" s="56">
        <v>5.0000000000000001E-4</v>
      </c>
      <c r="J129" s="56">
        <v>1E-4</v>
      </c>
    </row>
    <row r="130" spans="1:10">
      <c r="A130" t="s">
        <v>2452</v>
      </c>
      <c r="B130" t="s">
        <v>2453</v>
      </c>
      <c r="C130" t="s">
        <v>100</v>
      </c>
      <c r="D130" t="s">
        <v>2448</v>
      </c>
      <c r="E130" s="55">
        <v>73267.66</v>
      </c>
      <c r="F130" s="55">
        <v>1E-4</v>
      </c>
      <c r="G130" s="55">
        <v>2.6574180281999999E-4</v>
      </c>
      <c r="H130" s="56">
        <v>7.1999999999999998E-3</v>
      </c>
      <c r="I130" s="56">
        <v>0</v>
      </c>
      <c r="J130" s="56">
        <v>0</v>
      </c>
    </row>
    <row r="131" spans="1:10">
      <c r="A131" t="s">
        <v>2454</v>
      </c>
      <c r="B131" t="s">
        <v>2455</v>
      </c>
      <c r="C131" t="s">
        <v>100</v>
      </c>
      <c r="D131" t="s">
        <v>2448</v>
      </c>
      <c r="E131" s="55">
        <v>49293.35</v>
      </c>
      <c r="F131" s="55">
        <v>100.55020000000006</v>
      </c>
      <c r="G131" s="55">
        <v>179.770666416436</v>
      </c>
      <c r="H131" s="56">
        <v>3.3E-3</v>
      </c>
      <c r="I131" s="56">
        <v>4.0000000000000002E-4</v>
      </c>
      <c r="J131" s="56">
        <v>1E-4</v>
      </c>
    </row>
    <row r="132" spans="1:10">
      <c r="A132" t="s">
        <v>2456</v>
      </c>
      <c r="B132" t="s">
        <v>2457</v>
      </c>
      <c r="C132" t="s">
        <v>100</v>
      </c>
      <c r="D132" t="s">
        <v>2458</v>
      </c>
      <c r="E132" s="55">
        <v>334084.15000000002</v>
      </c>
      <c r="F132" s="55">
        <v>88.864899999999963</v>
      </c>
      <c r="G132" s="55">
        <v>1076.7966206650201</v>
      </c>
      <c r="H132" s="56">
        <v>4.7999999999999996E-3</v>
      </c>
      <c r="I132" s="56">
        <v>2.5000000000000001E-3</v>
      </c>
      <c r="J132" s="56">
        <v>4.0000000000000002E-4</v>
      </c>
    </row>
    <row r="133" spans="1:10">
      <c r="A133" t="s">
        <v>2459</v>
      </c>
      <c r="B133" t="s">
        <v>2460</v>
      </c>
      <c r="C133" t="s">
        <v>102</v>
      </c>
      <c r="D133" t="s">
        <v>2461</v>
      </c>
      <c r="E133" s="55">
        <v>396999.9</v>
      </c>
      <c r="F133" s="55">
        <v>112.82239999999989</v>
      </c>
      <c r="G133" s="55">
        <v>1796.8149565664601</v>
      </c>
      <c r="H133" s="56">
        <v>1.1299999999999999E-2</v>
      </c>
      <c r="I133" s="56">
        <v>4.1999999999999997E-3</v>
      </c>
      <c r="J133" s="56">
        <v>5.9999999999999995E-4</v>
      </c>
    </row>
    <row r="134" spans="1:10">
      <c r="A134" t="s">
        <v>2462</v>
      </c>
      <c r="B134" t="s">
        <v>2463</v>
      </c>
      <c r="C134" t="s">
        <v>102</v>
      </c>
      <c r="D134" t="s">
        <v>2464</v>
      </c>
      <c r="E134" s="55">
        <v>397996.05</v>
      </c>
      <c r="F134" s="55">
        <v>136.87730000000019</v>
      </c>
      <c r="G134" s="55">
        <v>2185.3842778558201</v>
      </c>
      <c r="H134" s="56">
        <v>8.0000000000000002E-3</v>
      </c>
      <c r="I134" s="56">
        <v>5.1000000000000004E-3</v>
      </c>
      <c r="J134" s="56">
        <v>8.0000000000000004E-4</v>
      </c>
    </row>
    <row r="135" spans="1:10">
      <c r="A135" t="s">
        <v>2465</v>
      </c>
      <c r="B135" t="s">
        <v>2466</v>
      </c>
      <c r="C135" t="s">
        <v>100</v>
      </c>
      <c r="D135" t="s">
        <v>2467</v>
      </c>
      <c r="E135" s="55">
        <v>733320.15</v>
      </c>
      <c r="F135" s="55">
        <v>22.753199999999993</v>
      </c>
      <c r="G135" s="55">
        <v>605.178733941264</v>
      </c>
      <c r="H135" s="56">
        <v>2.9999999999999997E-4</v>
      </c>
      <c r="I135" s="56">
        <v>1.4E-3</v>
      </c>
      <c r="J135" s="56">
        <v>2.0000000000000001E-4</v>
      </c>
    </row>
    <row r="136" spans="1:10">
      <c r="A136" t="s">
        <v>2468</v>
      </c>
      <c r="B136" t="s">
        <v>2469</v>
      </c>
      <c r="C136" t="s">
        <v>100</v>
      </c>
      <c r="D136" t="s">
        <v>2470</v>
      </c>
      <c r="E136" s="55">
        <v>621496.53</v>
      </c>
      <c r="F136" s="55">
        <v>112.99769999999998</v>
      </c>
      <c r="G136" s="55">
        <v>2547.1578973082701</v>
      </c>
      <c r="H136" s="56">
        <v>7.3000000000000001E-3</v>
      </c>
      <c r="I136" s="56">
        <v>5.8999999999999999E-3</v>
      </c>
      <c r="J136" s="56">
        <v>8.9999999999999998E-4</v>
      </c>
    </row>
    <row r="137" spans="1:10">
      <c r="A137" t="s">
        <v>2471</v>
      </c>
      <c r="B137" t="s">
        <v>2472</v>
      </c>
      <c r="C137" t="s">
        <v>102</v>
      </c>
      <c r="D137" t="s">
        <v>2473</v>
      </c>
      <c r="E137" s="55">
        <v>1307596.07</v>
      </c>
      <c r="F137" s="55">
        <v>97.9345</v>
      </c>
      <c r="G137" s="55">
        <v>5137.2055097054199</v>
      </c>
      <c r="H137" s="56">
        <v>2.9999999999999997E-4</v>
      </c>
      <c r="I137" s="56">
        <v>1.1900000000000001E-2</v>
      </c>
      <c r="J137" s="56">
        <v>1.8E-3</v>
      </c>
    </row>
    <row r="138" spans="1:10">
      <c r="A138" t="s">
        <v>2474</v>
      </c>
      <c r="B138" t="s">
        <v>2475</v>
      </c>
      <c r="C138" t="s">
        <v>100</v>
      </c>
      <c r="D138" t="s">
        <v>2448</v>
      </c>
      <c r="E138" s="55">
        <v>955837.96</v>
      </c>
      <c r="F138" s="55">
        <v>77.5992999999999</v>
      </c>
      <c r="G138" s="55">
        <v>2690.2313742239498</v>
      </c>
      <c r="H138" s="56">
        <v>7.6E-3</v>
      </c>
      <c r="I138" s="56">
        <v>6.3E-3</v>
      </c>
      <c r="J138" s="56">
        <v>8.9999999999999998E-4</v>
      </c>
    </row>
    <row r="139" spans="1:10">
      <c r="A139" t="s">
        <v>2476</v>
      </c>
      <c r="B139" t="s">
        <v>2477</v>
      </c>
      <c r="C139" t="s">
        <v>102</v>
      </c>
      <c r="D139" t="s">
        <v>2478</v>
      </c>
      <c r="E139" s="55">
        <v>132519.79999999999</v>
      </c>
      <c r="F139" s="55">
        <v>298.11809999999963</v>
      </c>
      <c r="G139" s="55">
        <v>1584.8447994498499</v>
      </c>
      <c r="H139" s="56">
        <v>4.0000000000000002E-4</v>
      </c>
      <c r="I139" s="56">
        <v>3.7000000000000002E-3</v>
      </c>
      <c r="J139" s="56">
        <v>5.9999999999999995E-4</v>
      </c>
    </row>
    <row r="140" spans="1:10">
      <c r="A140" t="s">
        <v>2479</v>
      </c>
      <c r="B140" t="s">
        <v>2480</v>
      </c>
      <c r="C140" t="s">
        <v>100</v>
      </c>
      <c r="D140" t="s">
        <v>2481</v>
      </c>
      <c r="E140" s="55">
        <v>1135841.28</v>
      </c>
      <c r="F140" s="55">
        <v>34.284600000000104</v>
      </c>
      <c r="G140" s="55">
        <v>1412.4214054044101</v>
      </c>
      <c r="H140" s="56">
        <v>7.6E-3</v>
      </c>
      <c r="I140" s="56">
        <v>3.3E-3</v>
      </c>
      <c r="J140" s="56">
        <v>5.0000000000000001E-4</v>
      </c>
    </row>
    <row r="141" spans="1:10">
      <c r="A141" t="s">
        <v>2482</v>
      </c>
      <c r="B141" t="s">
        <v>2483</v>
      </c>
      <c r="C141" t="s">
        <v>104</v>
      </c>
      <c r="D141" t="s">
        <v>2484</v>
      </c>
      <c r="E141" s="55">
        <v>599061.79</v>
      </c>
      <c r="F141" s="55">
        <v>40.90060000000009</v>
      </c>
      <c r="G141" s="55">
        <v>1132.21230102085</v>
      </c>
      <c r="H141" s="56">
        <v>1.4200000000000001E-2</v>
      </c>
      <c r="I141" s="56">
        <v>2.5999999999999999E-3</v>
      </c>
      <c r="J141" s="56">
        <v>4.0000000000000002E-4</v>
      </c>
    </row>
    <row r="142" spans="1:10">
      <c r="A142" t="s">
        <v>2485</v>
      </c>
      <c r="B142" t="s">
        <v>2486</v>
      </c>
      <c r="C142" t="s">
        <v>102</v>
      </c>
      <c r="D142" t="s">
        <v>2487</v>
      </c>
      <c r="E142" s="55">
        <v>720018.03</v>
      </c>
      <c r="F142" s="55">
        <v>56.852400000000088</v>
      </c>
      <c r="G142" s="55">
        <v>1642.13855330454</v>
      </c>
      <c r="H142" s="56">
        <v>8.0000000000000002E-3</v>
      </c>
      <c r="I142" s="56">
        <v>3.8E-3</v>
      </c>
      <c r="J142" s="56">
        <v>5.9999999999999995E-4</v>
      </c>
    </row>
    <row r="143" spans="1:10">
      <c r="A143" t="s">
        <v>2488</v>
      </c>
      <c r="B143" t="s">
        <v>2489</v>
      </c>
      <c r="C143" t="s">
        <v>104</v>
      </c>
      <c r="D143" t="s">
        <v>2490</v>
      </c>
      <c r="E143" s="55">
        <v>869142.77</v>
      </c>
      <c r="F143" s="55">
        <v>107.16429999999994</v>
      </c>
      <c r="G143" s="55">
        <v>4303.9560061654502</v>
      </c>
      <c r="H143" s="56">
        <v>1E-3</v>
      </c>
      <c r="I143" s="56">
        <v>0.01</v>
      </c>
      <c r="J143" s="56">
        <v>1.5E-3</v>
      </c>
    </row>
    <row r="144" spans="1:10">
      <c r="A144" t="s">
        <v>2491</v>
      </c>
      <c r="B144" t="s">
        <v>2492</v>
      </c>
      <c r="C144" t="s">
        <v>100</v>
      </c>
      <c r="D144" t="s">
        <v>2424</v>
      </c>
      <c r="E144" s="55">
        <v>98458.31</v>
      </c>
      <c r="F144" s="55">
        <v>126.01039999999986</v>
      </c>
      <c r="G144" s="55">
        <v>449.99358512839802</v>
      </c>
      <c r="H144" s="56">
        <v>0</v>
      </c>
      <c r="I144" s="56">
        <v>1E-3</v>
      </c>
      <c r="J144" s="56">
        <v>2.0000000000000001E-4</v>
      </c>
    </row>
    <row r="145" spans="1:10">
      <c r="A145" t="s">
        <v>2493</v>
      </c>
      <c r="B145" t="s">
        <v>2494</v>
      </c>
      <c r="C145" t="s">
        <v>100</v>
      </c>
      <c r="D145" t="s">
        <v>2495</v>
      </c>
      <c r="E145" s="55">
        <v>97614.45</v>
      </c>
      <c r="F145" s="55">
        <v>138.72409999999996</v>
      </c>
      <c r="G145" s="55">
        <v>491.14936075209602</v>
      </c>
      <c r="H145" s="56">
        <v>9.7999999999999997E-3</v>
      </c>
      <c r="I145" s="56">
        <v>1.1000000000000001E-3</v>
      </c>
      <c r="J145" s="56">
        <v>2.0000000000000001E-4</v>
      </c>
    </row>
    <row r="146" spans="1:10">
      <c r="A146" t="s">
        <v>2496</v>
      </c>
      <c r="B146" t="s">
        <v>2497</v>
      </c>
      <c r="C146" t="s">
        <v>100</v>
      </c>
      <c r="D146" t="s">
        <v>2498</v>
      </c>
      <c r="E146" s="55">
        <v>563651.13</v>
      </c>
      <c r="F146" s="55">
        <v>111.18010000000017</v>
      </c>
      <c r="G146" s="55">
        <v>2272.92443697607</v>
      </c>
      <c r="H146" s="56">
        <v>7.4999999999999997E-3</v>
      </c>
      <c r="I146" s="56">
        <v>5.3E-3</v>
      </c>
      <c r="J146" s="56">
        <v>8.0000000000000004E-4</v>
      </c>
    </row>
    <row r="147" spans="1:10">
      <c r="A147" t="s">
        <v>2499</v>
      </c>
      <c r="B147" t="s">
        <v>2500</v>
      </c>
      <c r="C147" t="s">
        <v>100</v>
      </c>
      <c r="D147" t="s">
        <v>2501</v>
      </c>
      <c r="E147" s="55">
        <v>805719.46</v>
      </c>
      <c r="F147" s="55">
        <v>52.264799999999994</v>
      </c>
      <c r="G147" s="55">
        <v>1527.3574985252001</v>
      </c>
      <c r="H147" s="56">
        <v>8.5000000000000006E-3</v>
      </c>
      <c r="I147" s="56">
        <v>3.5000000000000001E-3</v>
      </c>
      <c r="J147" s="56">
        <v>5.0000000000000001E-4</v>
      </c>
    </row>
    <row r="148" spans="1:10">
      <c r="A148" t="s">
        <v>2502</v>
      </c>
      <c r="B148" t="s">
        <v>2503</v>
      </c>
      <c r="C148" t="s">
        <v>100</v>
      </c>
      <c r="D148" t="s">
        <v>338</v>
      </c>
      <c r="E148" s="55">
        <v>934713.5</v>
      </c>
      <c r="F148" s="55">
        <v>83.801399999999916</v>
      </c>
      <c r="G148" s="55">
        <v>2841.0399773331001</v>
      </c>
      <c r="H148" s="56">
        <v>0</v>
      </c>
      <c r="I148" s="56">
        <v>6.6E-3</v>
      </c>
      <c r="J148" s="56">
        <v>1E-3</v>
      </c>
    </row>
    <row r="149" spans="1:10">
      <c r="A149" t="s">
        <v>2504</v>
      </c>
      <c r="B149" t="s">
        <v>2505</v>
      </c>
      <c r="C149" t="s">
        <v>102</v>
      </c>
      <c r="D149" t="s">
        <v>2506</v>
      </c>
      <c r="E149" s="55">
        <v>746517.33</v>
      </c>
      <c r="F149" s="55">
        <v>116.84749999999993</v>
      </c>
      <c r="G149" s="55">
        <v>3499.26587599819</v>
      </c>
      <c r="H149" s="56">
        <v>0</v>
      </c>
      <c r="I149" s="56">
        <v>8.0999999999999996E-3</v>
      </c>
      <c r="J149" s="56">
        <v>1.1999999999999999E-3</v>
      </c>
    </row>
    <row r="150" spans="1:10">
      <c r="A150" t="s">
        <v>2507</v>
      </c>
      <c r="B150" t="s">
        <v>2508</v>
      </c>
      <c r="C150" t="s">
        <v>100</v>
      </c>
      <c r="D150" t="s">
        <v>2509</v>
      </c>
      <c r="E150" s="55">
        <v>391383</v>
      </c>
      <c r="F150" s="55">
        <v>123.32929999999979</v>
      </c>
      <c r="G150" s="55">
        <v>1750.71631887231</v>
      </c>
      <c r="H150" s="56">
        <v>0</v>
      </c>
      <c r="I150" s="56">
        <v>4.1000000000000003E-3</v>
      </c>
      <c r="J150" s="56">
        <v>5.9999999999999995E-4</v>
      </c>
    </row>
    <row r="151" spans="1:10">
      <c r="A151" t="s">
        <v>2510</v>
      </c>
      <c r="B151" t="s">
        <v>2511</v>
      </c>
      <c r="C151" t="s">
        <v>102</v>
      </c>
      <c r="D151" t="s">
        <v>2512</v>
      </c>
      <c r="E151" s="55">
        <v>727427.91</v>
      </c>
      <c r="F151" s="55">
        <v>44.164500000000046</v>
      </c>
      <c r="G151" s="55">
        <v>1288.78627007982</v>
      </c>
      <c r="H151" s="56">
        <v>8.0999999999999996E-3</v>
      </c>
      <c r="I151" s="56">
        <v>3.0000000000000001E-3</v>
      </c>
      <c r="J151" s="56">
        <v>5.0000000000000001E-4</v>
      </c>
    </row>
    <row r="152" spans="1:10">
      <c r="A152" t="s">
        <v>2513</v>
      </c>
      <c r="B152" t="s">
        <v>2514</v>
      </c>
      <c r="C152" t="s">
        <v>100</v>
      </c>
      <c r="D152" t="s">
        <v>2448</v>
      </c>
      <c r="E152" s="55">
        <v>90617.4</v>
      </c>
      <c r="F152" s="55">
        <v>1E-4</v>
      </c>
      <c r="G152" s="55">
        <v>3.2866930980000002E-4</v>
      </c>
      <c r="H152" s="56">
        <v>1E-4</v>
      </c>
      <c r="I152" s="56">
        <v>0</v>
      </c>
      <c r="J152" s="56">
        <v>0</v>
      </c>
    </row>
    <row r="153" spans="1:10">
      <c r="A153" t="s">
        <v>2515</v>
      </c>
      <c r="B153" t="s">
        <v>2516</v>
      </c>
      <c r="C153" t="s">
        <v>100</v>
      </c>
      <c r="D153" t="s">
        <v>2448</v>
      </c>
      <c r="E153" s="55">
        <v>62588.61</v>
      </c>
      <c r="F153" s="55">
        <v>97.136199999999945</v>
      </c>
      <c r="G153" s="55">
        <v>220.507807921996</v>
      </c>
      <c r="H153" s="56">
        <v>1.2500000000000001E-2</v>
      </c>
      <c r="I153" s="56">
        <v>5.0000000000000001E-4</v>
      </c>
      <c r="J153" s="56">
        <v>1E-4</v>
      </c>
    </row>
    <row r="154" spans="1:10">
      <c r="A154" t="s">
        <v>2517</v>
      </c>
      <c r="B154" t="s">
        <v>2518</v>
      </c>
      <c r="C154" t="s">
        <v>100</v>
      </c>
      <c r="D154" t="s">
        <v>2519</v>
      </c>
      <c r="E154" s="55">
        <v>1147593.99</v>
      </c>
      <c r="F154" s="55">
        <v>75.871899999999911</v>
      </c>
      <c r="G154" s="55">
        <v>3158.0338490371801</v>
      </c>
      <c r="H154" s="56">
        <v>9.5999999999999992E-3</v>
      </c>
      <c r="I154" s="56">
        <v>7.3000000000000001E-3</v>
      </c>
      <c r="J154" s="56">
        <v>1.1000000000000001E-3</v>
      </c>
    </row>
    <row r="155" spans="1:10">
      <c r="A155" t="s">
        <v>2520</v>
      </c>
      <c r="B155" t="s">
        <v>2521</v>
      </c>
      <c r="C155" t="s">
        <v>100</v>
      </c>
      <c r="D155" t="s">
        <v>2522</v>
      </c>
      <c r="E155" s="55">
        <v>701913.02</v>
      </c>
      <c r="F155" s="55">
        <v>114.3656</v>
      </c>
      <c r="G155" s="55">
        <v>2911.5635024776602</v>
      </c>
      <c r="H155" s="56">
        <v>1E-4</v>
      </c>
      <c r="I155" s="56">
        <v>6.7999999999999996E-3</v>
      </c>
      <c r="J155" s="56">
        <v>1E-3</v>
      </c>
    </row>
    <row r="156" spans="1:10">
      <c r="A156" t="s">
        <v>2523</v>
      </c>
      <c r="B156" t="s">
        <v>2524</v>
      </c>
      <c r="C156" t="s">
        <v>100</v>
      </c>
      <c r="D156" t="s">
        <v>2525</v>
      </c>
      <c r="E156" s="55">
        <v>213539.3</v>
      </c>
      <c r="F156" s="55">
        <v>102.47839999999995</v>
      </c>
      <c r="G156" s="55">
        <v>793.70242360662201</v>
      </c>
      <c r="H156" s="56">
        <v>6.9999999999999999E-4</v>
      </c>
      <c r="I156" s="56">
        <v>1.8E-3</v>
      </c>
      <c r="J156" s="56">
        <v>2.9999999999999997E-4</v>
      </c>
    </row>
    <row r="157" spans="1:10">
      <c r="A157" t="s">
        <v>2526</v>
      </c>
      <c r="B157" t="s">
        <v>2527</v>
      </c>
      <c r="C157" t="s">
        <v>104</v>
      </c>
      <c r="D157" t="s">
        <v>2528</v>
      </c>
      <c r="E157" s="55">
        <v>758578.64</v>
      </c>
      <c r="F157" s="55">
        <v>135.77610000000027</v>
      </c>
      <c r="G157" s="55">
        <v>4759.3814084952301</v>
      </c>
      <c r="H157" s="56">
        <v>2.9999999999999997E-4</v>
      </c>
      <c r="I157" s="56">
        <v>1.11E-2</v>
      </c>
      <c r="J157" s="56">
        <v>1.6999999999999999E-3</v>
      </c>
    </row>
    <row r="158" spans="1:10">
      <c r="A158" t="s">
        <v>2529</v>
      </c>
      <c r="B158" t="s">
        <v>2530</v>
      </c>
      <c r="C158" t="s">
        <v>100</v>
      </c>
      <c r="D158" t="s">
        <v>2531</v>
      </c>
      <c r="E158" s="55">
        <v>75386.149999999994</v>
      </c>
      <c r="F158" s="55">
        <v>117.66439999999993</v>
      </c>
      <c r="G158" s="55">
        <v>321.72455173933599</v>
      </c>
      <c r="H158" s="56">
        <v>2.9999999999999997E-4</v>
      </c>
      <c r="I158" s="56">
        <v>6.9999999999999999E-4</v>
      </c>
      <c r="J158" s="56">
        <v>1E-4</v>
      </c>
    </row>
    <row r="159" spans="1:10">
      <c r="A159" t="s">
        <v>2532</v>
      </c>
      <c r="B159" t="s">
        <v>2533</v>
      </c>
      <c r="C159" t="s">
        <v>100</v>
      </c>
      <c r="D159" t="s">
        <v>2534</v>
      </c>
      <c r="E159" s="55">
        <v>574786.21</v>
      </c>
      <c r="F159" s="55">
        <v>100.98159999999977</v>
      </c>
      <c r="G159" s="55">
        <v>2105.2134855833001</v>
      </c>
      <c r="H159" s="56">
        <v>5.7000000000000002E-3</v>
      </c>
      <c r="I159" s="56">
        <v>4.8999999999999998E-3</v>
      </c>
      <c r="J159" s="56">
        <v>6.9999999999999999E-4</v>
      </c>
    </row>
    <row r="160" spans="1:10">
      <c r="A160" t="s">
        <v>2535</v>
      </c>
      <c r="B160" t="s">
        <v>2536</v>
      </c>
      <c r="C160" t="s">
        <v>100</v>
      </c>
      <c r="D160" t="s">
        <v>2537</v>
      </c>
      <c r="E160" s="55">
        <v>1331226.76</v>
      </c>
      <c r="F160" s="55">
        <v>110.37250000000006</v>
      </c>
      <c r="G160" s="55">
        <v>5329.1810433549899</v>
      </c>
      <c r="H160" s="56">
        <v>7.4000000000000003E-3</v>
      </c>
      <c r="I160" s="56">
        <v>1.24E-2</v>
      </c>
      <c r="J160" s="56">
        <v>1.9E-3</v>
      </c>
    </row>
    <row r="161" spans="1:10">
      <c r="A161" t="s">
        <v>2538</v>
      </c>
      <c r="B161" t="s">
        <v>2539</v>
      </c>
      <c r="C161" t="s">
        <v>100</v>
      </c>
      <c r="D161" t="s">
        <v>2540</v>
      </c>
      <c r="E161" s="55">
        <v>1064697.95</v>
      </c>
      <c r="F161" s="55">
        <v>138.17559999999986</v>
      </c>
      <c r="G161" s="55">
        <v>5335.8711352369201</v>
      </c>
      <c r="H161" s="56">
        <v>7.1000000000000004E-3</v>
      </c>
      <c r="I161" s="56">
        <v>1.24E-2</v>
      </c>
      <c r="J161" s="56">
        <v>1.9E-3</v>
      </c>
    </row>
    <row r="162" spans="1:10">
      <c r="A162" t="s">
        <v>2541</v>
      </c>
      <c r="B162" t="s">
        <v>2542</v>
      </c>
      <c r="C162" t="s">
        <v>100</v>
      </c>
      <c r="D162" t="s">
        <v>2543</v>
      </c>
      <c r="E162" s="55">
        <v>431282.9</v>
      </c>
      <c r="F162" s="55">
        <v>105.36</v>
      </c>
      <c r="G162" s="55">
        <v>1648.10757929688</v>
      </c>
      <c r="H162" s="56">
        <v>4.0000000000000002E-4</v>
      </c>
      <c r="I162" s="56">
        <v>3.8E-3</v>
      </c>
      <c r="J162" s="56">
        <v>5.9999999999999995E-4</v>
      </c>
    </row>
    <row r="163" spans="1:10">
      <c r="A163" t="s">
        <v>2544</v>
      </c>
      <c r="B163" t="s">
        <v>2545</v>
      </c>
      <c r="C163" t="s">
        <v>100</v>
      </c>
      <c r="D163" t="s">
        <v>2546</v>
      </c>
      <c r="E163" s="55">
        <v>166865.13</v>
      </c>
      <c r="F163" s="55">
        <v>120.16339999999994</v>
      </c>
      <c r="G163" s="55">
        <v>727.25272100851703</v>
      </c>
      <c r="H163" s="56">
        <v>1E-4</v>
      </c>
      <c r="I163" s="56">
        <v>1.6999999999999999E-3</v>
      </c>
      <c r="J163" s="56">
        <v>2.9999999999999997E-4</v>
      </c>
    </row>
    <row r="164" spans="1:10">
      <c r="A164" t="s">
        <v>2547</v>
      </c>
      <c r="B164" t="s">
        <v>2548</v>
      </c>
      <c r="C164" t="s">
        <v>100</v>
      </c>
      <c r="D164" t="s">
        <v>2549</v>
      </c>
      <c r="E164" s="55">
        <v>167567.81</v>
      </c>
      <c r="F164" s="55">
        <v>151.73840000000001</v>
      </c>
      <c r="G164" s="55">
        <v>922.21811698538795</v>
      </c>
      <c r="H164" s="56">
        <v>8.0000000000000004E-4</v>
      </c>
      <c r="I164" s="56">
        <v>2.0999999999999999E-3</v>
      </c>
      <c r="J164" s="56">
        <v>2.9999999999999997E-4</v>
      </c>
    </row>
    <row r="165" spans="1:10">
      <c r="A165" t="s">
        <v>2550</v>
      </c>
      <c r="B165" t="s">
        <v>2551</v>
      </c>
      <c r="C165" t="s">
        <v>100</v>
      </c>
      <c r="D165" t="s">
        <v>2552</v>
      </c>
      <c r="E165" s="55">
        <v>658812.66</v>
      </c>
      <c r="F165" s="55">
        <v>249.27640000000022</v>
      </c>
      <c r="G165" s="55">
        <v>5956.4932747350604</v>
      </c>
      <c r="H165" s="56">
        <v>2.5999999999999999E-3</v>
      </c>
      <c r="I165" s="56">
        <v>1.38E-2</v>
      </c>
      <c r="J165" s="56">
        <v>2.0999999999999999E-3</v>
      </c>
    </row>
    <row r="166" spans="1:10">
      <c r="A166" t="s">
        <v>2553</v>
      </c>
      <c r="B166" t="s">
        <v>2554</v>
      </c>
      <c r="C166" t="s">
        <v>100</v>
      </c>
      <c r="D166" t="s">
        <v>2555</v>
      </c>
      <c r="E166" s="55">
        <v>442189.94</v>
      </c>
      <c r="F166" s="55">
        <v>155.51729999999998</v>
      </c>
      <c r="G166" s="55">
        <v>2494.2220901147398</v>
      </c>
      <c r="H166" s="56">
        <v>7.4000000000000003E-3</v>
      </c>
      <c r="I166" s="56">
        <v>5.7999999999999996E-3</v>
      </c>
      <c r="J166" s="56">
        <v>8.9999999999999998E-4</v>
      </c>
    </row>
    <row r="167" spans="1:10">
      <c r="A167" t="s">
        <v>2556</v>
      </c>
      <c r="B167" t="s">
        <v>2557</v>
      </c>
      <c r="C167" t="s">
        <v>100</v>
      </c>
      <c r="D167" t="s">
        <v>2506</v>
      </c>
      <c r="E167" s="55">
        <v>522618</v>
      </c>
      <c r="F167" s="55">
        <v>97.11269999999989</v>
      </c>
      <c r="G167" s="55">
        <v>1840.80568991272</v>
      </c>
      <c r="H167" s="56">
        <v>1.6999999999999999E-3</v>
      </c>
      <c r="I167" s="56">
        <v>4.3E-3</v>
      </c>
      <c r="J167" s="56">
        <v>5.9999999999999995E-4</v>
      </c>
    </row>
    <row r="168" spans="1:10">
      <c r="A168" t="s">
        <v>2558</v>
      </c>
      <c r="B168" t="s">
        <v>2559</v>
      </c>
      <c r="C168" t="s">
        <v>100</v>
      </c>
      <c r="D168" t="s">
        <v>2560</v>
      </c>
      <c r="E168" s="55">
        <v>110186.06</v>
      </c>
      <c r="F168" s="55">
        <v>120.09969999999997</v>
      </c>
      <c r="G168" s="55">
        <v>479.972253449101</v>
      </c>
      <c r="H168" s="56">
        <v>1E-4</v>
      </c>
      <c r="I168" s="56">
        <v>1.1000000000000001E-3</v>
      </c>
      <c r="J168" s="56">
        <v>2.0000000000000001E-4</v>
      </c>
    </row>
    <row r="169" spans="1:10">
      <c r="A169" t="s">
        <v>2561</v>
      </c>
      <c r="B169" t="s">
        <v>2562</v>
      </c>
      <c r="C169" t="s">
        <v>100</v>
      </c>
      <c r="D169" t="s">
        <v>2563</v>
      </c>
      <c r="E169" s="55">
        <v>376613.82</v>
      </c>
      <c r="F169" s="55">
        <v>195.47140000000019</v>
      </c>
      <c r="G169" s="55">
        <v>2670.09695584771</v>
      </c>
      <c r="H169" s="56">
        <v>7.4999999999999997E-3</v>
      </c>
      <c r="I169" s="56">
        <v>6.1999999999999998E-3</v>
      </c>
      <c r="J169" s="56">
        <v>8.9999999999999998E-4</v>
      </c>
    </row>
    <row r="170" spans="1:10">
      <c r="A170" t="s">
        <v>2564</v>
      </c>
      <c r="B170" t="s">
        <v>2565</v>
      </c>
      <c r="C170" t="s">
        <v>104</v>
      </c>
      <c r="D170" t="s">
        <v>2566</v>
      </c>
      <c r="E170" s="55">
        <v>845580.23</v>
      </c>
      <c r="F170" s="55">
        <v>93.928800000000066</v>
      </c>
      <c r="G170" s="55">
        <v>3670.1191564390001</v>
      </c>
      <c r="H170" s="56">
        <v>8.5000000000000006E-3</v>
      </c>
      <c r="I170" s="56">
        <v>8.5000000000000006E-3</v>
      </c>
      <c r="J170" s="56">
        <v>1.2999999999999999E-3</v>
      </c>
    </row>
    <row r="171" spans="1:10">
      <c r="A171" t="s">
        <v>2567</v>
      </c>
      <c r="B171" t="s">
        <v>2568</v>
      </c>
      <c r="C171" t="s">
        <v>102</v>
      </c>
      <c r="D171" t="s">
        <v>437</v>
      </c>
      <c r="E171" s="55">
        <v>1494194.7</v>
      </c>
      <c r="F171" s="55">
        <v>93.663800000000066</v>
      </c>
      <c r="G171" s="55">
        <v>5614.3125682852597</v>
      </c>
      <c r="H171" s="56">
        <v>4.0000000000000002E-4</v>
      </c>
      <c r="I171" s="56">
        <v>1.2999999999999999E-2</v>
      </c>
      <c r="J171" s="56">
        <v>2E-3</v>
      </c>
    </row>
    <row r="172" spans="1:10">
      <c r="A172" t="s">
        <v>2569</v>
      </c>
      <c r="B172" t="s">
        <v>2570</v>
      </c>
      <c r="C172" t="s">
        <v>102</v>
      </c>
      <c r="D172" t="s">
        <v>2571</v>
      </c>
      <c r="E172" s="55">
        <v>197268.78</v>
      </c>
      <c r="F172" s="55">
        <v>152.58290000000008</v>
      </c>
      <c r="G172" s="55">
        <v>1207.48528300818</v>
      </c>
      <c r="H172" s="56">
        <v>9.9000000000000008E-3</v>
      </c>
      <c r="I172" s="56">
        <v>2.8E-3</v>
      </c>
      <c r="J172" s="56">
        <v>4.0000000000000002E-4</v>
      </c>
    </row>
    <row r="173" spans="1:10">
      <c r="A173" t="s">
        <v>2572</v>
      </c>
      <c r="B173" t="s">
        <v>2573</v>
      </c>
      <c r="C173" t="s">
        <v>102</v>
      </c>
      <c r="D173" t="s">
        <v>2574</v>
      </c>
      <c r="E173" s="55">
        <v>60100.639999999999</v>
      </c>
      <c r="F173" s="55">
        <v>139.03790000000035</v>
      </c>
      <c r="G173" s="55">
        <v>335.21999791605401</v>
      </c>
      <c r="H173" s="56">
        <v>2.0000000000000001E-4</v>
      </c>
      <c r="I173" s="56">
        <v>8.0000000000000004E-4</v>
      </c>
      <c r="J173" s="56">
        <v>1E-4</v>
      </c>
    </row>
    <row r="174" spans="1:10">
      <c r="A174" t="s">
        <v>2575</v>
      </c>
      <c r="B174" t="s">
        <v>2576</v>
      </c>
      <c r="C174" t="s">
        <v>102</v>
      </c>
      <c r="D174" t="s">
        <v>2220</v>
      </c>
      <c r="E174" s="55">
        <v>725101.82</v>
      </c>
      <c r="F174" s="55">
        <v>145.56789999999995</v>
      </c>
      <c r="G174" s="55">
        <v>4234.3059486530601</v>
      </c>
      <c r="H174" s="56">
        <v>2.0000000000000001E-4</v>
      </c>
      <c r="I174" s="56">
        <v>9.7999999999999997E-3</v>
      </c>
      <c r="J174" s="56">
        <v>1.5E-3</v>
      </c>
    </row>
    <row r="175" spans="1:10">
      <c r="A175" t="s">
        <v>2577</v>
      </c>
      <c r="B175" t="s">
        <v>2578</v>
      </c>
      <c r="C175" t="s">
        <v>102</v>
      </c>
      <c r="D175" t="s">
        <v>2579</v>
      </c>
      <c r="E175" s="55">
        <v>1040524.26</v>
      </c>
      <c r="F175" s="55">
        <v>106.41430000000008</v>
      </c>
      <c r="G175" s="55">
        <v>4441.9107230849904</v>
      </c>
      <c r="H175" s="56">
        <v>2.0000000000000001E-4</v>
      </c>
      <c r="I175" s="56">
        <v>1.03E-2</v>
      </c>
      <c r="J175" s="56">
        <v>1.6000000000000001E-3</v>
      </c>
    </row>
    <row r="176" spans="1:10">
      <c r="A176" t="s">
        <v>2580</v>
      </c>
      <c r="B176" t="s">
        <v>2581</v>
      </c>
      <c r="C176" t="s">
        <v>102</v>
      </c>
      <c r="D176" t="s">
        <v>2582</v>
      </c>
      <c r="E176" s="55">
        <v>1091576.53</v>
      </c>
      <c r="F176" s="55">
        <v>92.157700000000034</v>
      </c>
      <c r="G176" s="55">
        <v>4035.55656830718</v>
      </c>
      <c r="H176" s="56">
        <v>1.09E-2</v>
      </c>
      <c r="I176" s="56">
        <v>9.4000000000000004E-3</v>
      </c>
      <c r="J176" s="56">
        <v>1.4E-3</v>
      </c>
    </row>
    <row r="177" spans="1:10">
      <c r="A177" t="s">
        <v>2583</v>
      </c>
      <c r="B177" t="s">
        <v>2584</v>
      </c>
      <c r="C177" t="s">
        <v>102</v>
      </c>
      <c r="D177" t="s">
        <v>381</v>
      </c>
      <c r="E177" s="55">
        <v>603543.56999999995</v>
      </c>
      <c r="F177" s="55">
        <v>53.851299999999902</v>
      </c>
      <c r="G177" s="55">
        <v>1303.8344203243701</v>
      </c>
      <c r="H177" s="56">
        <v>6.7000000000000002E-3</v>
      </c>
      <c r="I177" s="56">
        <v>3.0000000000000001E-3</v>
      </c>
      <c r="J177" s="56">
        <v>5.0000000000000001E-4</v>
      </c>
    </row>
    <row r="178" spans="1:10">
      <c r="A178" t="s">
        <v>2585</v>
      </c>
      <c r="B178" t="s">
        <v>2586</v>
      </c>
      <c r="C178" t="s">
        <v>102</v>
      </c>
      <c r="D178" t="s">
        <v>2587</v>
      </c>
      <c r="E178" s="55">
        <v>309483.09999999998</v>
      </c>
      <c r="F178" s="55">
        <v>63.311200000000042</v>
      </c>
      <c r="G178" s="55">
        <v>786.02273221592395</v>
      </c>
      <c r="H178" s="56">
        <v>5.0000000000000001E-4</v>
      </c>
      <c r="I178" s="56">
        <v>1.8E-3</v>
      </c>
      <c r="J178" s="56">
        <v>2.9999999999999997E-4</v>
      </c>
    </row>
    <row r="179" spans="1:10">
      <c r="A179" t="s">
        <v>2588</v>
      </c>
      <c r="B179" t="s">
        <v>2589</v>
      </c>
      <c r="C179" t="s">
        <v>102</v>
      </c>
      <c r="D179" t="s">
        <v>2590</v>
      </c>
      <c r="E179" s="55">
        <v>457478.82</v>
      </c>
      <c r="F179" s="55">
        <v>92.204799999999949</v>
      </c>
      <c r="G179" s="55">
        <v>1692.16280629331</v>
      </c>
      <c r="H179" s="56">
        <v>6.1000000000000004E-3</v>
      </c>
      <c r="I179" s="56">
        <v>3.8999999999999998E-3</v>
      </c>
      <c r="J179" s="56">
        <v>5.9999999999999995E-4</v>
      </c>
    </row>
    <row r="180" spans="1:10">
      <c r="A180" t="s">
        <v>2591</v>
      </c>
      <c r="B180" t="s">
        <v>2592</v>
      </c>
      <c r="C180" t="s">
        <v>102</v>
      </c>
      <c r="D180" t="s">
        <v>455</v>
      </c>
      <c r="E180" s="55">
        <v>230932</v>
      </c>
      <c r="F180" s="55">
        <v>119.00849999999978</v>
      </c>
      <c r="G180" s="55">
        <v>1102.5028499069499</v>
      </c>
      <c r="H180" s="56">
        <v>2.0000000000000001E-4</v>
      </c>
      <c r="I180" s="56">
        <v>2.5999999999999999E-3</v>
      </c>
      <c r="J180" s="56">
        <v>4.0000000000000002E-4</v>
      </c>
    </row>
    <row r="181" spans="1:10">
      <c r="A181" t="s">
        <v>2593</v>
      </c>
      <c r="B181" t="s">
        <v>2594</v>
      </c>
      <c r="C181" t="s">
        <v>102</v>
      </c>
      <c r="D181" t="s">
        <v>2595</v>
      </c>
      <c r="E181" s="55">
        <v>74785.429999999993</v>
      </c>
      <c r="F181" s="55">
        <v>101.19009999999994</v>
      </c>
      <c r="G181" s="55">
        <v>303.57964084598802</v>
      </c>
      <c r="H181" s="56">
        <v>0</v>
      </c>
      <c r="I181" s="56">
        <v>6.9999999999999999E-4</v>
      </c>
      <c r="J181" s="56">
        <v>1E-4</v>
      </c>
    </row>
    <row r="182" spans="1:10">
      <c r="A182" t="s">
        <v>2596</v>
      </c>
      <c r="B182" t="s">
        <v>2597</v>
      </c>
      <c r="C182" t="s">
        <v>102</v>
      </c>
      <c r="D182" t="s">
        <v>211</v>
      </c>
      <c r="E182" s="55">
        <v>241696.66</v>
      </c>
      <c r="F182" s="55">
        <v>94.475399999999993</v>
      </c>
      <c r="G182" s="55">
        <v>916.02433436789102</v>
      </c>
      <c r="H182" s="56">
        <v>4.7999999999999996E-3</v>
      </c>
      <c r="I182" s="56">
        <v>2.0999999999999999E-3</v>
      </c>
      <c r="J182" s="56">
        <v>2.9999999999999997E-4</v>
      </c>
    </row>
    <row r="183" spans="1:10">
      <c r="A183" t="s">
        <v>2598</v>
      </c>
      <c r="B183" t="s">
        <v>2599</v>
      </c>
      <c r="C183" t="s">
        <v>102</v>
      </c>
      <c r="D183" t="s">
        <v>455</v>
      </c>
      <c r="E183" s="55">
        <v>311758.2</v>
      </c>
      <c r="F183" s="55">
        <v>103.75270000000015</v>
      </c>
      <c r="G183" s="55">
        <v>1297.5823074652701</v>
      </c>
      <c r="H183" s="56">
        <v>5.9999999999999995E-4</v>
      </c>
      <c r="I183" s="56">
        <v>3.0000000000000001E-3</v>
      </c>
      <c r="J183" s="56">
        <v>5.0000000000000001E-4</v>
      </c>
    </row>
    <row r="184" spans="1:10">
      <c r="A184" t="s">
        <v>2600</v>
      </c>
      <c r="B184" t="s">
        <v>2601</v>
      </c>
      <c r="C184" t="s">
        <v>100</v>
      </c>
      <c r="D184" t="s">
        <v>2602</v>
      </c>
      <c r="E184" s="55">
        <v>77519</v>
      </c>
      <c r="F184" s="55">
        <v>120.33150000000001</v>
      </c>
      <c r="G184" s="55">
        <v>338.32574568409501</v>
      </c>
      <c r="H184" s="56">
        <v>2.0000000000000001E-4</v>
      </c>
      <c r="I184" s="56">
        <v>8.0000000000000004E-4</v>
      </c>
      <c r="J184" s="56">
        <v>1E-4</v>
      </c>
    </row>
    <row r="185" spans="1:10">
      <c r="A185" t="s">
        <v>2603</v>
      </c>
      <c r="B185" t="s">
        <v>2604</v>
      </c>
      <c r="C185" t="s">
        <v>98</v>
      </c>
      <c r="D185" t="s">
        <v>2605</v>
      </c>
      <c r="E185" s="55">
        <v>1770139.2</v>
      </c>
      <c r="F185" s="55">
        <v>95.538200000000003</v>
      </c>
      <c r="G185" s="55">
        <v>1691.1591291744001</v>
      </c>
      <c r="H185" s="56">
        <v>8.0000000000000002E-3</v>
      </c>
      <c r="I185" s="56">
        <v>3.8999999999999998E-3</v>
      </c>
      <c r="J185" s="56">
        <v>5.9999999999999995E-4</v>
      </c>
    </row>
    <row r="186" spans="1:10">
      <c r="A186" t="s">
        <v>2606</v>
      </c>
      <c r="B186" t="s">
        <v>2607</v>
      </c>
      <c r="C186" t="s">
        <v>98</v>
      </c>
      <c r="D186" t="s">
        <v>2608</v>
      </c>
      <c r="E186" s="55">
        <v>2204705.34</v>
      </c>
      <c r="F186" s="55">
        <v>5.9362279999999998</v>
      </c>
      <c r="G186" s="55">
        <v>130.87633571057501</v>
      </c>
      <c r="H186" s="56">
        <v>2.8999999999999998E-3</v>
      </c>
      <c r="I186" s="56">
        <v>2.9999999999999997E-4</v>
      </c>
      <c r="J186" s="56">
        <v>0</v>
      </c>
    </row>
    <row r="187" spans="1:10">
      <c r="A187" t="s">
        <v>2609</v>
      </c>
      <c r="B187" t="s">
        <v>2610</v>
      </c>
      <c r="C187" t="s">
        <v>102</v>
      </c>
      <c r="D187" t="s">
        <v>211</v>
      </c>
      <c r="E187" s="55">
        <v>1242634.04</v>
      </c>
      <c r="F187" s="55">
        <v>91.87410000000007</v>
      </c>
      <c r="G187" s="55">
        <v>4579.8786047248695</v>
      </c>
      <c r="H187" s="56">
        <v>8.3000000000000001E-3</v>
      </c>
      <c r="I187" s="56">
        <v>1.06E-2</v>
      </c>
      <c r="J187" s="56">
        <v>1.6000000000000001E-3</v>
      </c>
    </row>
    <row r="188" spans="1:10">
      <c r="A188" t="s">
        <v>2611</v>
      </c>
      <c r="B188" t="s">
        <v>2612</v>
      </c>
      <c r="C188" t="s">
        <v>102</v>
      </c>
      <c r="D188" t="s">
        <v>2613</v>
      </c>
      <c r="E188" s="55">
        <v>699474.69</v>
      </c>
      <c r="F188" s="55">
        <v>103.34990000000009</v>
      </c>
      <c r="G188" s="55">
        <v>2900.0112847158698</v>
      </c>
      <c r="H188" s="56">
        <v>7.0000000000000001E-3</v>
      </c>
      <c r="I188" s="56">
        <v>6.7000000000000002E-3</v>
      </c>
      <c r="J188" s="56">
        <v>1E-3</v>
      </c>
    </row>
    <row r="189" spans="1:10">
      <c r="A189" t="s">
        <v>2614</v>
      </c>
      <c r="B189" t="s">
        <v>2615</v>
      </c>
      <c r="C189" t="s">
        <v>100</v>
      </c>
      <c r="D189" t="s">
        <v>2616</v>
      </c>
      <c r="E189" s="55">
        <v>226165.73</v>
      </c>
      <c r="F189" s="55">
        <v>105.53429999999982</v>
      </c>
      <c r="G189" s="55">
        <v>865.701137323279</v>
      </c>
      <c r="H189" s="56">
        <v>7.0000000000000001E-3</v>
      </c>
      <c r="I189" s="56">
        <v>2E-3</v>
      </c>
      <c r="J189" s="56">
        <v>2.9999999999999997E-4</v>
      </c>
    </row>
    <row r="190" spans="1:10">
      <c r="A190" t="s">
        <v>2617</v>
      </c>
      <c r="B190" t="s">
        <v>2618</v>
      </c>
      <c r="C190" t="s">
        <v>100</v>
      </c>
      <c r="D190" t="s">
        <v>291</v>
      </c>
      <c r="E190" s="55">
        <v>1131388.49</v>
      </c>
      <c r="F190" s="55">
        <v>117.13580000000009</v>
      </c>
      <c r="G190" s="55">
        <v>4806.7214978193897</v>
      </c>
      <c r="H190" s="56">
        <v>5.0000000000000001E-4</v>
      </c>
      <c r="I190" s="56">
        <v>1.12E-2</v>
      </c>
      <c r="J190" s="56">
        <v>1.6999999999999999E-3</v>
      </c>
    </row>
    <row r="191" spans="1:10">
      <c r="A191" t="s">
        <v>2619</v>
      </c>
      <c r="B191" t="s">
        <v>2620</v>
      </c>
      <c r="C191" t="s">
        <v>102</v>
      </c>
      <c r="D191" t="s">
        <v>2621</v>
      </c>
      <c r="E191" s="55">
        <v>630951.32999999996</v>
      </c>
      <c r="F191" s="55">
        <v>110.84490000000018</v>
      </c>
      <c r="G191" s="55">
        <v>2805.62226064981</v>
      </c>
      <c r="H191" s="56">
        <v>4.7000000000000002E-3</v>
      </c>
      <c r="I191" s="56">
        <v>6.4999999999999997E-3</v>
      </c>
      <c r="J191" s="56">
        <v>1E-3</v>
      </c>
    </row>
    <row r="192" spans="1:10">
      <c r="A192" t="s">
        <v>2622</v>
      </c>
      <c r="B192" t="s">
        <v>2623</v>
      </c>
      <c r="C192" t="s">
        <v>100</v>
      </c>
      <c r="D192" t="s">
        <v>2424</v>
      </c>
      <c r="E192" s="55">
        <v>71601.179999999993</v>
      </c>
      <c r="F192" s="55">
        <v>133.55059999999995</v>
      </c>
      <c r="G192" s="55">
        <v>346.82754253790898</v>
      </c>
      <c r="H192" s="56">
        <v>7.1999999999999998E-3</v>
      </c>
      <c r="I192" s="56">
        <v>8.0000000000000004E-4</v>
      </c>
      <c r="J192" s="56">
        <v>1E-4</v>
      </c>
    </row>
    <row r="193" spans="1:10">
      <c r="A193" t="s">
        <v>2624</v>
      </c>
      <c r="B193" t="s">
        <v>2625</v>
      </c>
      <c r="C193" t="s">
        <v>100</v>
      </c>
      <c r="D193" t="s">
        <v>2626</v>
      </c>
      <c r="E193" s="55">
        <v>747793.69</v>
      </c>
      <c r="F193" s="55">
        <v>100.19809999999997</v>
      </c>
      <c r="G193" s="55">
        <v>2717.6206763506998</v>
      </c>
      <c r="H193" s="56">
        <v>1.5E-3</v>
      </c>
      <c r="I193" s="56">
        <v>6.3E-3</v>
      </c>
      <c r="J193" s="56">
        <v>1E-3</v>
      </c>
    </row>
    <row r="194" spans="1:10">
      <c r="A194" t="s">
        <v>2627</v>
      </c>
      <c r="B194" t="s">
        <v>2628</v>
      </c>
      <c r="C194" t="s">
        <v>100</v>
      </c>
      <c r="D194" t="s">
        <v>211</v>
      </c>
      <c r="E194" s="55">
        <v>120688</v>
      </c>
      <c r="F194" s="55">
        <v>113.1297</v>
      </c>
      <c r="G194" s="55">
        <v>495.20871766267197</v>
      </c>
      <c r="H194" s="56">
        <v>1E-4</v>
      </c>
      <c r="I194" s="56">
        <v>1.1999999999999999E-3</v>
      </c>
      <c r="J194" s="56">
        <v>2.0000000000000001E-4</v>
      </c>
    </row>
    <row r="195" spans="1:10">
      <c r="A195" t="s">
        <v>2629</v>
      </c>
      <c r="B195" t="s">
        <v>2630</v>
      </c>
      <c r="C195" t="s">
        <v>100</v>
      </c>
      <c r="D195" t="s">
        <v>2631</v>
      </c>
      <c r="E195" s="55">
        <v>538582.03</v>
      </c>
      <c r="F195" s="55">
        <v>140.64290000000017</v>
      </c>
      <c r="G195" s="55">
        <v>2747.3704785536402</v>
      </c>
      <c r="H195" s="56">
        <v>6.0000000000000001E-3</v>
      </c>
      <c r="I195" s="56">
        <v>6.4000000000000003E-3</v>
      </c>
      <c r="J195" s="56">
        <v>1E-3</v>
      </c>
    </row>
    <row r="196" spans="1:10">
      <c r="A196" t="s">
        <v>2632</v>
      </c>
      <c r="B196" t="s">
        <v>2633</v>
      </c>
      <c r="C196" t="s">
        <v>100</v>
      </c>
      <c r="D196" t="s">
        <v>2470</v>
      </c>
      <c r="E196" s="55">
        <v>422819.41</v>
      </c>
      <c r="F196" s="55">
        <v>145.56209999999987</v>
      </c>
      <c r="G196" s="55">
        <v>2232.2908745878999</v>
      </c>
      <c r="H196" s="56">
        <v>5.5999999999999999E-3</v>
      </c>
      <c r="I196" s="56">
        <v>5.1999999999999998E-3</v>
      </c>
      <c r="J196" s="56">
        <v>8.0000000000000004E-4</v>
      </c>
    </row>
    <row r="197" spans="1:10">
      <c r="A197" t="s">
        <v>2634</v>
      </c>
      <c r="B197" t="s">
        <v>2635</v>
      </c>
      <c r="C197" t="s">
        <v>102</v>
      </c>
      <c r="D197" t="s">
        <v>2636</v>
      </c>
      <c r="E197" s="55">
        <v>686750.59</v>
      </c>
      <c r="F197" s="55">
        <v>93.620599999999854</v>
      </c>
      <c r="G197" s="55">
        <v>2579.2181957113498</v>
      </c>
      <c r="H197" s="56">
        <v>2.9999999999999997E-4</v>
      </c>
      <c r="I197" s="56">
        <v>6.0000000000000001E-3</v>
      </c>
      <c r="J197" s="56">
        <v>8.9999999999999998E-4</v>
      </c>
    </row>
    <row r="198" spans="1:10">
      <c r="A198" t="s">
        <v>2637</v>
      </c>
      <c r="B198" t="s">
        <v>2638</v>
      </c>
      <c r="C198" t="s">
        <v>102</v>
      </c>
      <c r="D198" t="s">
        <v>2639</v>
      </c>
      <c r="E198" s="55">
        <v>578403.14</v>
      </c>
      <c r="F198" s="55">
        <v>25.115900000000025</v>
      </c>
      <c r="G198" s="55">
        <v>582.769762346216</v>
      </c>
      <c r="H198" s="56">
        <v>7.1999999999999998E-3</v>
      </c>
      <c r="I198" s="56">
        <v>1.4E-3</v>
      </c>
      <c r="J198" s="56">
        <v>2.0000000000000001E-4</v>
      </c>
    </row>
    <row r="199" spans="1:10">
      <c r="A199" t="s">
        <v>2640</v>
      </c>
      <c r="B199" t="s">
        <v>2641</v>
      </c>
      <c r="C199" t="s">
        <v>102</v>
      </c>
      <c r="D199" t="s">
        <v>2642</v>
      </c>
      <c r="E199" s="55">
        <v>997286.16</v>
      </c>
      <c r="F199" s="55">
        <v>117.4944</v>
      </c>
      <c r="G199" s="55">
        <v>4700.6139224238696</v>
      </c>
      <c r="H199" s="56">
        <v>8.3000000000000001E-3</v>
      </c>
      <c r="I199" s="56">
        <v>1.09E-2</v>
      </c>
      <c r="J199" s="56">
        <v>1.6000000000000001E-3</v>
      </c>
    </row>
    <row r="200" spans="1:10">
      <c r="A200" t="s">
        <v>2643</v>
      </c>
      <c r="B200" t="s">
        <v>2644</v>
      </c>
      <c r="C200" t="s">
        <v>102</v>
      </c>
      <c r="D200" t="s">
        <v>2418</v>
      </c>
      <c r="E200" s="55">
        <v>211646.48</v>
      </c>
      <c r="F200" s="55">
        <v>112.74550000000006</v>
      </c>
      <c r="G200" s="55">
        <v>957.255542266058</v>
      </c>
      <c r="H200" s="56">
        <v>0</v>
      </c>
      <c r="I200" s="56">
        <v>2.2000000000000001E-3</v>
      </c>
      <c r="J200" s="56">
        <v>2.9999999999999997E-4</v>
      </c>
    </row>
    <row r="201" spans="1:10">
      <c r="A201" t="s">
        <v>2645</v>
      </c>
      <c r="B201" t="s">
        <v>2646</v>
      </c>
      <c r="C201" t="s">
        <v>100</v>
      </c>
      <c r="D201" t="s">
        <v>564</v>
      </c>
      <c r="E201" s="55">
        <v>460485.84</v>
      </c>
      <c r="F201" s="55">
        <v>149.9674</v>
      </c>
      <c r="G201" s="55">
        <v>2504.7287331418102</v>
      </c>
      <c r="H201" s="56">
        <v>7.7000000000000002E-3</v>
      </c>
      <c r="I201" s="56">
        <v>5.7999999999999996E-3</v>
      </c>
      <c r="J201" s="56">
        <v>8.9999999999999998E-4</v>
      </c>
    </row>
    <row r="202" spans="1:10">
      <c r="A202" t="s">
        <v>2647</v>
      </c>
      <c r="B202" t="s">
        <v>2648</v>
      </c>
      <c r="C202" t="s">
        <v>100</v>
      </c>
      <c r="D202" t="s">
        <v>2478</v>
      </c>
      <c r="E202" s="55">
        <v>95843.26</v>
      </c>
      <c r="F202" s="55">
        <v>78.764499999999998</v>
      </c>
      <c r="G202" s="55">
        <v>273.803914823833</v>
      </c>
      <c r="H202" s="56">
        <v>1E-4</v>
      </c>
      <c r="I202" s="56">
        <v>5.9999999999999995E-4</v>
      </c>
      <c r="J202" s="56">
        <v>1E-4</v>
      </c>
    </row>
    <row r="203" spans="1:10">
      <c r="A203" t="s">
        <v>2649</v>
      </c>
      <c r="B203" t="s">
        <v>2650</v>
      </c>
      <c r="C203" t="s">
        <v>104</v>
      </c>
      <c r="D203" t="s">
        <v>484</v>
      </c>
      <c r="E203" s="55">
        <v>503849.67</v>
      </c>
      <c r="F203" s="55">
        <v>101.83749999999989</v>
      </c>
      <c r="G203" s="55">
        <v>2371.0203306273902</v>
      </c>
      <c r="H203" s="56">
        <v>3.8999999999999998E-3</v>
      </c>
      <c r="I203" s="56">
        <v>5.4999999999999997E-3</v>
      </c>
      <c r="J203" s="56">
        <v>8.0000000000000004E-4</v>
      </c>
    </row>
    <row r="204" spans="1:10">
      <c r="A204" t="s">
        <v>2651</v>
      </c>
      <c r="B204" t="s">
        <v>2652</v>
      </c>
      <c r="C204" t="s">
        <v>102</v>
      </c>
      <c r="D204" t="s">
        <v>2653</v>
      </c>
      <c r="E204" s="55">
        <v>591403.77</v>
      </c>
      <c r="F204" s="55">
        <v>103.09719999999979</v>
      </c>
      <c r="G204" s="55">
        <v>2445.9556706975</v>
      </c>
      <c r="H204" s="56">
        <v>1.3100000000000001E-2</v>
      </c>
      <c r="I204" s="56">
        <v>5.7000000000000002E-3</v>
      </c>
      <c r="J204" s="56">
        <v>8.9999999999999998E-4</v>
      </c>
    </row>
    <row r="205" spans="1:10">
      <c r="A205" t="s">
        <v>2654</v>
      </c>
      <c r="B205" t="s">
        <v>2655</v>
      </c>
      <c r="C205" t="s">
        <v>100</v>
      </c>
      <c r="D205" t="s">
        <v>2656</v>
      </c>
      <c r="E205" s="55">
        <v>302294.78000000003</v>
      </c>
      <c r="F205" s="55">
        <v>1E-4</v>
      </c>
      <c r="G205" s="55">
        <v>1.09642316706E-3</v>
      </c>
      <c r="H205" s="56">
        <v>8.9999999999999998E-4</v>
      </c>
      <c r="I205" s="56">
        <v>0</v>
      </c>
      <c r="J205" s="56">
        <v>0</v>
      </c>
    </row>
    <row r="206" spans="1:10">
      <c r="A206" t="s">
        <v>2657</v>
      </c>
      <c r="B206" t="s">
        <v>2658</v>
      </c>
      <c r="C206" t="s">
        <v>100</v>
      </c>
      <c r="D206" t="s">
        <v>2659</v>
      </c>
      <c r="E206" s="55">
        <v>722126</v>
      </c>
      <c r="F206" s="55">
        <v>79.245099999999923</v>
      </c>
      <c r="G206" s="55">
        <v>2075.5488306859002</v>
      </c>
      <c r="H206" s="56">
        <v>2.9999999999999997E-4</v>
      </c>
      <c r="I206" s="56">
        <v>4.7999999999999996E-3</v>
      </c>
      <c r="J206" s="56">
        <v>6.9999999999999999E-4</v>
      </c>
    </row>
    <row r="207" spans="1:10">
      <c r="A207" t="s">
        <v>2660</v>
      </c>
      <c r="B207" t="s">
        <v>2661</v>
      </c>
      <c r="C207" t="s">
        <v>100</v>
      </c>
      <c r="D207" t="s">
        <v>2662</v>
      </c>
      <c r="E207" s="55">
        <v>339133.2</v>
      </c>
      <c r="F207" s="55">
        <v>169.0119</v>
      </c>
      <c r="G207" s="55">
        <v>2078.9074110138499</v>
      </c>
      <c r="H207" s="56">
        <v>7.0000000000000001E-3</v>
      </c>
      <c r="I207" s="56">
        <v>4.7999999999999996E-3</v>
      </c>
      <c r="J207" s="56">
        <v>6.9999999999999999E-4</v>
      </c>
    </row>
    <row r="208" spans="1:10">
      <c r="A208" t="s">
        <v>2663</v>
      </c>
      <c r="B208" t="s">
        <v>2664</v>
      </c>
      <c r="C208" t="s">
        <v>100</v>
      </c>
      <c r="D208" t="s">
        <v>2665</v>
      </c>
      <c r="E208" s="55">
        <v>309964.38</v>
      </c>
      <c r="F208" s="55">
        <v>262.49159999999961</v>
      </c>
      <c r="G208" s="55">
        <v>2951.0376802047699</v>
      </c>
      <c r="H208" s="56">
        <v>7.1000000000000004E-3</v>
      </c>
      <c r="I208" s="56">
        <v>6.8999999999999999E-3</v>
      </c>
      <c r="J208" s="56">
        <v>1E-3</v>
      </c>
    </row>
    <row r="209" spans="1:10">
      <c r="A209" t="s">
        <v>2666</v>
      </c>
      <c r="B209" t="s">
        <v>2667</v>
      </c>
      <c r="C209" t="s">
        <v>102</v>
      </c>
      <c r="D209" t="s">
        <v>2668</v>
      </c>
      <c r="E209" s="55">
        <v>760531.06</v>
      </c>
      <c r="F209" s="55">
        <v>63.564799999999941</v>
      </c>
      <c r="G209" s="55">
        <v>1939.32797745535</v>
      </c>
      <c r="H209" s="56">
        <v>5.0000000000000001E-4</v>
      </c>
      <c r="I209" s="56">
        <v>4.4999999999999997E-3</v>
      </c>
      <c r="J209" s="56">
        <v>6.9999999999999999E-4</v>
      </c>
    </row>
    <row r="210" spans="1:10">
      <c r="A210" t="s">
        <v>2669</v>
      </c>
      <c r="B210" t="s">
        <v>2670</v>
      </c>
      <c r="C210" t="s">
        <v>100</v>
      </c>
      <c r="D210" t="s">
        <v>2403</v>
      </c>
      <c r="E210" s="55">
        <v>529243</v>
      </c>
      <c r="F210" s="55">
        <v>102.9421</v>
      </c>
      <c r="G210" s="55">
        <v>1976.0398640649801</v>
      </c>
      <c r="H210" s="56">
        <v>0</v>
      </c>
      <c r="I210" s="56">
        <v>4.5999999999999999E-3</v>
      </c>
      <c r="J210" s="56">
        <v>6.9999999999999999E-4</v>
      </c>
    </row>
    <row r="211" spans="1:10">
      <c r="A211" t="s">
        <v>2671</v>
      </c>
      <c r="B211" t="s">
        <v>2672</v>
      </c>
      <c r="C211" t="s">
        <v>100</v>
      </c>
      <c r="D211" t="s">
        <v>2673</v>
      </c>
      <c r="E211" s="55">
        <v>1059927.83</v>
      </c>
      <c r="F211" s="55">
        <v>119.07479999999993</v>
      </c>
      <c r="G211" s="55">
        <v>4577.6618848609796</v>
      </c>
      <c r="H211" s="56">
        <v>1E-4</v>
      </c>
      <c r="I211" s="56">
        <v>1.06E-2</v>
      </c>
      <c r="J211" s="56">
        <v>1.6000000000000001E-3</v>
      </c>
    </row>
    <row r="212" spans="1:10">
      <c r="A212" t="s">
        <v>2674</v>
      </c>
      <c r="B212" t="s">
        <v>2675</v>
      </c>
      <c r="C212" t="s">
        <v>100</v>
      </c>
      <c r="D212" t="s">
        <v>2676</v>
      </c>
      <c r="E212" s="55">
        <v>524739.39</v>
      </c>
      <c r="F212" s="55">
        <v>106.55720000000015</v>
      </c>
      <c r="G212" s="55">
        <v>2028.0283498464801</v>
      </c>
      <c r="H212" s="56">
        <v>1E-4</v>
      </c>
      <c r="I212" s="56">
        <v>4.7000000000000002E-3</v>
      </c>
      <c r="J212" s="56">
        <v>6.9999999999999999E-4</v>
      </c>
    </row>
    <row r="213" spans="1:10">
      <c r="A213" t="s">
        <v>2677</v>
      </c>
      <c r="B213" t="s">
        <v>2678</v>
      </c>
      <c r="C213" t="s">
        <v>100</v>
      </c>
      <c r="D213" t="s">
        <v>2679</v>
      </c>
      <c r="E213" s="55">
        <v>561953.31000000006</v>
      </c>
      <c r="F213" s="55">
        <v>98.198699999999988</v>
      </c>
      <c r="G213" s="55">
        <v>2001.49047491282</v>
      </c>
      <c r="H213" s="56">
        <v>7.4999999999999997E-3</v>
      </c>
      <c r="I213" s="56">
        <v>4.7000000000000002E-3</v>
      </c>
      <c r="J213" s="56">
        <v>6.9999999999999999E-4</v>
      </c>
    </row>
    <row r="214" spans="1:10">
      <c r="A214" t="s">
        <v>2680</v>
      </c>
      <c r="B214" t="s">
        <v>2681</v>
      </c>
      <c r="C214" t="s">
        <v>102</v>
      </c>
      <c r="D214" t="s">
        <v>2682</v>
      </c>
      <c r="E214" s="55">
        <v>503854.25</v>
      </c>
      <c r="F214" s="55">
        <v>56.141299999999994</v>
      </c>
      <c r="G214" s="55">
        <v>1134.7626000032401</v>
      </c>
      <c r="H214" s="56">
        <v>1.2200000000000001E-2</v>
      </c>
      <c r="I214" s="56">
        <v>2.5999999999999999E-3</v>
      </c>
      <c r="J214" s="56">
        <v>4.0000000000000002E-4</v>
      </c>
    </row>
    <row r="215" spans="1:10">
      <c r="A215" t="s">
        <v>2683</v>
      </c>
      <c r="B215" t="s">
        <v>2684</v>
      </c>
      <c r="C215" t="s">
        <v>102</v>
      </c>
      <c r="D215" t="s">
        <v>2685</v>
      </c>
      <c r="E215" s="55">
        <v>330893.34000000003</v>
      </c>
      <c r="F215" s="55">
        <v>147.37079999999963</v>
      </c>
      <c r="G215" s="55">
        <v>1956.2172751016101</v>
      </c>
      <c r="H215" s="56">
        <v>2.9999999999999997E-4</v>
      </c>
      <c r="I215" s="56">
        <v>4.4999999999999997E-3</v>
      </c>
      <c r="J215" s="56">
        <v>6.9999999999999999E-4</v>
      </c>
    </row>
    <row r="216" spans="1:10">
      <c r="A216" t="s">
        <v>2686</v>
      </c>
      <c r="B216" t="s">
        <v>2687</v>
      </c>
      <c r="C216" t="s">
        <v>100</v>
      </c>
      <c r="D216" t="s">
        <v>2688</v>
      </c>
      <c r="E216" s="55">
        <v>187596.04</v>
      </c>
      <c r="F216" s="55">
        <v>93.28730000000003</v>
      </c>
      <c r="G216" s="55">
        <v>634.73689881933103</v>
      </c>
      <c r="H216" s="56">
        <v>6.8999999999999999E-3</v>
      </c>
      <c r="I216" s="56">
        <v>1.5E-3</v>
      </c>
      <c r="J216" s="56">
        <v>2.0000000000000001E-4</v>
      </c>
    </row>
    <row r="217" spans="1:10">
      <c r="A217" t="s">
        <v>2689</v>
      </c>
      <c r="B217" t="s">
        <v>2690</v>
      </c>
      <c r="C217" t="s">
        <v>100</v>
      </c>
      <c r="D217" t="s">
        <v>2691</v>
      </c>
      <c r="E217" s="55">
        <v>321360</v>
      </c>
      <c r="F217" s="55">
        <v>94.783000000000001</v>
      </c>
      <c r="G217" s="55">
        <v>1104.7647911976001</v>
      </c>
      <c r="H217" s="56">
        <v>4.7999999999999996E-3</v>
      </c>
      <c r="I217" s="56">
        <v>2.5999999999999999E-3</v>
      </c>
      <c r="J217" s="56">
        <v>4.0000000000000002E-4</v>
      </c>
    </row>
    <row r="218" spans="1:10">
      <c r="A218" t="s">
        <v>2692</v>
      </c>
      <c r="B218" t="s">
        <v>2693</v>
      </c>
      <c r="C218" t="s">
        <v>100</v>
      </c>
      <c r="D218" t="s">
        <v>579</v>
      </c>
      <c r="E218" s="55">
        <v>411930.15</v>
      </c>
      <c r="F218" s="55">
        <v>94.793300000000002</v>
      </c>
      <c r="G218" s="55">
        <v>1416.27887730558</v>
      </c>
      <c r="H218" s="56">
        <v>8.9999999999999993E-3</v>
      </c>
      <c r="I218" s="56">
        <v>3.3E-3</v>
      </c>
      <c r="J218" s="56">
        <v>5.0000000000000001E-4</v>
      </c>
    </row>
    <row r="219" spans="1:10">
      <c r="A219" t="s">
        <v>2694</v>
      </c>
      <c r="B219" t="s">
        <v>2695</v>
      </c>
      <c r="C219" t="s">
        <v>102</v>
      </c>
      <c r="D219" t="s">
        <v>2696</v>
      </c>
      <c r="E219" s="55">
        <v>467996.37</v>
      </c>
      <c r="F219" s="55">
        <v>10.0664</v>
      </c>
      <c r="G219" s="55">
        <v>188.98802684315999</v>
      </c>
      <c r="H219" s="56">
        <v>1.1299999999999999E-2</v>
      </c>
      <c r="I219" s="56">
        <v>4.0000000000000002E-4</v>
      </c>
      <c r="J219" s="56">
        <v>1E-4</v>
      </c>
    </row>
    <row r="220" spans="1:10">
      <c r="A220" t="s">
        <v>2697</v>
      </c>
      <c r="B220" t="s">
        <v>2698</v>
      </c>
      <c r="C220" t="s">
        <v>102</v>
      </c>
      <c r="D220" t="s">
        <v>2699</v>
      </c>
      <c r="E220" s="55">
        <v>653173.09</v>
      </c>
      <c r="F220" s="55">
        <v>89.927700000000044</v>
      </c>
      <c r="G220" s="55">
        <v>2356.3477964512499</v>
      </c>
      <c r="H220" s="56">
        <v>5.8999999999999999E-3</v>
      </c>
      <c r="I220" s="56">
        <v>5.4999999999999997E-3</v>
      </c>
      <c r="J220" s="56">
        <v>8.0000000000000004E-4</v>
      </c>
    </row>
    <row r="221" spans="1:10">
      <c r="A221" t="s">
        <v>2700</v>
      </c>
      <c r="B221" t="s">
        <v>2701</v>
      </c>
      <c r="C221" t="s">
        <v>102</v>
      </c>
      <c r="D221" t="s">
        <v>2702</v>
      </c>
      <c r="E221" s="55">
        <v>1552631.77</v>
      </c>
      <c r="F221" s="55">
        <v>101.80060000000005</v>
      </c>
      <c r="G221" s="55">
        <v>6340.6886567112297</v>
      </c>
      <c r="H221" s="56">
        <v>2.0000000000000001E-4</v>
      </c>
      <c r="I221" s="56">
        <v>1.47E-2</v>
      </c>
      <c r="J221" s="56">
        <v>2.2000000000000001E-3</v>
      </c>
    </row>
    <row r="222" spans="1:10">
      <c r="A222" t="s">
        <v>2703</v>
      </c>
      <c r="B222" t="s">
        <v>2704</v>
      </c>
      <c r="C222" t="s">
        <v>100</v>
      </c>
      <c r="D222" t="s">
        <v>2705</v>
      </c>
      <c r="E222" s="55">
        <v>803405.94</v>
      </c>
      <c r="F222" s="55">
        <v>101.47489999999998</v>
      </c>
      <c r="G222" s="55">
        <v>2956.9312422562598</v>
      </c>
      <c r="H222" s="56">
        <v>2.0000000000000001E-4</v>
      </c>
      <c r="I222" s="56">
        <v>6.8999999999999999E-3</v>
      </c>
      <c r="J222" s="56">
        <v>1E-3</v>
      </c>
    </row>
    <row r="223" spans="1:10">
      <c r="A223" t="s">
        <v>2706</v>
      </c>
      <c r="B223" t="s">
        <v>2707</v>
      </c>
      <c r="C223" t="s">
        <v>100</v>
      </c>
      <c r="D223" t="s">
        <v>2408</v>
      </c>
      <c r="E223" s="55">
        <v>1.61</v>
      </c>
      <c r="F223" s="55">
        <v>140167.92249999999</v>
      </c>
      <c r="G223" s="55">
        <v>8.1850637840107492</v>
      </c>
      <c r="H223" s="56">
        <v>0</v>
      </c>
      <c r="I223" s="56">
        <v>0</v>
      </c>
      <c r="J223" s="56">
        <v>0</v>
      </c>
    </row>
    <row r="224" spans="1:10">
      <c r="A224" t="s">
        <v>2708</v>
      </c>
      <c r="B224" t="s">
        <v>2709</v>
      </c>
      <c r="C224" t="s">
        <v>102</v>
      </c>
      <c r="D224" t="s">
        <v>2710</v>
      </c>
      <c r="E224" s="55">
        <v>476762.91</v>
      </c>
      <c r="F224" s="55">
        <v>110.31340000000024</v>
      </c>
      <c r="G224" s="55">
        <v>2109.8343310009</v>
      </c>
      <c r="H224" s="56">
        <v>3.8E-3</v>
      </c>
      <c r="I224" s="56">
        <v>4.8999999999999998E-3</v>
      </c>
      <c r="J224" s="56">
        <v>6.9999999999999999E-4</v>
      </c>
    </row>
    <row r="225" spans="1:10">
      <c r="A225" t="s">
        <v>2711</v>
      </c>
      <c r="B225" t="s">
        <v>2712</v>
      </c>
      <c r="C225" t="s">
        <v>100</v>
      </c>
      <c r="D225" t="s">
        <v>2713</v>
      </c>
      <c r="E225" s="55">
        <v>642759.52</v>
      </c>
      <c r="F225" s="55">
        <v>63.939499999999967</v>
      </c>
      <c r="G225" s="55">
        <v>1490.6143888742799</v>
      </c>
      <c r="H225" s="56">
        <v>6.4000000000000003E-3</v>
      </c>
      <c r="I225" s="56">
        <v>3.5000000000000001E-3</v>
      </c>
      <c r="J225" s="56">
        <v>5.0000000000000001E-4</v>
      </c>
    </row>
    <row r="226" spans="1:10">
      <c r="A226" t="s">
        <v>2714</v>
      </c>
      <c r="B226" t="s">
        <v>2715</v>
      </c>
      <c r="C226" t="s">
        <v>100</v>
      </c>
      <c r="D226" t="s">
        <v>2317</v>
      </c>
      <c r="E226" s="55">
        <v>454485.37</v>
      </c>
      <c r="F226" s="55">
        <v>69.455799999999968</v>
      </c>
      <c r="G226" s="55">
        <v>1144.9222127589001</v>
      </c>
      <c r="H226" s="56">
        <v>1.14E-2</v>
      </c>
      <c r="I226" s="56">
        <v>2.7000000000000001E-3</v>
      </c>
      <c r="J226" s="56">
        <v>4.0000000000000002E-4</v>
      </c>
    </row>
    <row r="227" spans="1:10">
      <c r="A227" t="s">
        <v>2716</v>
      </c>
      <c r="B227" t="s">
        <v>2717</v>
      </c>
      <c r="C227" t="s">
        <v>100</v>
      </c>
      <c r="D227" t="s">
        <v>2718</v>
      </c>
      <c r="E227" s="55">
        <v>933537.44</v>
      </c>
      <c r="F227" s="55">
        <v>51.216399999999993</v>
      </c>
      <c r="G227" s="55">
        <v>1734.1567251869201</v>
      </c>
      <c r="H227" s="56">
        <v>6.1999999999999998E-3</v>
      </c>
      <c r="I227" s="56">
        <v>4.0000000000000001E-3</v>
      </c>
      <c r="J227" s="56">
        <v>5.9999999999999995E-4</v>
      </c>
    </row>
    <row r="228" spans="1:10">
      <c r="A228" t="s">
        <v>2719</v>
      </c>
      <c r="B228" t="s">
        <v>2720</v>
      </c>
      <c r="C228" t="s">
        <v>100</v>
      </c>
      <c r="D228" t="s">
        <v>2721</v>
      </c>
      <c r="E228" s="55">
        <v>68140.56</v>
      </c>
      <c r="F228" s="55">
        <v>102</v>
      </c>
      <c r="G228" s="55">
        <v>252.08872734240001</v>
      </c>
      <c r="H228" s="56">
        <v>1.2699999999999999E-2</v>
      </c>
      <c r="I228" s="56">
        <v>5.9999999999999995E-4</v>
      </c>
      <c r="J228" s="56">
        <v>1E-4</v>
      </c>
    </row>
    <row r="229" spans="1:10">
      <c r="A229" t="s">
        <v>2722</v>
      </c>
      <c r="B229" t="s">
        <v>2723</v>
      </c>
      <c r="C229" t="s">
        <v>100</v>
      </c>
      <c r="D229" t="s">
        <v>2163</v>
      </c>
      <c r="E229" s="55">
        <v>113199.89</v>
      </c>
      <c r="F229" s="55">
        <v>100.59699999999998</v>
      </c>
      <c r="G229" s="55">
        <v>413.02713975614898</v>
      </c>
      <c r="H229" s="56">
        <v>7.4000000000000003E-3</v>
      </c>
      <c r="I229" s="56">
        <v>1E-3</v>
      </c>
      <c r="J229" s="56">
        <v>1E-4</v>
      </c>
    </row>
    <row r="230" spans="1:10">
      <c r="A230" t="s">
        <v>2724</v>
      </c>
      <c r="B230" t="s">
        <v>2725</v>
      </c>
      <c r="C230" t="s">
        <v>100</v>
      </c>
      <c r="D230" t="s">
        <v>2726</v>
      </c>
      <c r="E230" s="55">
        <v>3156722.63</v>
      </c>
      <c r="F230" s="55">
        <v>134.79830000000001</v>
      </c>
      <c r="G230" s="55">
        <v>15433.6410153448</v>
      </c>
      <c r="H230" s="56">
        <v>2.0000000000000001E-4</v>
      </c>
      <c r="I230" s="56">
        <v>3.5900000000000001E-2</v>
      </c>
      <c r="J230" s="56">
        <v>5.4000000000000003E-3</v>
      </c>
    </row>
    <row r="231" spans="1:10">
      <c r="A231" t="s">
        <v>2727</v>
      </c>
      <c r="B231" t="s">
        <v>2728</v>
      </c>
      <c r="C231" t="s">
        <v>100</v>
      </c>
      <c r="D231" t="s">
        <v>2685</v>
      </c>
      <c r="E231" s="55">
        <v>1147932.18</v>
      </c>
      <c r="F231" s="55">
        <v>66.517000000000053</v>
      </c>
      <c r="G231" s="55">
        <v>2769.4685647147699</v>
      </c>
      <c r="H231" s="56">
        <v>2.9999999999999997E-4</v>
      </c>
      <c r="I231" s="56">
        <v>6.4000000000000003E-3</v>
      </c>
      <c r="J231" s="56">
        <v>1E-3</v>
      </c>
    </row>
    <row r="232" spans="1:10">
      <c r="A232" t="s">
        <v>2729</v>
      </c>
      <c r="B232" t="s">
        <v>2730</v>
      </c>
      <c r="C232" t="s">
        <v>100</v>
      </c>
      <c r="D232" t="s">
        <v>2731</v>
      </c>
      <c r="E232" s="55">
        <v>168294.39</v>
      </c>
      <c r="F232" s="55">
        <v>108.30459999999994</v>
      </c>
      <c r="G232" s="55">
        <v>661.09534256260599</v>
      </c>
      <c r="H232" s="56">
        <v>2.9999999999999997E-4</v>
      </c>
      <c r="I232" s="56">
        <v>1.5E-3</v>
      </c>
      <c r="J232" s="56">
        <v>2.0000000000000001E-4</v>
      </c>
    </row>
    <row r="233" spans="1:10">
      <c r="A233" t="s">
        <v>2732</v>
      </c>
      <c r="B233" t="s">
        <v>2733</v>
      </c>
      <c r="C233" t="s">
        <v>100</v>
      </c>
      <c r="D233" t="s">
        <v>2734</v>
      </c>
      <c r="E233" s="55">
        <v>187348.8</v>
      </c>
      <c r="F233" s="55">
        <v>115.38089999999994</v>
      </c>
      <c r="G233" s="55">
        <v>784.02948143775802</v>
      </c>
      <c r="H233" s="56">
        <v>4.0000000000000002E-4</v>
      </c>
      <c r="I233" s="56">
        <v>1.8E-3</v>
      </c>
      <c r="J233" s="56">
        <v>2.9999999999999997E-4</v>
      </c>
    </row>
    <row r="234" spans="1:10">
      <c r="A234" t="s">
        <v>2735</v>
      </c>
      <c r="B234" t="s">
        <v>2736</v>
      </c>
      <c r="C234" t="s">
        <v>100</v>
      </c>
      <c r="D234" t="s">
        <v>2737</v>
      </c>
      <c r="E234" s="55">
        <v>137993.93</v>
      </c>
      <c r="F234" s="55">
        <v>104.86869999999989</v>
      </c>
      <c r="G234" s="55">
        <v>524.87202158436298</v>
      </c>
      <c r="H234" s="56">
        <v>5.9999999999999995E-4</v>
      </c>
      <c r="I234" s="56">
        <v>1.1999999999999999E-3</v>
      </c>
      <c r="J234" s="56">
        <v>2.0000000000000001E-4</v>
      </c>
    </row>
    <row r="235" spans="1:10">
      <c r="A235" t="s">
        <v>2738</v>
      </c>
      <c r="B235" t="s">
        <v>2739</v>
      </c>
      <c r="C235" t="s">
        <v>100</v>
      </c>
      <c r="D235" t="s">
        <v>2148</v>
      </c>
      <c r="E235" s="55">
        <v>44130.720000000001</v>
      </c>
      <c r="F235" s="55">
        <v>100.4772000000002</v>
      </c>
      <c r="G235" s="55">
        <v>160.82593788351201</v>
      </c>
      <c r="H235" s="56">
        <v>2.9999999999999997E-4</v>
      </c>
      <c r="I235" s="56">
        <v>4.0000000000000002E-4</v>
      </c>
      <c r="J235" s="56">
        <v>1E-4</v>
      </c>
    </row>
    <row r="236" spans="1:10">
      <c r="A236" t="s">
        <v>2740</v>
      </c>
      <c r="B236" t="s">
        <v>2741</v>
      </c>
      <c r="C236" t="s">
        <v>100</v>
      </c>
      <c r="D236" t="s">
        <v>2742</v>
      </c>
      <c r="E236" s="55">
        <v>707838.26</v>
      </c>
      <c r="F236" s="55">
        <v>98.696699999999908</v>
      </c>
      <c r="G236" s="55">
        <v>2533.8693653535602</v>
      </c>
      <c r="H236" s="56">
        <v>8.9999999999999998E-4</v>
      </c>
      <c r="I236" s="56">
        <v>5.8999999999999999E-3</v>
      </c>
      <c r="J236" s="56">
        <v>8.9999999999999998E-4</v>
      </c>
    </row>
    <row r="237" spans="1:10">
      <c r="A237" t="s">
        <v>2743</v>
      </c>
      <c r="B237" t="s">
        <v>2744</v>
      </c>
      <c r="C237" t="s">
        <v>100</v>
      </c>
      <c r="D237" t="s">
        <v>2745</v>
      </c>
      <c r="E237" s="55">
        <v>9009.74</v>
      </c>
      <c r="F237" s="55">
        <v>82.376200000000125</v>
      </c>
      <c r="G237" s="55">
        <v>26.919163989698799</v>
      </c>
      <c r="H237" s="56">
        <v>1E-4</v>
      </c>
      <c r="I237" s="56">
        <v>1E-4</v>
      </c>
      <c r="J237" s="56">
        <v>0</v>
      </c>
    </row>
    <row r="238" spans="1:10">
      <c r="A238" t="s">
        <v>2746</v>
      </c>
      <c r="B238" t="s">
        <v>2747</v>
      </c>
      <c r="C238" t="s">
        <v>100</v>
      </c>
      <c r="D238" t="s">
        <v>2748</v>
      </c>
      <c r="E238" s="55">
        <v>1001454.65</v>
      </c>
      <c r="F238" s="55">
        <v>103.92869999999992</v>
      </c>
      <c r="G238" s="55">
        <v>3774.9772433729099</v>
      </c>
      <c r="H238" s="56">
        <v>2.9999999999999997E-4</v>
      </c>
      <c r="I238" s="56">
        <v>8.8000000000000005E-3</v>
      </c>
      <c r="J238" s="56">
        <v>1.2999999999999999E-3</v>
      </c>
    </row>
    <row r="239" spans="1:10">
      <c r="A239" t="s">
        <v>2749</v>
      </c>
      <c r="B239" t="s">
        <v>2750</v>
      </c>
      <c r="C239" t="s">
        <v>102</v>
      </c>
      <c r="D239" t="s">
        <v>2478</v>
      </c>
      <c r="E239" s="55">
        <v>1266511</v>
      </c>
      <c r="F239" s="55">
        <v>119.62189999999991</v>
      </c>
      <c r="G239" s="55">
        <v>6077.67237209014</v>
      </c>
      <c r="H239" s="56">
        <v>2.0999999999999999E-3</v>
      </c>
      <c r="I239" s="56">
        <v>1.41E-2</v>
      </c>
      <c r="J239" s="56">
        <v>2.0999999999999999E-3</v>
      </c>
    </row>
    <row r="240" spans="1:10">
      <c r="A240" t="s">
        <v>2751</v>
      </c>
      <c r="B240" t="s">
        <v>2752</v>
      </c>
      <c r="C240" t="s">
        <v>100</v>
      </c>
      <c r="D240" t="s">
        <v>2424</v>
      </c>
      <c r="E240" s="55">
        <v>144720.39000000001</v>
      </c>
      <c r="F240" s="55">
        <v>143.20390000000006</v>
      </c>
      <c r="G240" s="55">
        <v>751.67849482028703</v>
      </c>
      <c r="H240" s="56">
        <v>0</v>
      </c>
      <c r="I240" s="56">
        <v>1.6999999999999999E-3</v>
      </c>
      <c r="J240" s="56">
        <v>2.9999999999999997E-4</v>
      </c>
    </row>
    <row r="241" spans="1:10">
      <c r="A241" t="s">
        <v>2753</v>
      </c>
      <c r="B241" t="s">
        <v>2754</v>
      </c>
      <c r="C241" t="s">
        <v>104</v>
      </c>
      <c r="D241" t="s">
        <v>2755</v>
      </c>
      <c r="E241" s="55">
        <v>164434.70000000001</v>
      </c>
      <c r="F241" s="55">
        <v>100.59670000000008</v>
      </c>
      <c r="G241" s="55">
        <v>764.37024846330803</v>
      </c>
      <c r="H241" s="56">
        <v>6.9999999999999999E-4</v>
      </c>
      <c r="I241" s="56">
        <v>1.8E-3</v>
      </c>
      <c r="J241" s="56">
        <v>2.9999999999999997E-4</v>
      </c>
    </row>
    <row r="242" spans="1:10">
      <c r="A242" t="s">
        <v>2756</v>
      </c>
      <c r="B242" t="s">
        <v>2757</v>
      </c>
      <c r="C242" t="s">
        <v>100</v>
      </c>
      <c r="D242" t="s">
        <v>2758</v>
      </c>
      <c r="E242" s="55">
        <v>1135382.1499999999</v>
      </c>
      <c r="F242" s="55">
        <v>98.753500000000074</v>
      </c>
      <c r="G242" s="55">
        <v>4066.69980091141</v>
      </c>
      <c r="H242" s="56">
        <v>4.4999999999999997E-3</v>
      </c>
      <c r="I242" s="56">
        <v>9.4999999999999998E-3</v>
      </c>
      <c r="J242" s="56">
        <v>1.4E-3</v>
      </c>
    </row>
    <row r="243" spans="1:10">
      <c r="A243" t="s">
        <v>2759</v>
      </c>
      <c r="B243" t="s">
        <v>2760</v>
      </c>
      <c r="C243" t="s">
        <v>100</v>
      </c>
      <c r="D243" t="s">
        <v>2761</v>
      </c>
      <c r="E243" s="55">
        <v>614748</v>
      </c>
      <c r="F243" s="55">
        <v>110.0408</v>
      </c>
      <c r="G243" s="55">
        <v>2453.5698095263701</v>
      </c>
      <c r="H243" s="56">
        <v>0</v>
      </c>
      <c r="I243" s="56">
        <v>5.7000000000000002E-3</v>
      </c>
      <c r="J243" s="56">
        <v>8.9999999999999998E-4</v>
      </c>
    </row>
    <row r="244" spans="1:10">
      <c r="A244" t="s">
        <v>2762</v>
      </c>
      <c r="B244" t="s">
        <v>2763</v>
      </c>
      <c r="C244" t="s">
        <v>100</v>
      </c>
      <c r="D244" t="s">
        <v>211</v>
      </c>
      <c r="E244" s="55">
        <v>214648.95999999999</v>
      </c>
      <c r="F244" s="55">
        <v>29.631700000000045</v>
      </c>
      <c r="G244" s="55">
        <v>230.69220083792101</v>
      </c>
      <c r="H244" s="56">
        <v>4.3E-3</v>
      </c>
      <c r="I244" s="56">
        <v>5.0000000000000001E-4</v>
      </c>
      <c r="J244" s="56">
        <v>1E-4</v>
      </c>
    </row>
    <row r="245" spans="1:10">
      <c r="A245" t="s">
        <v>2764</v>
      </c>
      <c r="B245" t="s">
        <v>2765</v>
      </c>
      <c r="C245" t="s">
        <v>100</v>
      </c>
      <c r="D245" t="s">
        <v>2766</v>
      </c>
      <c r="E245" s="55">
        <v>140607.51</v>
      </c>
      <c r="F245" s="55">
        <v>98.22800000000008</v>
      </c>
      <c r="G245" s="55">
        <v>500.94653223499603</v>
      </c>
      <c r="H245" s="56">
        <v>2.0000000000000001E-4</v>
      </c>
      <c r="I245" s="56">
        <v>1.1999999999999999E-3</v>
      </c>
      <c r="J245" s="56">
        <v>2.0000000000000001E-4</v>
      </c>
    </row>
    <row r="246" spans="1:10">
      <c r="A246" t="s">
        <v>2767</v>
      </c>
      <c r="B246" t="s">
        <v>2768</v>
      </c>
      <c r="C246" t="s">
        <v>107</v>
      </c>
      <c r="D246" t="s">
        <v>257</v>
      </c>
      <c r="E246" s="55">
        <v>1268081.03</v>
      </c>
      <c r="F246" s="55">
        <v>102.72449999999984</v>
      </c>
      <c r="G246" s="55">
        <v>3224.3997856836099</v>
      </c>
      <c r="H246" s="56">
        <v>2E-3</v>
      </c>
      <c r="I246" s="56">
        <v>7.4999999999999997E-3</v>
      </c>
      <c r="J246" s="56">
        <v>1.1000000000000001E-3</v>
      </c>
    </row>
    <row r="247" spans="1:10">
      <c r="A247" t="s">
        <v>2769</v>
      </c>
      <c r="B247" t="s">
        <v>2770</v>
      </c>
      <c r="C247" t="s">
        <v>100</v>
      </c>
      <c r="D247" t="s">
        <v>2771</v>
      </c>
      <c r="E247" s="55">
        <v>572641.85</v>
      </c>
      <c r="F247" s="55">
        <v>97.382299999999859</v>
      </c>
      <c r="G247" s="55">
        <v>2022.6030941690799</v>
      </c>
      <c r="H247" s="56">
        <v>1.1000000000000001E-3</v>
      </c>
      <c r="I247" s="56">
        <v>4.7000000000000002E-3</v>
      </c>
      <c r="J247" s="56">
        <v>6.9999999999999999E-4</v>
      </c>
    </row>
    <row r="248" spans="1:10">
      <c r="A248" t="s">
        <v>2772</v>
      </c>
      <c r="B248" t="s">
        <v>2773</v>
      </c>
      <c r="C248" t="s">
        <v>100</v>
      </c>
      <c r="D248" t="s">
        <v>2774</v>
      </c>
      <c r="E248" s="55">
        <v>1019137.83</v>
      </c>
      <c r="F248" s="55">
        <v>74.026899999999969</v>
      </c>
      <c r="G248" s="55">
        <v>2736.3398880360301</v>
      </c>
      <c r="H248" s="56">
        <v>2.9999999999999997E-4</v>
      </c>
      <c r="I248" s="56">
        <v>6.4000000000000003E-3</v>
      </c>
      <c r="J248" s="56">
        <v>1E-3</v>
      </c>
    </row>
    <row r="249" spans="1:10">
      <c r="A249" t="s">
        <v>2775</v>
      </c>
      <c r="B249" t="s">
        <v>2776</v>
      </c>
      <c r="C249" t="s">
        <v>100</v>
      </c>
      <c r="D249" t="s">
        <v>2777</v>
      </c>
      <c r="E249" s="55">
        <v>44508.58</v>
      </c>
      <c r="F249" s="55">
        <v>80.141500000000065</v>
      </c>
      <c r="G249" s="55">
        <v>129.37452288481899</v>
      </c>
      <c r="H249" s="56">
        <v>1E-4</v>
      </c>
      <c r="I249" s="56">
        <v>2.9999999999999997E-4</v>
      </c>
      <c r="J249" s="56">
        <v>0</v>
      </c>
    </row>
    <row r="250" spans="1:10">
      <c r="A250" t="s">
        <v>2778</v>
      </c>
      <c r="B250" t="s">
        <v>2779</v>
      </c>
      <c r="C250" t="s">
        <v>102</v>
      </c>
      <c r="D250" t="s">
        <v>2211</v>
      </c>
      <c r="E250" s="55">
        <v>226551.3</v>
      </c>
      <c r="F250" s="55">
        <v>108.01559999999995</v>
      </c>
      <c r="G250" s="55">
        <v>981.68162866483203</v>
      </c>
      <c r="H250" s="56">
        <v>1E-4</v>
      </c>
      <c r="I250" s="56">
        <v>2.3E-3</v>
      </c>
      <c r="J250" s="56">
        <v>2.9999999999999997E-4</v>
      </c>
    </row>
    <row r="251" spans="1:10">
      <c r="A251" t="s">
        <v>2780</v>
      </c>
      <c r="B251" t="s">
        <v>2781</v>
      </c>
      <c r="C251" t="s">
        <v>102</v>
      </c>
      <c r="D251" t="s">
        <v>2211</v>
      </c>
      <c r="E251" s="55">
        <v>290068.18</v>
      </c>
      <c r="F251" s="55">
        <v>105.04759999999978</v>
      </c>
      <c r="G251" s="55">
        <v>1222.3732778875799</v>
      </c>
      <c r="H251" s="56">
        <v>1.5E-3</v>
      </c>
      <c r="I251" s="56">
        <v>2.8E-3</v>
      </c>
      <c r="J251" s="56">
        <v>4.0000000000000002E-4</v>
      </c>
    </row>
    <row r="252" spans="1:10">
      <c r="A252" t="s">
        <v>2782</v>
      </c>
      <c r="B252" t="s">
        <v>2783</v>
      </c>
      <c r="C252" t="s">
        <v>100</v>
      </c>
      <c r="D252" t="s">
        <v>784</v>
      </c>
      <c r="E252" s="55">
        <v>76432.429999999993</v>
      </c>
      <c r="F252" s="55">
        <v>101</v>
      </c>
      <c r="G252" s="55">
        <v>279.99262784609999</v>
      </c>
      <c r="H252" s="56">
        <v>1.43E-2</v>
      </c>
      <c r="I252" s="56">
        <v>6.9999999999999999E-4</v>
      </c>
      <c r="J252" s="56">
        <v>1E-4</v>
      </c>
    </row>
    <row r="253" spans="1:10">
      <c r="A253" t="s">
        <v>2784</v>
      </c>
      <c r="B253" t="s">
        <v>2785</v>
      </c>
      <c r="C253" t="s">
        <v>102</v>
      </c>
      <c r="D253" t="s">
        <v>2786</v>
      </c>
      <c r="E253" s="55">
        <v>462942.04</v>
      </c>
      <c r="F253" s="55">
        <v>96.61060000000019</v>
      </c>
      <c r="G253" s="55">
        <v>1794.1924425419199</v>
      </c>
      <c r="H253" s="56">
        <v>1E-4</v>
      </c>
      <c r="I253" s="56">
        <v>4.1999999999999997E-3</v>
      </c>
      <c r="J253" s="56">
        <v>5.9999999999999995E-4</v>
      </c>
    </row>
    <row r="254" spans="1:10">
      <c r="A254" t="s">
        <v>196</v>
      </c>
      <c r="B254" s="107" t="s">
        <v>4460</v>
      </c>
      <c r="C254" s="107" t="s">
        <v>4460</v>
      </c>
      <c r="D254" s="107" t="s">
        <v>4460</v>
      </c>
      <c r="E254" s="107" t="s">
        <v>4460</v>
      </c>
      <c r="F254" s="107" t="s">
        <v>4460</v>
      </c>
      <c r="G254" s="107" t="s">
        <v>4460</v>
      </c>
      <c r="H254" s="107" t="s">
        <v>4460</v>
      </c>
      <c r="I254" s="107" t="s">
        <v>4460</v>
      </c>
      <c r="J254" s="107" t="s">
        <v>4460</v>
      </c>
    </row>
    <row r="255" spans="1:10">
      <c r="A255" t="s">
        <v>308</v>
      </c>
      <c r="B255" s="107" t="s">
        <v>4460</v>
      </c>
      <c r="C255" s="107" t="s">
        <v>4460</v>
      </c>
      <c r="D255" s="107" t="s">
        <v>4460</v>
      </c>
      <c r="E255" s="107" t="s">
        <v>4460</v>
      </c>
      <c r="F255" s="107" t="s">
        <v>4460</v>
      </c>
      <c r="G255" s="107" t="s">
        <v>4460</v>
      </c>
      <c r="H255" s="107" t="s">
        <v>4460</v>
      </c>
      <c r="I255" s="107" t="s">
        <v>4460</v>
      </c>
      <c r="J255" s="107" t="s">
        <v>4460</v>
      </c>
    </row>
    <row r="256" spans="1:10">
      <c r="A256" t="s">
        <v>309</v>
      </c>
      <c r="B256" s="107" t="s">
        <v>4460</v>
      </c>
      <c r="C256" s="107" t="s">
        <v>4460</v>
      </c>
      <c r="D256" s="107" t="s">
        <v>4460</v>
      </c>
      <c r="E256" s="107" t="s">
        <v>4460</v>
      </c>
      <c r="F256" s="107" t="s">
        <v>4460</v>
      </c>
      <c r="G256" s="107" t="s">
        <v>4460</v>
      </c>
      <c r="H256" s="107" t="s">
        <v>4460</v>
      </c>
      <c r="I256" s="107" t="s">
        <v>4460</v>
      </c>
      <c r="J256" s="107" t="s">
        <v>4460</v>
      </c>
    </row>
    <row r="257" spans="1:10">
      <c r="A257" t="s">
        <v>310</v>
      </c>
      <c r="B257" s="107" t="s">
        <v>4460</v>
      </c>
      <c r="C257" s="107" t="s">
        <v>4460</v>
      </c>
      <c r="D257" s="107" t="s">
        <v>4460</v>
      </c>
      <c r="E257" s="107" t="s">
        <v>4460</v>
      </c>
      <c r="F257" s="107" t="s">
        <v>4460</v>
      </c>
      <c r="G257" s="107" t="s">
        <v>4460</v>
      </c>
      <c r="H257" s="107" t="s">
        <v>4460</v>
      </c>
      <c r="I257" s="107" t="s">
        <v>4460</v>
      </c>
      <c r="J257" s="107" t="s">
        <v>4460</v>
      </c>
    </row>
    <row r="258" spans="1:10" hidden="1">
      <c r="B258" s="13"/>
    </row>
    <row r="259" spans="1:10" hidden="1">
      <c r="B259" s="13"/>
    </row>
    <row r="260" spans="1:10" hidden="1">
      <c r="B260" s="13"/>
    </row>
    <row r="261" spans="1:10" hidden="1">
      <c r="B261" s="13"/>
    </row>
    <row r="262" spans="1:10" hidden="1">
      <c r="B262" s="13"/>
    </row>
    <row r="263" spans="1:10" hidden="1">
      <c r="B263" s="13"/>
    </row>
    <row r="264" spans="1:10" hidden="1">
      <c r="B264" s="13"/>
    </row>
    <row r="265" spans="1:10" hidden="1">
      <c r="B265" s="13"/>
    </row>
    <row r="266" spans="1:10" hidden="1">
      <c r="B266" s="13"/>
    </row>
    <row r="267" spans="1:10" hidden="1">
      <c r="B267" s="13"/>
    </row>
    <row r="268" spans="1:10" hidden="1">
      <c r="B268" s="13"/>
    </row>
    <row r="269" spans="1:10" hidden="1">
      <c r="B269" s="13"/>
    </row>
    <row r="270" spans="1:10" hidden="1">
      <c r="B270" s="13"/>
    </row>
    <row r="271" spans="1:10" hidden="1">
      <c r="B271" s="13"/>
    </row>
    <row r="272" spans="1:10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000-000000000000}"/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>
      <c r="A1" s="2" t="s">
        <v>0</v>
      </c>
      <c r="B1" s="61" t="s">
        <v>4459</v>
      </c>
    </row>
    <row r="2" spans="1:15">
      <c r="A2" s="2" t="s">
        <v>1</v>
      </c>
      <c r="B2" s="9" t="s">
        <v>3469</v>
      </c>
    </row>
    <row r="3" spans="1:15">
      <c r="A3" s="2" t="s">
        <v>2</v>
      </c>
      <c r="B3" s="20" t="s">
        <v>3470</v>
      </c>
    </row>
    <row r="4" spans="1:15">
      <c r="A4" s="2" t="s">
        <v>3</v>
      </c>
      <c r="B4" s="62" t="s">
        <v>165</v>
      </c>
    </row>
    <row r="5" spans="1:15" ht="18.75">
      <c r="A5" s="82" t="s">
        <v>121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6" t="s">
        <v>70</v>
      </c>
      <c r="F7" s="16" t="s">
        <v>152</v>
      </c>
      <c r="G7" s="100" t="s">
        <v>4460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53">
        <v>20877.72</v>
      </c>
      <c r="G9" s="102" t="s">
        <v>4460</v>
      </c>
      <c r="H9" s="53">
        <v>99.126827185875058</v>
      </c>
      <c r="I9" s="102" t="s">
        <v>4460</v>
      </c>
      <c r="J9" s="54">
        <v>1</v>
      </c>
      <c r="K9" s="54">
        <v>0</v>
      </c>
      <c r="L9" s="13"/>
      <c r="M9" s="13"/>
      <c r="N9" s="13"/>
      <c r="O9" s="13"/>
    </row>
    <row r="10" spans="1:15">
      <c r="A10" s="57" t="s">
        <v>2787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59">
        <v>18084.16</v>
      </c>
      <c r="G10" s="107" t="s">
        <v>4460</v>
      </c>
      <c r="H10" s="59">
        <v>5.6387965999999995E-4</v>
      </c>
      <c r="I10" s="107" t="s">
        <v>4460</v>
      </c>
      <c r="J10" s="58">
        <v>0</v>
      </c>
      <c r="K10" s="58">
        <v>0</v>
      </c>
    </row>
    <row r="11" spans="1:15">
      <c r="A11" t="s">
        <v>2788</v>
      </c>
      <c r="B11" t="s">
        <v>2789</v>
      </c>
      <c r="C11" t="s">
        <v>631</v>
      </c>
      <c r="D11" t="s">
        <v>98</v>
      </c>
      <c r="E11" t="s">
        <v>2790</v>
      </c>
      <c r="F11" s="55">
        <v>14909.81</v>
      </c>
      <c r="G11" s="55">
        <v>2.0999999999999999E-3</v>
      </c>
      <c r="H11" s="55">
        <v>3.1310601000000002E-4</v>
      </c>
      <c r="I11" s="56">
        <v>1E-4</v>
      </c>
      <c r="J11" s="56">
        <v>0</v>
      </c>
      <c r="K11" s="56">
        <v>0</v>
      </c>
    </row>
    <row r="12" spans="1:15">
      <c r="A12" t="s">
        <v>2791</v>
      </c>
      <c r="B12" t="s">
        <v>2792</v>
      </c>
      <c r="C12" t="s">
        <v>109</v>
      </c>
      <c r="D12" t="s">
        <v>98</v>
      </c>
      <c r="E12" t="s">
        <v>2793</v>
      </c>
      <c r="F12" s="55">
        <v>3174.35</v>
      </c>
      <c r="G12" s="55">
        <v>7.9000000000000008E-3</v>
      </c>
      <c r="H12" s="55">
        <v>2.5077364999999998E-4</v>
      </c>
      <c r="I12" s="56">
        <v>5.0000000000000001E-4</v>
      </c>
      <c r="J12" s="56">
        <v>0</v>
      </c>
      <c r="K12" s="56">
        <v>0</v>
      </c>
    </row>
    <row r="13" spans="1:15">
      <c r="A13" s="57" t="s">
        <v>1873</v>
      </c>
      <c r="B13" s="107" t="s">
        <v>4460</v>
      </c>
      <c r="C13" s="107" t="s">
        <v>4460</v>
      </c>
      <c r="D13" s="107" t="s">
        <v>4460</v>
      </c>
      <c r="E13" s="107" t="s">
        <v>4460</v>
      </c>
      <c r="F13" s="59">
        <v>2793.56</v>
      </c>
      <c r="G13" s="107" t="s">
        <v>4460</v>
      </c>
      <c r="H13" s="59">
        <v>99.126263306215066</v>
      </c>
      <c r="I13" s="107" t="s">
        <v>4460</v>
      </c>
      <c r="J13" s="58">
        <v>1</v>
      </c>
      <c r="K13" s="58">
        <v>0</v>
      </c>
    </row>
    <row r="14" spans="1:15">
      <c r="A14" t="s">
        <v>2794</v>
      </c>
      <c r="B14" t="s">
        <v>2795</v>
      </c>
      <c r="C14" t="s">
        <v>893</v>
      </c>
      <c r="D14" t="s">
        <v>100</v>
      </c>
      <c r="E14" t="s">
        <v>240</v>
      </c>
      <c r="F14" s="55">
        <v>697.88</v>
      </c>
      <c r="G14" s="55">
        <v>3916.1596999999992</v>
      </c>
      <c r="H14" s="55">
        <v>99.126255705183695</v>
      </c>
      <c r="I14" s="56">
        <v>0</v>
      </c>
      <c r="J14" s="56">
        <v>1</v>
      </c>
      <c r="K14" s="56">
        <v>0</v>
      </c>
    </row>
    <row r="15" spans="1:15">
      <c r="A15" t="s">
        <v>2796</v>
      </c>
      <c r="B15" t="s">
        <v>2797</v>
      </c>
      <c r="C15" t="s">
        <v>1378</v>
      </c>
      <c r="D15" t="s">
        <v>100</v>
      </c>
      <c r="E15" t="s">
        <v>615</v>
      </c>
      <c r="F15" s="55">
        <v>2095.6799999999998</v>
      </c>
      <c r="G15" s="55">
        <v>1E-4</v>
      </c>
      <c r="H15" s="55">
        <v>7.60103136E-6</v>
      </c>
      <c r="I15" s="56">
        <v>2.9999999999999997E-4</v>
      </c>
      <c r="J15" s="56">
        <v>0</v>
      </c>
      <c r="K15" s="56">
        <v>0</v>
      </c>
    </row>
    <row r="16" spans="1:15">
      <c r="A16" t="s">
        <v>196</v>
      </c>
      <c r="B16" s="107" t="s">
        <v>4460</v>
      </c>
      <c r="C16" s="107" t="s">
        <v>4460</v>
      </c>
      <c r="D16" s="107" t="s">
        <v>4460</v>
      </c>
      <c r="E16" s="107" t="s">
        <v>4460</v>
      </c>
      <c r="F16" s="107" t="s">
        <v>4460</v>
      </c>
      <c r="G16" s="107" t="s">
        <v>4460</v>
      </c>
      <c r="H16" s="107" t="s">
        <v>4460</v>
      </c>
      <c r="I16" s="107" t="s">
        <v>4460</v>
      </c>
      <c r="J16" s="107" t="s">
        <v>4460</v>
      </c>
      <c r="K16" s="107" t="s">
        <v>4460</v>
      </c>
    </row>
    <row r="17" spans="1:11">
      <c r="A17" t="s">
        <v>308</v>
      </c>
      <c r="B17" s="107" t="s">
        <v>4460</v>
      </c>
      <c r="C17" s="107" t="s">
        <v>4460</v>
      </c>
      <c r="D17" s="107" t="s">
        <v>4460</v>
      </c>
      <c r="E17" s="107" t="s">
        <v>4460</v>
      </c>
      <c r="F17" s="107" t="s">
        <v>4460</v>
      </c>
      <c r="G17" s="107" t="s">
        <v>4460</v>
      </c>
      <c r="H17" s="107" t="s">
        <v>4460</v>
      </c>
      <c r="I17" s="107" t="s">
        <v>4460</v>
      </c>
      <c r="J17" s="107" t="s">
        <v>4460</v>
      </c>
      <c r="K17" s="107" t="s">
        <v>4460</v>
      </c>
    </row>
    <row r="18" spans="1:11">
      <c r="A18" t="s">
        <v>309</v>
      </c>
      <c r="B18" s="107" t="s">
        <v>4460</v>
      </c>
      <c r="C18" s="107" t="s">
        <v>4460</v>
      </c>
      <c r="D18" s="107" t="s">
        <v>4460</v>
      </c>
      <c r="E18" s="107" t="s">
        <v>4460</v>
      </c>
      <c r="F18" s="107" t="s">
        <v>4460</v>
      </c>
      <c r="G18" s="107" t="s">
        <v>4460</v>
      </c>
      <c r="H18" s="107" t="s">
        <v>4460</v>
      </c>
      <c r="I18" s="107" t="s">
        <v>4460</v>
      </c>
      <c r="J18" s="107" t="s">
        <v>4460</v>
      </c>
      <c r="K18" s="107" t="s">
        <v>4460</v>
      </c>
    </row>
    <row r="19" spans="1:11">
      <c r="A19" t="s">
        <v>310</v>
      </c>
      <c r="B19" s="107" t="s">
        <v>4460</v>
      </c>
      <c r="C19" s="107" t="s">
        <v>4460</v>
      </c>
      <c r="D19" s="107" t="s">
        <v>4460</v>
      </c>
      <c r="E19" s="107" t="s">
        <v>4460</v>
      </c>
      <c r="F19" s="107" t="s">
        <v>4460</v>
      </c>
      <c r="G19" s="107" t="s">
        <v>4460</v>
      </c>
      <c r="H19" s="107" t="s">
        <v>4460</v>
      </c>
      <c r="I19" s="107" t="s">
        <v>4460</v>
      </c>
      <c r="J19" s="107" t="s">
        <v>4460</v>
      </c>
      <c r="K19" s="107" t="s">
        <v>4460</v>
      </c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>
      <c r="A1" s="2" t="s">
        <v>0</v>
      </c>
      <c r="B1" s="61" t="s">
        <v>4459</v>
      </c>
    </row>
    <row r="2" spans="1:12">
      <c r="A2" s="2" t="s">
        <v>1</v>
      </c>
      <c r="B2" s="9" t="s">
        <v>3469</v>
      </c>
    </row>
    <row r="3" spans="1:12">
      <c r="A3" s="2" t="s">
        <v>2</v>
      </c>
      <c r="B3" s="20" t="s">
        <v>3470</v>
      </c>
    </row>
    <row r="4" spans="1:12">
      <c r="A4" s="2" t="s">
        <v>3</v>
      </c>
      <c r="B4" s="62" t="s">
        <v>165</v>
      </c>
    </row>
    <row r="5" spans="1:12" ht="18.75">
      <c r="A5" s="82" t="s">
        <v>122</v>
      </c>
      <c r="B5" s="83"/>
      <c r="C5" s="83"/>
      <c r="D5" s="83"/>
      <c r="E5" s="83"/>
      <c r="F5" s="83"/>
      <c r="G5" s="83"/>
      <c r="H5" s="83"/>
      <c r="I5" s="83"/>
      <c r="J5" s="83"/>
      <c r="K5" s="84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6" t="s">
        <v>70</v>
      </c>
      <c r="F7" s="16" t="s">
        <v>152</v>
      </c>
      <c r="G7" s="100" t="s">
        <v>4460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53">
        <v>5531579.4299999997</v>
      </c>
      <c r="G9" s="102" t="s">
        <v>4460</v>
      </c>
      <c r="H9" s="53">
        <v>12.18880678891</v>
      </c>
      <c r="I9" s="102" t="s">
        <v>4460</v>
      </c>
      <c r="J9" s="54">
        <v>1</v>
      </c>
      <c r="K9" s="54">
        <v>0</v>
      </c>
    </row>
    <row r="10" spans="1:12">
      <c r="A10" s="57" t="s">
        <v>173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59">
        <v>5531579.4299999997</v>
      </c>
      <c r="G10" s="107" t="s">
        <v>4460</v>
      </c>
      <c r="H10" s="59">
        <v>12.18880678891</v>
      </c>
      <c r="I10" s="107" t="s">
        <v>4460</v>
      </c>
      <c r="J10" s="58">
        <v>1</v>
      </c>
      <c r="K10" s="58">
        <v>0</v>
      </c>
    </row>
    <row r="11" spans="1:12">
      <c r="A11" s="57" t="s">
        <v>1878</v>
      </c>
      <c r="B11" s="107" t="s">
        <v>4460</v>
      </c>
      <c r="C11" s="107" t="s">
        <v>4460</v>
      </c>
      <c r="D11" s="107" t="s">
        <v>4460</v>
      </c>
      <c r="E11" s="107" t="s">
        <v>4460</v>
      </c>
      <c r="F11" s="59">
        <v>0</v>
      </c>
      <c r="G11" s="107" t="s">
        <v>4460</v>
      </c>
      <c r="H11" s="59">
        <v>0</v>
      </c>
      <c r="I11" s="107" t="s">
        <v>4460</v>
      </c>
      <c r="J11" s="58">
        <v>0</v>
      </c>
      <c r="K11" s="58">
        <v>0</v>
      </c>
    </row>
    <row r="12" spans="1:12">
      <c r="A12" t="s">
        <v>180</v>
      </c>
      <c r="B12" t="s">
        <v>180</v>
      </c>
      <c r="C12" t="s">
        <v>180</v>
      </c>
      <c r="D12" t="s">
        <v>180</v>
      </c>
      <c r="E12" s="107" t="s">
        <v>4460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1884</v>
      </c>
      <c r="B13" s="107" t="s">
        <v>4460</v>
      </c>
      <c r="C13" s="107" t="s">
        <v>4460</v>
      </c>
      <c r="D13" s="107" t="s">
        <v>4460</v>
      </c>
      <c r="E13" s="107" t="s">
        <v>4460</v>
      </c>
      <c r="F13" s="59">
        <v>5531579.4299999997</v>
      </c>
      <c r="G13" s="107" t="s">
        <v>4460</v>
      </c>
      <c r="H13" s="59">
        <v>12.18880678891</v>
      </c>
      <c r="I13" s="107" t="s">
        <v>4460</v>
      </c>
      <c r="J13" s="58">
        <v>1</v>
      </c>
      <c r="K13" s="58">
        <v>0</v>
      </c>
    </row>
    <row r="14" spans="1:12">
      <c r="A14" t="s">
        <v>2798</v>
      </c>
      <c r="B14" t="s">
        <v>2799</v>
      </c>
      <c r="C14" t="s">
        <v>108</v>
      </c>
      <c r="D14" t="s">
        <v>100</v>
      </c>
      <c r="E14" t="s">
        <v>240</v>
      </c>
      <c r="F14" s="55">
        <v>2794303.01</v>
      </c>
      <c r="G14" s="55">
        <v>-1.1333</v>
      </c>
      <c r="H14" s="55">
        <v>-31.66783601233</v>
      </c>
      <c r="I14" s="56">
        <v>0</v>
      </c>
      <c r="J14" s="56">
        <v>-2.5981000000000001</v>
      </c>
      <c r="K14" s="56">
        <v>0</v>
      </c>
    </row>
    <row r="15" spans="1:12">
      <c r="A15" t="s">
        <v>2800</v>
      </c>
      <c r="B15" t="s">
        <v>2801</v>
      </c>
      <c r="C15" t="s">
        <v>108</v>
      </c>
      <c r="D15" t="s">
        <v>100</v>
      </c>
      <c r="E15" t="s">
        <v>240</v>
      </c>
      <c r="F15" s="55">
        <v>2737276.42</v>
      </c>
      <c r="G15" s="55">
        <v>1.6022000000000001</v>
      </c>
      <c r="H15" s="55">
        <v>43.85664280124</v>
      </c>
      <c r="I15" s="56">
        <v>0</v>
      </c>
      <c r="J15" s="56">
        <v>3.5981000000000001</v>
      </c>
      <c r="K15" s="56">
        <v>0</v>
      </c>
    </row>
    <row r="16" spans="1:12">
      <c r="A16" s="57" t="s">
        <v>2802</v>
      </c>
      <c r="B16" s="107" t="s">
        <v>4460</v>
      </c>
      <c r="C16" s="107" t="s">
        <v>4460</v>
      </c>
      <c r="D16" s="107" t="s">
        <v>4460</v>
      </c>
      <c r="E16" s="107" t="s">
        <v>4460</v>
      </c>
      <c r="F16" s="59">
        <v>0</v>
      </c>
      <c r="G16" s="107" t="s">
        <v>4460</v>
      </c>
      <c r="H16" s="59">
        <v>0</v>
      </c>
      <c r="I16" s="107" t="s">
        <v>4460</v>
      </c>
      <c r="J16" s="58">
        <v>0</v>
      </c>
      <c r="K16" s="58">
        <v>0</v>
      </c>
    </row>
    <row r="17" spans="1:11">
      <c r="A17" t="s">
        <v>180</v>
      </c>
      <c r="B17" t="s">
        <v>180</v>
      </c>
      <c r="C17" t="s">
        <v>180</v>
      </c>
      <c r="D17" t="s">
        <v>180</v>
      </c>
      <c r="E17" s="107" t="s">
        <v>4460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1885</v>
      </c>
      <c r="B18" s="107" t="s">
        <v>4460</v>
      </c>
      <c r="C18" s="107" t="s">
        <v>4460</v>
      </c>
      <c r="D18" s="107" t="s">
        <v>4460</v>
      </c>
      <c r="E18" s="107" t="s">
        <v>4460</v>
      </c>
      <c r="F18" s="59">
        <v>0</v>
      </c>
      <c r="G18" s="107" t="s">
        <v>4460</v>
      </c>
      <c r="H18" s="59">
        <v>0</v>
      </c>
      <c r="I18" s="107" t="s">
        <v>4460</v>
      </c>
      <c r="J18" s="58">
        <v>0</v>
      </c>
      <c r="K18" s="58">
        <v>0</v>
      </c>
    </row>
    <row r="19" spans="1:11">
      <c r="A19" t="s">
        <v>180</v>
      </c>
      <c r="B19" t="s">
        <v>180</v>
      </c>
      <c r="C19" t="s">
        <v>180</v>
      </c>
      <c r="D19" t="s">
        <v>180</v>
      </c>
      <c r="E19" s="107" t="s">
        <v>4460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839</v>
      </c>
      <c r="B20" s="107" t="s">
        <v>4460</v>
      </c>
      <c r="C20" s="107" t="s">
        <v>4460</v>
      </c>
      <c r="D20" s="107" t="s">
        <v>4460</v>
      </c>
      <c r="E20" s="107" t="s">
        <v>4460</v>
      </c>
      <c r="F20" s="59">
        <v>0</v>
      </c>
      <c r="G20" s="107" t="s">
        <v>4460</v>
      </c>
      <c r="H20" s="59">
        <v>0</v>
      </c>
      <c r="I20" s="107" t="s">
        <v>4460</v>
      </c>
      <c r="J20" s="58">
        <v>0</v>
      </c>
      <c r="K20" s="58">
        <v>0</v>
      </c>
    </row>
    <row r="21" spans="1:11">
      <c r="A21" t="s">
        <v>180</v>
      </c>
      <c r="B21" t="s">
        <v>180</v>
      </c>
      <c r="C21" t="s">
        <v>180</v>
      </c>
      <c r="D21" t="s">
        <v>180</v>
      </c>
      <c r="E21" s="107" t="s">
        <v>4460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194</v>
      </c>
      <c r="B22" s="107" t="s">
        <v>4460</v>
      </c>
      <c r="C22" s="107" t="s">
        <v>4460</v>
      </c>
      <c r="D22" s="107" t="s">
        <v>4460</v>
      </c>
      <c r="E22" s="107" t="s">
        <v>4460</v>
      </c>
      <c r="F22" s="59">
        <v>0</v>
      </c>
      <c r="G22" s="107" t="s">
        <v>4460</v>
      </c>
      <c r="H22" s="59">
        <v>0</v>
      </c>
      <c r="I22" s="107" t="s">
        <v>4460</v>
      </c>
      <c r="J22" s="58">
        <v>0</v>
      </c>
      <c r="K22" s="58">
        <v>0</v>
      </c>
    </row>
    <row r="23" spans="1:11">
      <c r="A23" s="57" t="s">
        <v>1878</v>
      </c>
      <c r="B23" s="107" t="s">
        <v>4460</v>
      </c>
      <c r="C23" s="107" t="s">
        <v>4460</v>
      </c>
      <c r="D23" s="107" t="s">
        <v>4460</v>
      </c>
      <c r="E23" s="107" t="s">
        <v>4460</v>
      </c>
      <c r="F23" s="59">
        <v>0</v>
      </c>
      <c r="G23" s="107" t="s">
        <v>4460</v>
      </c>
      <c r="H23" s="59">
        <v>0</v>
      </c>
      <c r="I23" s="107" t="s">
        <v>4460</v>
      </c>
      <c r="J23" s="58">
        <v>0</v>
      </c>
      <c r="K23" s="58">
        <v>0</v>
      </c>
    </row>
    <row r="24" spans="1:11">
      <c r="A24" t="s">
        <v>180</v>
      </c>
      <c r="B24" t="s">
        <v>180</v>
      </c>
      <c r="C24" t="s">
        <v>180</v>
      </c>
      <c r="D24" t="s">
        <v>180</v>
      </c>
      <c r="E24" s="107" t="s">
        <v>4460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1890</v>
      </c>
      <c r="B25" s="107" t="s">
        <v>4460</v>
      </c>
      <c r="C25" s="107" t="s">
        <v>4460</v>
      </c>
      <c r="D25" s="107" t="s">
        <v>4460</v>
      </c>
      <c r="E25" s="107" t="s">
        <v>4460</v>
      </c>
      <c r="F25" s="59">
        <v>0</v>
      </c>
      <c r="G25" s="107" t="s">
        <v>4460</v>
      </c>
      <c r="H25" s="59">
        <v>0</v>
      </c>
      <c r="I25" s="107" t="s">
        <v>4460</v>
      </c>
      <c r="J25" s="58">
        <v>0</v>
      </c>
      <c r="K25" s="58">
        <v>0</v>
      </c>
    </row>
    <row r="26" spans="1:11">
      <c r="A26" t="s">
        <v>180</v>
      </c>
      <c r="B26" t="s">
        <v>180</v>
      </c>
      <c r="C26" t="s">
        <v>180</v>
      </c>
      <c r="D26" t="s">
        <v>180</v>
      </c>
      <c r="E26" s="107" t="s">
        <v>4460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1885</v>
      </c>
      <c r="B27" s="107" t="s">
        <v>4460</v>
      </c>
      <c r="C27" s="107" t="s">
        <v>4460</v>
      </c>
      <c r="D27" s="107" t="s">
        <v>4460</v>
      </c>
      <c r="E27" s="107" t="s">
        <v>4460</v>
      </c>
      <c r="F27" s="59">
        <v>0</v>
      </c>
      <c r="G27" s="107" t="s">
        <v>4460</v>
      </c>
      <c r="H27" s="59">
        <v>0</v>
      </c>
      <c r="I27" s="107" t="s">
        <v>4460</v>
      </c>
      <c r="J27" s="58">
        <v>0</v>
      </c>
      <c r="K27" s="58">
        <v>0</v>
      </c>
    </row>
    <row r="28" spans="1:11">
      <c r="A28" t="s">
        <v>180</v>
      </c>
      <c r="B28" t="s">
        <v>180</v>
      </c>
      <c r="C28" t="s">
        <v>180</v>
      </c>
      <c r="D28" t="s">
        <v>180</v>
      </c>
      <c r="E28" s="107" t="s">
        <v>4460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1891</v>
      </c>
      <c r="B29" s="107" t="s">
        <v>4460</v>
      </c>
      <c r="C29" s="107" t="s">
        <v>4460</v>
      </c>
      <c r="D29" s="107" t="s">
        <v>4460</v>
      </c>
      <c r="E29" s="107" t="s">
        <v>4460</v>
      </c>
      <c r="F29" s="59">
        <v>0</v>
      </c>
      <c r="G29" s="107" t="s">
        <v>4460</v>
      </c>
      <c r="H29" s="59">
        <v>0</v>
      </c>
      <c r="I29" s="107" t="s">
        <v>4460</v>
      </c>
      <c r="J29" s="58">
        <v>0</v>
      </c>
      <c r="K29" s="58">
        <v>0</v>
      </c>
    </row>
    <row r="30" spans="1:11">
      <c r="A30" t="s">
        <v>180</v>
      </c>
      <c r="B30" t="s">
        <v>180</v>
      </c>
      <c r="C30" t="s">
        <v>180</v>
      </c>
      <c r="D30" t="s">
        <v>180</v>
      </c>
      <c r="E30" s="107" t="s">
        <v>4460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839</v>
      </c>
      <c r="B31" s="107" t="s">
        <v>4460</v>
      </c>
      <c r="C31" s="107" t="s">
        <v>4460</v>
      </c>
      <c r="D31" s="107" t="s">
        <v>4460</v>
      </c>
      <c r="E31" s="107" t="s">
        <v>4460</v>
      </c>
      <c r="F31" s="59">
        <v>0</v>
      </c>
      <c r="G31" s="107" t="s">
        <v>4460</v>
      </c>
      <c r="H31" s="59">
        <v>0</v>
      </c>
      <c r="I31" s="107" t="s">
        <v>4460</v>
      </c>
      <c r="J31" s="58">
        <v>0</v>
      </c>
      <c r="K31" s="58">
        <v>0</v>
      </c>
    </row>
    <row r="32" spans="1:11">
      <c r="A32" t="s">
        <v>180</v>
      </c>
      <c r="B32" t="s">
        <v>180</v>
      </c>
      <c r="C32" t="s">
        <v>180</v>
      </c>
      <c r="D32" t="s">
        <v>180</v>
      </c>
      <c r="E32" s="107" t="s">
        <v>4460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196</v>
      </c>
      <c r="B33" s="107" t="s">
        <v>4460</v>
      </c>
      <c r="C33" s="107" t="s">
        <v>4460</v>
      </c>
      <c r="D33" s="107" t="s">
        <v>4460</v>
      </c>
      <c r="E33" s="107" t="s">
        <v>4460</v>
      </c>
      <c r="F33" s="107" t="s">
        <v>4460</v>
      </c>
      <c r="G33" s="107" t="s">
        <v>4460</v>
      </c>
      <c r="H33" s="107" t="s">
        <v>4460</v>
      </c>
      <c r="I33" s="107" t="s">
        <v>4460</v>
      </c>
      <c r="J33" s="107" t="s">
        <v>4460</v>
      </c>
      <c r="K33" s="107" t="s">
        <v>4460</v>
      </c>
    </row>
    <row r="34" spans="1:11">
      <c r="A34" t="s">
        <v>308</v>
      </c>
      <c r="B34" s="107" t="s">
        <v>4460</v>
      </c>
      <c r="C34" s="107" t="s">
        <v>4460</v>
      </c>
      <c r="D34" s="107" t="s">
        <v>4460</v>
      </c>
      <c r="E34" s="107" t="s">
        <v>4460</v>
      </c>
      <c r="F34" s="107" t="s">
        <v>4460</v>
      </c>
      <c r="G34" s="107" t="s">
        <v>4460</v>
      </c>
      <c r="H34" s="107" t="s">
        <v>4460</v>
      </c>
      <c r="I34" s="107" t="s">
        <v>4460</v>
      </c>
      <c r="J34" s="107" t="s">
        <v>4460</v>
      </c>
      <c r="K34" s="107" t="s">
        <v>4460</v>
      </c>
    </row>
    <row r="35" spans="1:11">
      <c r="A35" t="s">
        <v>309</v>
      </c>
      <c r="B35" s="107" t="s">
        <v>4460</v>
      </c>
      <c r="C35" s="107" t="s">
        <v>4460</v>
      </c>
      <c r="D35" s="107" t="s">
        <v>4460</v>
      </c>
      <c r="E35" s="107" t="s">
        <v>4460</v>
      </c>
      <c r="F35" s="107" t="s">
        <v>4460</v>
      </c>
      <c r="G35" s="107" t="s">
        <v>4460</v>
      </c>
      <c r="H35" s="107" t="s">
        <v>4460</v>
      </c>
      <c r="I35" s="107" t="s">
        <v>4460</v>
      </c>
      <c r="J35" s="107" t="s">
        <v>4460</v>
      </c>
      <c r="K35" s="107" t="s">
        <v>4460</v>
      </c>
    </row>
    <row r="36" spans="1:11">
      <c r="A36" t="s">
        <v>310</v>
      </c>
      <c r="B36" s="107" t="s">
        <v>4460</v>
      </c>
      <c r="C36" s="107" t="s">
        <v>4460</v>
      </c>
      <c r="D36" s="107" t="s">
        <v>4460</v>
      </c>
      <c r="E36" s="107" t="s">
        <v>4460</v>
      </c>
      <c r="F36" s="107" t="s">
        <v>4460</v>
      </c>
      <c r="G36" s="107" t="s">
        <v>4460</v>
      </c>
      <c r="H36" s="107" t="s">
        <v>4460</v>
      </c>
      <c r="I36" s="107" t="s">
        <v>4460</v>
      </c>
      <c r="J36" s="107" t="s">
        <v>4460</v>
      </c>
      <c r="K36" s="107" t="s">
        <v>4460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67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19.5703125" style="13" hidden="1"/>
    <col min="17" max="17" width="10.710937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7">
      <c r="A1" s="2" t="s">
        <v>0</v>
      </c>
      <c r="B1" s="61" t="s">
        <v>4459</v>
      </c>
    </row>
    <row r="2" spans="1:17">
      <c r="A2" s="2" t="s">
        <v>1</v>
      </c>
      <c r="B2" s="9" t="s">
        <v>3469</v>
      </c>
    </row>
    <row r="3" spans="1:17">
      <c r="A3" s="2" t="s">
        <v>2</v>
      </c>
      <c r="B3" s="20" t="s">
        <v>3470</v>
      </c>
    </row>
    <row r="4" spans="1:17">
      <c r="A4" s="2" t="s">
        <v>3</v>
      </c>
      <c r="B4" s="62" t="s">
        <v>165</v>
      </c>
    </row>
    <row r="5" spans="1:17" ht="18.75">
      <c r="A5" s="82" t="s">
        <v>123</v>
      </c>
      <c r="B5" s="83"/>
      <c r="C5" s="83"/>
      <c r="D5" s="83"/>
      <c r="E5" s="83"/>
      <c r="F5" s="83"/>
      <c r="G5" s="83"/>
      <c r="H5" s="83"/>
      <c r="I5" s="83"/>
      <c r="J5" s="84"/>
    </row>
    <row r="6" spans="1:17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19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17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68" t="s">
        <v>70</v>
      </c>
      <c r="F7" s="16" t="s">
        <v>152</v>
      </c>
      <c r="G7" s="100" t="s">
        <v>4460</v>
      </c>
      <c r="H7" s="16" t="s">
        <v>6</v>
      </c>
      <c r="I7" s="21" t="s">
        <v>7</v>
      </c>
      <c r="J7" s="29" t="s">
        <v>7</v>
      </c>
    </row>
    <row r="8" spans="1:17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69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7" s="17" customFormat="1" ht="20.25">
      <c r="A9" s="18" t="s">
        <v>106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20" t="s">
        <v>4460</v>
      </c>
      <c r="G9" s="102" t="s">
        <v>4460</v>
      </c>
      <c r="H9" s="53">
        <f>H10+H358</f>
        <v>40656.117143836018</v>
      </c>
      <c r="I9" s="54">
        <f>H9/$H$9</f>
        <v>1</v>
      </c>
      <c r="J9" s="54">
        <f>H9/'סכום נכסי הקרן'!$C$41</f>
        <v>1.4245797466328102E-2</v>
      </c>
      <c r="Q9" s="71"/>
    </row>
    <row r="10" spans="1:17">
      <c r="A10" s="57" t="s">
        <v>3723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121" t="s">
        <v>4460</v>
      </c>
      <c r="G10" s="107" t="s">
        <v>4460</v>
      </c>
      <c r="H10" s="59">
        <f>H11+H20+H235+H354</f>
        <v>32786.942170535018</v>
      </c>
      <c r="I10" s="58">
        <f t="shared" ref="I10:I73" si="0">H10/$H$9</f>
        <v>0.80644548653131609</v>
      </c>
      <c r="J10" s="58">
        <f>H10/'סכום נכסי הקרן'!$C$41</f>
        <v>1.1488459068759555E-2</v>
      </c>
    </row>
    <row r="11" spans="1:17">
      <c r="A11" s="57" t="s">
        <v>1878</v>
      </c>
      <c r="B11" s="107" t="s">
        <v>4460</v>
      </c>
      <c r="C11" s="107" t="s">
        <v>4460</v>
      </c>
      <c r="D11" s="107" t="s">
        <v>4460</v>
      </c>
      <c r="E11" s="107" t="s">
        <v>4460</v>
      </c>
      <c r="F11" s="121" t="s">
        <v>4460</v>
      </c>
      <c r="G11" s="107" t="s">
        <v>4460</v>
      </c>
      <c r="H11" s="59">
        <f>SUM(H12:H19)</f>
        <v>-340.12257986599997</v>
      </c>
      <c r="I11" s="58">
        <f t="shared" si="0"/>
        <v>-8.365840216927033E-3</v>
      </c>
      <c r="J11" s="58">
        <f>H11/'סכום נכסי הקרן'!$C$41</f>
        <v>-1.1917806536600486E-4</v>
      </c>
    </row>
    <row r="12" spans="1:17">
      <c r="A12" t="s">
        <v>3724</v>
      </c>
      <c r="B12" t="s">
        <v>3725</v>
      </c>
      <c r="C12" t="s">
        <v>1881</v>
      </c>
      <c r="D12" t="s">
        <v>98</v>
      </c>
      <c r="E12" s="64">
        <v>44952</v>
      </c>
      <c r="F12" s="55">
        <v>931400.51498099999</v>
      </c>
      <c r="G12" s="55">
        <v>-38.778080000000003</v>
      </c>
      <c r="H12" s="55">
        <v>-361.17923829699998</v>
      </c>
      <c r="I12" s="56">
        <f t="shared" si="0"/>
        <v>-8.883761255881745E-3</v>
      </c>
      <c r="J12" s="56">
        <f>H12/'סכום נכסי הקרן'!$C$41</f>
        <v>-1.2655626359050392E-4</v>
      </c>
    </row>
    <row r="13" spans="1:17">
      <c r="A13" t="s">
        <v>3726</v>
      </c>
      <c r="B13" t="s">
        <v>3727</v>
      </c>
      <c r="C13" t="s">
        <v>1881</v>
      </c>
      <c r="D13" t="s">
        <v>98</v>
      </c>
      <c r="E13" s="64">
        <v>44952</v>
      </c>
      <c r="F13" s="55">
        <v>1550202.5916589999</v>
      </c>
      <c r="G13" s="55">
        <v>-15.624169999999999</v>
      </c>
      <c r="H13" s="55">
        <v>-242.206294085</v>
      </c>
      <c r="I13" s="56">
        <f t="shared" si="0"/>
        <v>-5.9574379232553336E-3</v>
      </c>
      <c r="J13" s="56">
        <f>H13/'סכום נכסי הקרן'!$C$41</f>
        <v>-8.4868454072917776E-5</v>
      </c>
    </row>
    <row r="14" spans="1:17">
      <c r="A14" t="s">
        <v>3728</v>
      </c>
      <c r="B14" t="s">
        <v>3729</v>
      </c>
      <c r="C14" t="s">
        <v>1881</v>
      </c>
      <c r="D14" t="s">
        <v>98</v>
      </c>
      <c r="E14" s="64">
        <v>45244</v>
      </c>
      <c r="F14" s="55">
        <v>770385.05241600005</v>
      </c>
      <c r="G14" s="55">
        <v>10.994979000000001</v>
      </c>
      <c r="H14" s="55">
        <v>84.703677506999995</v>
      </c>
      <c r="I14" s="56">
        <f t="shared" si="0"/>
        <v>2.083417784520088E-3</v>
      </c>
      <c r="J14" s="56">
        <f>H14/'סכום נכסי הקרן'!$C$41</f>
        <v>2.9679947796019174E-5</v>
      </c>
    </row>
    <row r="15" spans="1:17">
      <c r="A15" t="s">
        <v>3730</v>
      </c>
      <c r="B15" t="s">
        <v>3731</v>
      </c>
      <c r="C15" t="s">
        <v>1881</v>
      </c>
      <c r="D15" t="s">
        <v>98</v>
      </c>
      <c r="E15" s="64">
        <v>44965</v>
      </c>
      <c r="F15" s="55">
        <v>372552.85535999999</v>
      </c>
      <c r="G15" s="55">
        <v>-2.479949</v>
      </c>
      <c r="H15" s="55">
        <v>-9.2391197749999989</v>
      </c>
      <c r="I15" s="56">
        <f t="shared" si="0"/>
        <v>-2.2725042193068274E-4</v>
      </c>
      <c r="J15" s="56">
        <f>H15/'סכום נכסי הקרן'!$C$41</f>
        <v>-3.2373634849621119E-6</v>
      </c>
    </row>
    <row r="16" spans="1:17">
      <c r="A16" t="s">
        <v>3730</v>
      </c>
      <c r="B16" t="s">
        <v>3732</v>
      </c>
      <c r="C16" t="s">
        <v>1881</v>
      </c>
      <c r="D16" t="s">
        <v>98</v>
      </c>
      <c r="E16" s="64">
        <v>44952</v>
      </c>
      <c r="F16" s="55">
        <v>1072612.6231849999</v>
      </c>
      <c r="G16" s="55">
        <v>7.9122940000000002</v>
      </c>
      <c r="H16" s="55">
        <v>84.868266894999977</v>
      </c>
      <c r="I16" s="56">
        <f t="shared" si="0"/>
        <v>2.0874661147484192E-3</v>
      </c>
      <c r="J16" s="56">
        <f>H16/'סכום נכסי הקרן'!$C$41</f>
        <v>2.9737619488528797E-5</v>
      </c>
    </row>
    <row r="17" spans="1:10">
      <c r="A17" t="s">
        <v>3733</v>
      </c>
      <c r="B17" t="s">
        <v>3734</v>
      </c>
      <c r="C17" t="s">
        <v>1881</v>
      </c>
      <c r="D17" t="s">
        <v>98</v>
      </c>
      <c r="E17" s="64">
        <v>45091</v>
      </c>
      <c r="F17" s="55">
        <v>912720.82831999997</v>
      </c>
      <c r="G17" s="55">
        <v>5.8367300000000002</v>
      </c>
      <c r="H17" s="55">
        <v>53.273046743000002</v>
      </c>
      <c r="I17" s="56">
        <f t="shared" si="0"/>
        <v>1.310332872038098E-3</v>
      </c>
      <c r="J17" s="56">
        <f>H17/'סכום נכסי הקרן'!$C$41</f>
        <v>1.8666736708526761E-5</v>
      </c>
    </row>
    <row r="18" spans="1:10">
      <c r="A18" t="s">
        <v>3735</v>
      </c>
      <c r="B18" t="s">
        <v>3736</v>
      </c>
      <c r="C18" t="s">
        <v>1881</v>
      </c>
      <c r="D18" t="s">
        <v>98</v>
      </c>
      <c r="E18" s="64">
        <v>44917</v>
      </c>
      <c r="F18" s="55">
        <v>1475571.531338</v>
      </c>
      <c r="G18" s="55">
        <v>-1.4228719999999999</v>
      </c>
      <c r="H18" s="55">
        <v>-20.995492042999999</v>
      </c>
      <c r="I18" s="56">
        <f t="shared" si="0"/>
        <v>-5.1641655716212884E-4</v>
      </c>
      <c r="J18" s="56">
        <f>H18/'סכום נכסי הקרן'!$C$41</f>
        <v>-7.3567656815901363E-6</v>
      </c>
    </row>
    <row r="19" spans="1:10">
      <c r="A19" t="s">
        <v>3735</v>
      </c>
      <c r="B19" t="s">
        <v>3737</v>
      </c>
      <c r="C19" t="s">
        <v>1881</v>
      </c>
      <c r="D19" t="s">
        <v>98</v>
      </c>
      <c r="E19" s="64">
        <v>45043</v>
      </c>
      <c r="F19" s="55">
        <v>1216063.30944</v>
      </c>
      <c r="G19" s="55">
        <v>5.8099420000000004</v>
      </c>
      <c r="H19" s="55">
        <v>70.652573189000009</v>
      </c>
      <c r="I19" s="56">
        <f t="shared" si="0"/>
        <v>1.7378091699962507E-3</v>
      </c>
      <c r="J19" s="56">
        <f>H19/'סכום נכסי הקרן'!$C$41</f>
        <v>2.4756477470894329E-5</v>
      </c>
    </row>
    <row r="20" spans="1:10">
      <c r="A20" s="57" t="s">
        <v>3738</v>
      </c>
      <c r="B20" s="107" t="s">
        <v>4460</v>
      </c>
      <c r="C20" s="107" t="s">
        <v>4460</v>
      </c>
      <c r="D20" s="107" t="s">
        <v>4460</v>
      </c>
      <c r="E20" s="107" t="s">
        <v>4460</v>
      </c>
      <c r="F20" s="121" t="s">
        <v>4460</v>
      </c>
      <c r="G20" s="107" t="s">
        <v>4460</v>
      </c>
      <c r="H20" s="59">
        <f>SUM(H21:H234)</f>
        <v>34582.073270444016</v>
      </c>
      <c r="I20" s="58">
        <f t="shared" si="0"/>
        <v>0.85059950875527957</v>
      </c>
      <c r="J20" s="58">
        <f>H20/'סכום נכסי הקרן'!$C$41</f>
        <v>1.2117468326685889E-2</v>
      </c>
    </row>
    <row r="21" spans="1:10">
      <c r="A21" t="s">
        <v>3739</v>
      </c>
      <c r="B21" t="s">
        <v>3740</v>
      </c>
      <c r="C21" t="s">
        <v>1881</v>
      </c>
      <c r="D21" t="s">
        <v>100</v>
      </c>
      <c r="E21" s="64">
        <v>45131</v>
      </c>
      <c r="F21" s="55">
        <v>1392100.5772800001</v>
      </c>
      <c r="G21" s="55">
        <v>-1.8345130000000001</v>
      </c>
      <c r="H21" s="55">
        <v>-25.538267683999997</v>
      </c>
      <c r="I21" s="56">
        <f t="shared" si="0"/>
        <v>-6.2815314098119482E-4</v>
      </c>
      <c r="J21" s="56">
        <f>H21/'סכום נכסי הקרן'!$C$41</f>
        <v>-8.9485424242559442E-6</v>
      </c>
    </row>
    <row r="22" spans="1:10">
      <c r="A22" t="s">
        <v>3739</v>
      </c>
      <c r="B22" t="s">
        <v>3741</v>
      </c>
      <c r="C22" t="s">
        <v>1881</v>
      </c>
      <c r="D22" t="s">
        <v>100</v>
      </c>
      <c r="E22" s="64">
        <v>45131</v>
      </c>
      <c r="F22" s="55">
        <v>2155434.04</v>
      </c>
      <c r="G22" s="55">
        <v>-1.8345130000000001</v>
      </c>
      <c r="H22" s="55">
        <v>-39.541720212999998</v>
      </c>
      <c r="I22" s="56">
        <f t="shared" si="0"/>
        <v>-9.7258968614997272E-4</v>
      </c>
      <c r="J22" s="56">
        <f>H22/'סכום נכסי הקרן'!$C$41</f>
        <v>-1.3855315686732125E-5</v>
      </c>
    </row>
    <row r="23" spans="1:10">
      <c r="A23" t="s">
        <v>3742</v>
      </c>
      <c r="B23" t="s">
        <v>3743</v>
      </c>
      <c r="C23" t="s">
        <v>1881</v>
      </c>
      <c r="D23" t="s">
        <v>100</v>
      </c>
      <c r="E23" s="64">
        <v>45131</v>
      </c>
      <c r="F23" s="55">
        <v>2858356.8025250002</v>
      </c>
      <c r="G23" s="55">
        <v>-1.7487699999999999</v>
      </c>
      <c r="H23" s="55">
        <v>-49.986079742000001</v>
      </c>
      <c r="I23" s="56">
        <f t="shared" si="0"/>
        <v>-1.2294848414853734E-3</v>
      </c>
      <c r="J23" s="56">
        <f>H23/'סכום נכסי הקרן'!$C$41</f>
        <v>-1.7514992039721141E-5</v>
      </c>
    </row>
    <row r="24" spans="1:10">
      <c r="A24" t="s">
        <v>3744</v>
      </c>
      <c r="B24" t="s">
        <v>3745</v>
      </c>
      <c r="C24" t="s">
        <v>1881</v>
      </c>
      <c r="D24" t="s">
        <v>100</v>
      </c>
      <c r="E24" s="64">
        <v>45131</v>
      </c>
      <c r="F24" s="55">
        <v>1395720.390716</v>
      </c>
      <c r="G24" s="55">
        <v>-1.720221</v>
      </c>
      <c r="H24" s="55">
        <v>-24.009471541</v>
      </c>
      <c r="I24" s="56">
        <f t="shared" si="0"/>
        <v>-5.9055003841261165E-4</v>
      </c>
      <c r="J24" s="56">
        <f>H24/'סכום נכסי הקרן'!$C$41</f>
        <v>-8.4128562409583458E-6</v>
      </c>
    </row>
    <row r="25" spans="1:10">
      <c r="A25" t="s">
        <v>3746</v>
      </c>
      <c r="B25" t="s">
        <v>3747</v>
      </c>
      <c r="C25" t="s">
        <v>1881</v>
      </c>
      <c r="D25" t="s">
        <v>100</v>
      </c>
      <c r="E25" s="64">
        <v>45138</v>
      </c>
      <c r="F25" s="55">
        <v>2975729.03712</v>
      </c>
      <c r="G25" s="55">
        <v>0.75822500000000004</v>
      </c>
      <c r="H25" s="55">
        <v>22.562707119999999</v>
      </c>
      <c r="I25" s="56">
        <f t="shared" si="0"/>
        <v>5.5496463275565876E-4</v>
      </c>
      <c r="J25" s="56">
        <f>H25/'סכום נכסי הקרן'!$C$41</f>
        <v>7.9059137592122686E-6</v>
      </c>
    </row>
    <row r="26" spans="1:10">
      <c r="A26" t="s">
        <v>3748</v>
      </c>
      <c r="B26" t="s">
        <v>3749</v>
      </c>
      <c r="C26" t="s">
        <v>1881</v>
      </c>
      <c r="D26" t="s">
        <v>100</v>
      </c>
      <c r="E26" s="64">
        <v>45274</v>
      </c>
      <c r="F26" s="55">
        <v>1192051.2925440001</v>
      </c>
      <c r="G26" s="55">
        <v>1.4278599999999999</v>
      </c>
      <c r="H26" s="55">
        <v>17.020824674</v>
      </c>
      <c r="I26" s="56">
        <f t="shared" si="0"/>
        <v>4.186534738126258E-4</v>
      </c>
      <c r="J26" s="56">
        <f>H26/'סכום נכסי הקרן'!$C$41</f>
        <v>5.964052596509363E-6</v>
      </c>
    </row>
    <row r="27" spans="1:10">
      <c r="A27" t="s">
        <v>3750</v>
      </c>
      <c r="B27" t="s">
        <v>3751</v>
      </c>
      <c r="C27" t="s">
        <v>1881</v>
      </c>
      <c r="D27" t="s">
        <v>100</v>
      </c>
      <c r="E27" s="64">
        <v>45274</v>
      </c>
      <c r="F27" s="55">
        <v>1192540.0919039999</v>
      </c>
      <c r="G27" s="55">
        <v>1.4682630000000001</v>
      </c>
      <c r="H27" s="55">
        <v>17.509624034000002</v>
      </c>
      <c r="I27" s="56">
        <f t="shared" si="0"/>
        <v>4.3067624908825513E-4</v>
      </c>
      <c r="J27" s="56">
        <f>H27/'סכום נכסי הקרן'!$C$41</f>
        <v>6.1353266180691553E-6</v>
      </c>
    </row>
    <row r="28" spans="1:10">
      <c r="A28" t="s">
        <v>3752</v>
      </c>
      <c r="B28" t="s">
        <v>3753</v>
      </c>
      <c r="C28" t="s">
        <v>1881</v>
      </c>
      <c r="D28" t="s">
        <v>100</v>
      </c>
      <c r="E28" s="64">
        <v>45264</v>
      </c>
      <c r="F28" s="55">
        <v>2328686.1328500002</v>
      </c>
      <c r="G28" s="55">
        <v>1.537382</v>
      </c>
      <c r="H28" s="55">
        <v>35.800799751999996</v>
      </c>
      <c r="I28" s="56">
        <f t="shared" si="0"/>
        <v>8.8057596905630349E-4</v>
      </c>
      <c r="J28" s="56">
        <f>H28/'סכום נכסי הקרן'!$C$41</f>
        <v>1.25445069088917E-5</v>
      </c>
    </row>
    <row r="29" spans="1:10">
      <c r="A29" t="s">
        <v>3754</v>
      </c>
      <c r="B29" t="s">
        <v>3755</v>
      </c>
      <c r="C29" t="s">
        <v>1881</v>
      </c>
      <c r="D29" t="s">
        <v>100</v>
      </c>
      <c r="E29" s="64">
        <v>45264</v>
      </c>
      <c r="F29" s="55">
        <v>2939382.3531999998</v>
      </c>
      <c r="G29" s="55">
        <v>1.564255</v>
      </c>
      <c r="H29" s="55">
        <v>45.979432862000003</v>
      </c>
      <c r="I29" s="56">
        <f t="shared" si="0"/>
        <v>1.1309351726661646E-3</v>
      </c>
      <c r="J29" s="56">
        <f>H29/'סכום נכסי הקרן'!$C$41</f>
        <v>1.6111073417348981E-5</v>
      </c>
    </row>
    <row r="30" spans="1:10">
      <c r="A30" t="s">
        <v>3756</v>
      </c>
      <c r="B30" t="s">
        <v>3757</v>
      </c>
      <c r="C30" t="s">
        <v>1881</v>
      </c>
      <c r="D30" t="s">
        <v>100</v>
      </c>
      <c r="E30" s="64">
        <v>45264</v>
      </c>
      <c r="F30" s="55">
        <v>1941737.2859499999</v>
      </c>
      <c r="G30" s="55">
        <v>1.5964830000000001</v>
      </c>
      <c r="H30" s="55">
        <v>30.999508367999994</v>
      </c>
      <c r="I30" s="56">
        <f t="shared" si="0"/>
        <v>7.6248079122577777E-4</v>
      </c>
      <c r="J30" s="56">
        <f>H30/'סכום נכסי הקרן'!$C$41</f>
        <v>1.086214692376803E-5</v>
      </c>
    </row>
    <row r="31" spans="1:10">
      <c r="A31" t="s">
        <v>3758</v>
      </c>
      <c r="B31" t="s">
        <v>3759</v>
      </c>
      <c r="C31" t="s">
        <v>1881</v>
      </c>
      <c r="D31" t="s">
        <v>100</v>
      </c>
      <c r="E31" s="64">
        <v>45258</v>
      </c>
      <c r="F31" s="55">
        <v>2315346.5029520001</v>
      </c>
      <c r="G31" s="55">
        <v>1.573842</v>
      </c>
      <c r="H31" s="55">
        <v>36.439888444999994</v>
      </c>
      <c r="I31" s="56">
        <f t="shared" si="0"/>
        <v>8.9629534261917931E-4</v>
      </c>
      <c r="J31" s="56">
        <f>H31/'סכום נכסי הקרן'!$C$41</f>
        <v>1.2768441920965983E-5</v>
      </c>
    </row>
    <row r="32" spans="1:10">
      <c r="A32" t="s">
        <v>3760</v>
      </c>
      <c r="B32" t="s">
        <v>3761</v>
      </c>
      <c r="C32" t="s">
        <v>1881</v>
      </c>
      <c r="D32" t="s">
        <v>100</v>
      </c>
      <c r="E32" s="64">
        <v>45258</v>
      </c>
      <c r="F32" s="55">
        <v>2499788.8462499999</v>
      </c>
      <c r="G32" s="55">
        <v>1.6988760000000001</v>
      </c>
      <c r="H32" s="55">
        <v>42.468301649000004</v>
      </c>
      <c r="I32" s="56">
        <f t="shared" si="0"/>
        <v>1.0445734770674906E-3</v>
      </c>
      <c r="J32" s="56">
        <f>H32/'סכום נכסי הקרן'!$C$41</f>
        <v>1.4880782193001592E-5</v>
      </c>
    </row>
    <row r="33" spans="1:10">
      <c r="A33" t="s">
        <v>3762</v>
      </c>
      <c r="B33" t="s">
        <v>3763</v>
      </c>
      <c r="C33" t="s">
        <v>1881</v>
      </c>
      <c r="D33" t="s">
        <v>100</v>
      </c>
      <c r="E33" s="64">
        <v>45258</v>
      </c>
      <c r="F33" s="55">
        <v>2777543.1625000001</v>
      </c>
      <c r="G33" s="55">
        <v>1.6988760000000001</v>
      </c>
      <c r="H33" s="55">
        <v>47.187001917000003</v>
      </c>
      <c r="I33" s="56">
        <f t="shared" si="0"/>
        <v>1.1606371988268965E-3</v>
      </c>
      <c r="J33" s="56">
        <f>H33/'סכום נכסי הקרן'!$C$41</f>
        <v>1.6534202466374349E-5</v>
      </c>
    </row>
    <row r="34" spans="1:10">
      <c r="A34" t="s">
        <v>3764</v>
      </c>
      <c r="B34" t="s">
        <v>3765</v>
      </c>
      <c r="C34" t="s">
        <v>1881</v>
      </c>
      <c r="D34" t="s">
        <v>100</v>
      </c>
      <c r="E34" s="64">
        <v>45251</v>
      </c>
      <c r="F34" s="55">
        <v>398751.65568000003</v>
      </c>
      <c r="G34" s="55">
        <v>1.695227</v>
      </c>
      <c r="H34" s="55">
        <v>6.759743974</v>
      </c>
      <c r="I34" s="56">
        <f t="shared" si="0"/>
        <v>1.662663443753104E-4</v>
      </c>
      <c r="J34" s="56">
        <f>H34/'סכום נכסי הקרן'!$C$41</f>
        <v>2.3685966674374323E-6</v>
      </c>
    </row>
    <row r="35" spans="1:10">
      <c r="A35" t="s">
        <v>3766</v>
      </c>
      <c r="B35" t="s">
        <v>3767</v>
      </c>
      <c r="C35" t="s">
        <v>1881</v>
      </c>
      <c r="D35" t="s">
        <v>100</v>
      </c>
      <c r="E35" s="64">
        <v>45251</v>
      </c>
      <c r="F35" s="55">
        <v>2279136.8819380002</v>
      </c>
      <c r="G35" s="55">
        <v>1.7353780000000001</v>
      </c>
      <c r="H35" s="55">
        <v>39.551646259000002</v>
      </c>
      <c r="I35" s="56">
        <f t="shared" si="0"/>
        <v>9.7283383258345746E-4</v>
      </c>
      <c r="J35" s="56">
        <f>H35/'סכום נכסי הקרן'!$C$41</f>
        <v>1.3858793747375675E-5</v>
      </c>
    </row>
    <row r="36" spans="1:10">
      <c r="A36" t="s">
        <v>3768</v>
      </c>
      <c r="B36" t="s">
        <v>3769</v>
      </c>
      <c r="C36" t="s">
        <v>1881</v>
      </c>
      <c r="D36" t="s">
        <v>100</v>
      </c>
      <c r="E36" s="64">
        <v>45251</v>
      </c>
      <c r="F36" s="55">
        <v>798111.59500800003</v>
      </c>
      <c r="G36" s="55">
        <v>1.7701499999999999</v>
      </c>
      <c r="H36" s="55">
        <v>14.127771595</v>
      </c>
      <c r="I36" s="56">
        <f t="shared" si="0"/>
        <v>3.4749436462458514E-4</v>
      </c>
      <c r="J36" s="56">
        <f>H36/'סכום נכסי הקרן'!$C$41</f>
        <v>4.9503343391322083E-6</v>
      </c>
    </row>
    <row r="37" spans="1:10">
      <c r="A37" t="s">
        <v>3770</v>
      </c>
      <c r="B37" t="s">
        <v>3771</v>
      </c>
      <c r="C37" t="s">
        <v>1881</v>
      </c>
      <c r="D37" t="s">
        <v>100</v>
      </c>
      <c r="E37" s="64">
        <v>45251</v>
      </c>
      <c r="F37" s="55">
        <v>997883.89344000001</v>
      </c>
      <c r="G37" s="55">
        <v>1.794208</v>
      </c>
      <c r="H37" s="55">
        <v>17.904114119999999</v>
      </c>
      <c r="I37" s="56">
        <f t="shared" si="0"/>
        <v>4.4037934209648175E-4</v>
      </c>
      <c r="J37" s="56">
        <f>H37/'סכום נכסי הקרן'!$C$41</f>
        <v>6.2735549158612966E-6</v>
      </c>
    </row>
    <row r="38" spans="1:10">
      <c r="A38" t="s">
        <v>3772</v>
      </c>
      <c r="B38" t="s">
        <v>3773</v>
      </c>
      <c r="C38" t="s">
        <v>1881</v>
      </c>
      <c r="D38" t="s">
        <v>100</v>
      </c>
      <c r="E38" s="64">
        <v>45132</v>
      </c>
      <c r="F38" s="55">
        <v>2908373.1111920001</v>
      </c>
      <c r="G38" s="55">
        <v>1.3763749999999999</v>
      </c>
      <c r="H38" s="55">
        <v>40.030109100000004</v>
      </c>
      <c r="I38" s="56">
        <f t="shared" si="0"/>
        <v>9.8460236520813631E-4</v>
      </c>
      <c r="J38" s="56">
        <f>H38/'סכום נכסי הקרן'!$C$41</f>
        <v>1.4026445879622724E-5</v>
      </c>
    </row>
    <row r="39" spans="1:10">
      <c r="A39" t="s">
        <v>3774</v>
      </c>
      <c r="B39" t="s">
        <v>3775</v>
      </c>
      <c r="C39" t="s">
        <v>1881</v>
      </c>
      <c r="D39" t="s">
        <v>100</v>
      </c>
      <c r="E39" s="64">
        <v>45132</v>
      </c>
      <c r="F39" s="55">
        <v>1597222.513152</v>
      </c>
      <c r="G39" s="55">
        <v>1.384423</v>
      </c>
      <c r="H39" s="55">
        <v>22.112317612999998</v>
      </c>
      <c r="I39" s="56">
        <f t="shared" si="0"/>
        <v>5.4388660714375437E-4</v>
      </c>
      <c r="J39" s="56">
        <f>H39/'סכום נכסי הקרן'!$C$41</f>
        <v>7.7480984500182837E-6</v>
      </c>
    </row>
    <row r="40" spans="1:10">
      <c r="A40" t="s">
        <v>3776</v>
      </c>
      <c r="B40" t="s">
        <v>3777</v>
      </c>
      <c r="C40" t="s">
        <v>1881</v>
      </c>
      <c r="D40" t="s">
        <v>100</v>
      </c>
      <c r="E40" s="64">
        <v>45133</v>
      </c>
      <c r="F40" s="55">
        <v>1887279.2761949999</v>
      </c>
      <c r="G40" s="55">
        <v>1.4326080000000001</v>
      </c>
      <c r="H40" s="55">
        <v>27.037319434</v>
      </c>
      <c r="I40" s="56">
        <f t="shared" si="0"/>
        <v>6.6502463425972293E-4</v>
      </c>
      <c r="J40" s="56">
        <f>H40/'סכום נכסי הקרן'!$C$41</f>
        <v>9.4738062497829337E-6</v>
      </c>
    </row>
    <row r="41" spans="1:10">
      <c r="A41" t="s">
        <v>3778</v>
      </c>
      <c r="B41" t="s">
        <v>3779</v>
      </c>
      <c r="C41" t="s">
        <v>1881</v>
      </c>
      <c r="D41" t="s">
        <v>100</v>
      </c>
      <c r="E41" s="64">
        <v>45132</v>
      </c>
      <c r="F41" s="55">
        <v>1199220.3498239999</v>
      </c>
      <c r="G41" s="55">
        <v>1.491611</v>
      </c>
      <c r="H41" s="55">
        <v>17.887703170000002</v>
      </c>
      <c r="I41" s="56">
        <f t="shared" si="0"/>
        <v>4.399756894323098E-4</v>
      </c>
      <c r="J41" s="56">
        <f>H41/'סכום נכסי הקרן'!$C$41</f>
        <v>6.2678045617607587E-6</v>
      </c>
    </row>
    <row r="42" spans="1:10">
      <c r="A42" t="s">
        <v>3780</v>
      </c>
      <c r="B42" t="s">
        <v>3781</v>
      </c>
      <c r="C42" t="s">
        <v>1881</v>
      </c>
      <c r="D42" t="s">
        <v>100</v>
      </c>
      <c r="E42" s="64">
        <v>45272</v>
      </c>
      <c r="F42" s="55">
        <v>799675.75295999984</v>
      </c>
      <c r="G42" s="55">
        <v>2.0410910000000002</v>
      </c>
      <c r="H42" s="55">
        <v>16.322107713000001</v>
      </c>
      <c r="I42" s="56">
        <f t="shared" si="0"/>
        <v>4.01467450894401E-4</v>
      </c>
      <c r="J42" s="56">
        <f>H42/'סכום נכסי הקרן'!$C$41</f>
        <v>5.7192239947646588E-6</v>
      </c>
    </row>
    <row r="43" spans="1:10">
      <c r="A43" t="s">
        <v>3782</v>
      </c>
      <c r="B43" t="s">
        <v>3783</v>
      </c>
      <c r="C43" t="s">
        <v>1881</v>
      </c>
      <c r="D43" t="s">
        <v>100</v>
      </c>
      <c r="E43" s="64">
        <v>45250</v>
      </c>
      <c r="F43" s="55">
        <v>680038.30782700004</v>
      </c>
      <c r="G43" s="55">
        <v>1.9945440000000001</v>
      </c>
      <c r="H43" s="55">
        <v>13.563662375</v>
      </c>
      <c r="I43" s="56">
        <f t="shared" si="0"/>
        <v>3.3361922701603645E-4</v>
      </c>
      <c r="J43" s="56">
        <f>H43/'סכום נכסי הקרן'!$C$41</f>
        <v>4.7526719389433913E-6</v>
      </c>
    </row>
    <row r="44" spans="1:10">
      <c r="A44" t="s">
        <v>3784</v>
      </c>
      <c r="B44" t="s">
        <v>3785</v>
      </c>
      <c r="C44" t="s">
        <v>1881</v>
      </c>
      <c r="D44" t="s">
        <v>100</v>
      </c>
      <c r="E44" s="64">
        <v>45271</v>
      </c>
      <c r="F44" s="55">
        <v>2320949.7077759998</v>
      </c>
      <c r="G44" s="55">
        <v>2.1030929999999999</v>
      </c>
      <c r="H44" s="55">
        <v>48.811733281999999</v>
      </c>
      <c r="I44" s="56">
        <f t="shared" si="0"/>
        <v>1.2005999763654378E-3</v>
      </c>
      <c r="J44" s="56">
        <f>H44/'סכום נכסי הקרן'!$C$41</f>
        <v>1.7103504101380334E-5</v>
      </c>
    </row>
    <row r="45" spans="1:10">
      <c r="A45" t="s">
        <v>3786</v>
      </c>
      <c r="B45" t="s">
        <v>3787</v>
      </c>
      <c r="C45" t="s">
        <v>1881</v>
      </c>
      <c r="D45" t="s">
        <v>100</v>
      </c>
      <c r="E45" s="64">
        <v>45271</v>
      </c>
      <c r="F45" s="55">
        <v>3001635.4032000001</v>
      </c>
      <c r="G45" s="55">
        <v>2.1163780000000001</v>
      </c>
      <c r="H45" s="55">
        <v>63.525953423999994</v>
      </c>
      <c r="I45" s="56">
        <f t="shared" si="0"/>
        <v>1.5625189488522352E-3</v>
      </c>
      <c r="J45" s="56">
        <f>H45/'סכום נכסי הקרן'!$C$41</f>
        <v>2.2259328482648822E-5</v>
      </c>
    </row>
    <row r="46" spans="1:10">
      <c r="A46" t="s">
        <v>3788</v>
      </c>
      <c r="B46" t="s">
        <v>3789</v>
      </c>
      <c r="C46" t="s">
        <v>1881</v>
      </c>
      <c r="D46" t="s">
        <v>100</v>
      </c>
      <c r="E46" s="64">
        <v>45250</v>
      </c>
      <c r="F46" s="55">
        <v>3403238.3884800007</v>
      </c>
      <c r="G46" s="55">
        <v>2.0822859999999999</v>
      </c>
      <c r="H46" s="55">
        <v>70.865161108999999</v>
      </c>
      <c r="I46" s="56">
        <f t="shared" si="0"/>
        <v>1.7430380982593184E-3</v>
      </c>
      <c r="J46" s="56">
        <f>H46/'סכום נכסי הקרן'!$C$41</f>
        <v>2.4830967723895949E-5</v>
      </c>
    </row>
    <row r="47" spans="1:10">
      <c r="A47" t="s">
        <v>3790</v>
      </c>
      <c r="B47" t="s">
        <v>3791</v>
      </c>
      <c r="C47" t="s">
        <v>1881</v>
      </c>
      <c r="D47" t="s">
        <v>100</v>
      </c>
      <c r="E47" s="64">
        <v>45252</v>
      </c>
      <c r="F47" s="55">
        <v>1402854.1631999998</v>
      </c>
      <c r="G47" s="55">
        <v>2.2230240000000001</v>
      </c>
      <c r="H47" s="55">
        <v>31.185790206999997</v>
      </c>
      <c r="I47" s="56">
        <f t="shared" si="0"/>
        <v>7.6706268079336634E-4</v>
      </c>
      <c r="J47" s="56">
        <f>H47/'סכום נכסי הקרן'!$C$41</f>
        <v>1.0927419594560979E-5</v>
      </c>
    </row>
    <row r="48" spans="1:10">
      <c r="A48" t="s">
        <v>3792</v>
      </c>
      <c r="B48" t="s">
        <v>3793</v>
      </c>
      <c r="C48" t="s">
        <v>1881</v>
      </c>
      <c r="D48" t="s">
        <v>100</v>
      </c>
      <c r="E48" s="64">
        <v>45252</v>
      </c>
      <c r="F48" s="55">
        <v>2401704.4882499999</v>
      </c>
      <c r="G48" s="55">
        <v>2.2230240000000001</v>
      </c>
      <c r="H48" s="55">
        <v>53.390476554999999</v>
      </c>
      <c r="I48" s="56">
        <f t="shared" si="0"/>
        <v>1.3132212396503946E-3</v>
      </c>
      <c r="J48" s="56">
        <f>H48/'סכום נכסי הקרן'!$C$41</f>
        <v>1.8707883808539841E-5</v>
      </c>
    </row>
    <row r="49" spans="1:10">
      <c r="A49" t="s">
        <v>3794</v>
      </c>
      <c r="B49" t="s">
        <v>3795</v>
      </c>
      <c r="C49" t="s">
        <v>1881</v>
      </c>
      <c r="D49" t="s">
        <v>100</v>
      </c>
      <c r="E49" s="64">
        <v>45252</v>
      </c>
      <c r="F49" s="55">
        <v>1563900.5970000001</v>
      </c>
      <c r="G49" s="55">
        <v>2.2230240000000001</v>
      </c>
      <c r="H49" s="55">
        <v>34.765891710000005</v>
      </c>
      <c r="I49" s="56">
        <f t="shared" si="0"/>
        <v>8.5512080720849049E-4</v>
      </c>
      <c r="J49" s="56">
        <f>H49/'סכום נכסי הקרן'!$C$41</f>
        <v>1.2181877828735155E-5</v>
      </c>
    </row>
    <row r="50" spans="1:10">
      <c r="A50" t="s">
        <v>3794</v>
      </c>
      <c r="B50" t="s">
        <v>3796</v>
      </c>
      <c r="C50" t="s">
        <v>1881</v>
      </c>
      <c r="D50" t="s">
        <v>100</v>
      </c>
      <c r="E50" s="64">
        <v>45252</v>
      </c>
      <c r="F50" s="55">
        <v>3006116.0639999998</v>
      </c>
      <c r="G50" s="55">
        <v>2.2230240000000001</v>
      </c>
      <c r="H50" s="55">
        <v>66.826693301999995</v>
      </c>
      <c r="I50" s="56">
        <f t="shared" si="0"/>
        <v>1.6437057445888377E-3</v>
      </c>
      <c r="J50" s="56">
        <f>H50/'סכום נכסי הקרן'!$C$41</f>
        <v>2.3415899131652611E-5</v>
      </c>
    </row>
    <row r="51" spans="1:10">
      <c r="A51" t="s">
        <v>3797</v>
      </c>
      <c r="B51" t="s">
        <v>3798</v>
      </c>
      <c r="C51" t="s">
        <v>1881</v>
      </c>
      <c r="D51" t="s">
        <v>100</v>
      </c>
      <c r="E51" s="64">
        <v>45252</v>
      </c>
      <c r="F51" s="55">
        <v>1603261.9007999999</v>
      </c>
      <c r="G51" s="55">
        <v>2.2230240000000001</v>
      </c>
      <c r="H51" s="55">
        <v>35.640903094000002</v>
      </c>
      <c r="I51" s="56">
        <f t="shared" si="0"/>
        <v>8.7664306377087495E-4</v>
      </c>
      <c r="J51" s="56">
        <f>H51/'סכום נכסי הקרן'!$C$41</f>
        <v>1.2488479536741235E-5</v>
      </c>
    </row>
    <row r="52" spans="1:10">
      <c r="A52" t="s">
        <v>3799</v>
      </c>
      <c r="B52" t="s">
        <v>3800</v>
      </c>
      <c r="C52" t="s">
        <v>1881</v>
      </c>
      <c r="D52" t="s">
        <v>100</v>
      </c>
      <c r="E52" s="64">
        <v>45253</v>
      </c>
      <c r="F52" s="55">
        <v>2004457.5532800001</v>
      </c>
      <c r="G52" s="55">
        <v>2.2199520000000001</v>
      </c>
      <c r="H52" s="55">
        <v>44.497994747999996</v>
      </c>
      <c r="I52" s="56">
        <f t="shared" si="0"/>
        <v>1.0944969139716888E-3</v>
      </c>
      <c r="J52" s="56">
        <f>H52/'סכום נכסי הקרן'!$C$41</f>
        <v>1.5591981363961811E-5</v>
      </c>
    </row>
    <row r="53" spans="1:10">
      <c r="A53" t="s">
        <v>3801</v>
      </c>
      <c r="B53" t="s">
        <v>3802</v>
      </c>
      <c r="C53" t="s">
        <v>1881</v>
      </c>
      <c r="D53" t="s">
        <v>100</v>
      </c>
      <c r="E53" s="64">
        <v>45265</v>
      </c>
      <c r="F53" s="55">
        <v>950283.03697500005</v>
      </c>
      <c r="G53" s="55">
        <v>2.267887</v>
      </c>
      <c r="H53" s="55">
        <v>21.551345497</v>
      </c>
      <c r="I53" s="56">
        <f t="shared" si="0"/>
        <v>5.3008863145376532E-4</v>
      </c>
      <c r="J53" s="56">
        <f>H53/'סכום נכסי הקרן'!$C$41</f>
        <v>7.5515352828933804E-6</v>
      </c>
    </row>
    <row r="54" spans="1:10">
      <c r="A54" t="s">
        <v>3803</v>
      </c>
      <c r="B54" t="s">
        <v>3804</v>
      </c>
      <c r="C54" t="s">
        <v>1881</v>
      </c>
      <c r="D54" t="s">
        <v>100</v>
      </c>
      <c r="E54" s="64">
        <v>45252</v>
      </c>
      <c r="F54" s="55">
        <v>1558611.217623</v>
      </c>
      <c r="G54" s="55">
        <v>2.319293</v>
      </c>
      <c r="H54" s="55">
        <v>36.148755853000004</v>
      </c>
      <c r="I54" s="56">
        <f t="shared" si="0"/>
        <v>8.8913448682544972E-4</v>
      </c>
      <c r="J54" s="56">
        <f>H54/'סכום נכסי הקרן'!$C$41</f>
        <v>1.2666429819642928E-5</v>
      </c>
    </row>
    <row r="55" spans="1:10">
      <c r="A55" t="s">
        <v>3803</v>
      </c>
      <c r="B55" t="s">
        <v>3805</v>
      </c>
      <c r="C55" t="s">
        <v>1881</v>
      </c>
      <c r="D55" t="s">
        <v>100</v>
      </c>
      <c r="E55" s="64">
        <v>45252</v>
      </c>
      <c r="F55" s="55">
        <v>1805527.0759680001</v>
      </c>
      <c r="G55" s="55">
        <v>2.319293</v>
      </c>
      <c r="H55" s="55">
        <v>41.875457355999998</v>
      </c>
      <c r="I55" s="56">
        <f t="shared" si="0"/>
        <v>1.0299915559533173E-3</v>
      </c>
      <c r="J55" s="56">
        <f>H55/'סכום נכסי הקרן'!$C$41</f>
        <v>1.4673051098139107E-5</v>
      </c>
    </row>
    <row r="56" spans="1:10">
      <c r="A56" t="s">
        <v>3806</v>
      </c>
      <c r="B56" t="s">
        <v>3807</v>
      </c>
      <c r="C56" t="s">
        <v>1881</v>
      </c>
      <c r="D56" t="s">
        <v>100</v>
      </c>
      <c r="E56" s="64">
        <v>45265</v>
      </c>
      <c r="F56" s="55">
        <v>2848874.7409920003</v>
      </c>
      <c r="G56" s="55">
        <v>2.3245809999999998</v>
      </c>
      <c r="H56" s="55">
        <v>66.224409285999997</v>
      </c>
      <c r="I56" s="56">
        <f t="shared" si="0"/>
        <v>1.6288916389065565E-3</v>
      </c>
      <c r="J56" s="56">
        <f>H56/'סכום נכסי הקרן'!$C$41</f>
        <v>2.3204860382458048E-5</v>
      </c>
    </row>
    <row r="57" spans="1:10">
      <c r="A57" t="s">
        <v>3808</v>
      </c>
      <c r="B57" t="s">
        <v>3809</v>
      </c>
      <c r="C57" t="s">
        <v>1881</v>
      </c>
      <c r="D57" t="s">
        <v>100</v>
      </c>
      <c r="E57" s="64">
        <v>45252</v>
      </c>
      <c r="F57" s="55">
        <v>601988.99846399995</v>
      </c>
      <c r="G57" s="55">
        <v>2.3430870000000001</v>
      </c>
      <c r="H57" s="55">
        <v>14.105125521</v>
      </c>
      <c r="I57" s="56">
        <f t="shared" si="0"/>
        <v>3.4693734945464449E-4</v>
      </c>
      <c r="J57" s="56">
        <f>H57/'סכום נכסי הקרן'!$C$41</f>
        <v>4.9423992138355615E-6</v>
      </c>
    </row>
    <row r="58" spans="1:10">
      <c r="A58" t="s">
        <v>3810</v>
      </c>
      <c r="B58" t="s">
        <v>3811</v>
      </c>
      <c r="C58" t="s">
        <v>1881</v>
      </c>
      <c r="D58" t="s">
        <v>100</v>
      </c>
      <c r="E58" s="64">
        <v>45253</v>
      </c>
      <c r="F58" s="55">
        <v>2006738.61696</v>
      </c>
      <c r="G58" s="55">
        <v>2.3008690000000001</v>
      </c>
      <c r="H58" s="55">
        <v>46.172422034</v>
      </c>
      <c r="I58" s="56">
        <f t="shared" si="0"/>
        <v>1.135682039449267E-3</v>
      </c>
      <c r="J58" s="56">
        <f>H58/'סכום נכסי הקרן'!$C$41</f>
        <v>1.6178696320140701E-5</v>
      </c>
    </row>
    <row r="59" spans="1:10">
      <c r="A59" t="s">
        <v>3812</v>
      </c>
      <c r="B59" t="s">
        <v>3813</v>
      </c>
      <c r="C59" t="s">
        <v>1881</v>
      </c>
      <c r="D59" t="s">
        <v>100</v>
      </c>
      <c r="E59" s="64">
        <v>45252</v>
      </c>
      <c r="F59" s="55">
        <v>1605868.83072</v>
      </c>
      <c r="G59" s="55">
        <v>2.3774359999999999</v>
      </c>
      <c r="H59" s="55">
        <v>38.178503017000004</v>
      </c>
      <c r="I59" s="56">
        <f t="shared" si="0"/>
        <v>9.390592535418338E-4</v>
      </c>
      <c r="J59" s="56">
        <f>H59/'סכום נכסי הקרן'!$C$41</f>
        <v>1.3377647934838215E-5</v>
      </c>
    </row>
    <row r="60" spans="1:10">
      <c r="A60" t="s">
        <v>3814</v>
      </c>
      <c r="B60" t="s">
        <v>3815</v>
      </c>
      <c r="C60" t="s">
        <v>1881</v>
      </c>
      <c r="D60" t="s">
        <v>100</v>
      </c>
      <c r="E60" s="64">
        <v>45257</v>
      </c>
      <c r="F60" s="55">
        <v>1608084.7211519999</v>
      </c>
      <c r="G60" s="55">
        <v>2.5205790000000001</v>
      </c>
      <c r="H60" s="55">
        <v>40.533053443999997</v>
      </c>
      <c r="I60" s="56">
        <f t="shared" si="0"/>
        <v>9.9697305821407783E-4</v>
      </c>
      <c r="J60" s="56">
        <f>H60/'סכום נכסי הקרן'!$C$41</f>
        <v>1.420267626670349E-5</v>
      </c>
    </row>
    <row r="61" spans="1:10">
      <c r="A61" t="s">
        <v>3816</v>
      </c>
      <c r="B61" t="s">
        <v>3817</v>
      </c>
      <c r="C61" t="s">
        <v>1881</v>
      </c>
      <c r="D61" t="s">
        <v>100</v>
      </c>
      <c r="E61" s="64">
        <v>45257</v>
      </c>
      <c r="F61" s="55">
        <v>805975.83360000001</v>
      </c>
      <c r="G61" s="55">
        <v>2.7544249999999999</v>
      </c>
      <c r="H61" s="55">
        <v>22.199999746</v>
      </c>
      <c r="I61" s="56">
        <f t="shared" si="0"/>
        <v>5.4604328464175045E-4</v>
      </c>
      <c r="J61" s="56">
        <f>H61/'סכום נכסי הקרן'!$C$41</f>
        <v>7.7788220408549225E-6</v>
      </c>
    </row>
    <row r="62" spans="1:10">
      <c r="A62" t="s">
        <v>3816</v>
      </c>
      <c r="B62" t="s">
        <v>3818</v>
      </c>
      <c r="C62" t="s">
        <v>1881</v>
      </c>
      <c r="D62" t="s">
        <v>100</v>
      </c>
      <c r="E62" s="64">
        <v>45257</v>
      </c>
      <c r="F62" s="55">
        <v>1403908.0562499999</v>
      </c>
      <c r="G62" s="55">
        <v>2.7544249999999999</v>
      </c>
      <c r="H62" s="55">
        <v>38.669594212999996</v>
      </c>
      <c r="I62" s="56">
        <f t="shared" si="0"/>
        <v>9.511384000639322E-4</v>
      </c>
      <c r="J62" s="56">
        <f>H62/'סכום נכסי הקרן'!$C$41</f>
        <v>1.354972500975813E-5</v>
      </c>
    </row>
    <row r="63" spans="1:10">
      <c r="A63" t="s">
        <v>3819</v>
      </c>
      <c r="B63" t="s">
        <v>3820</v>
      </c>
      <c r="C63" t="s">
        <v>1881</v>
      </c>
      <c r="D63" t="s">
        <v>100</v>
      </c>
      <c r="E63" s="64">
        <v>45257</v>
      </c>
      <c r="F63" s="55">
        <v>806692.739328</v>
      </c>
      <c r="G63" s="55">
        <v>2.8408470000000001</v>
      </c>
      <c r="H63" s="55">
        <v>22.916905474</v>
      </c>
      <c r="I63" s="56">
        <f t="shared" si="0"/>
        <v>5.6367668837934001E-4</v>
      </c>
      <c r="J63" s="56">
        <f>H63/'סכום נכסי הקרן'!$C$41</f>
        <v>8.0300239391426174E-6</v>
      </c>
    </row>
    <row r="64" spans="1:10">
      <c r="A64" t="s">
        <v>3821</v>
      </c>
      <c r="B64" t="s">
        <v>3822</v>
      </c>
      <c r="C64" t="s">
        <v>1881</v>
      </c>
      <c r="D64" t="s">
        <v>100</v>
      </c>
      <c r="E64" s="64">
        <v>45257</v>
      </c>
      <c r="F64" s="55">
        <v>1968543.9831749999</v>
      </c>
      <c r="G64" s="55">
        <v>2.9062160000000001</v>
      </c>
      <c r="H64" s="55">
        <v>57.210136506000005</v>
      </c>
      <c r="I64" s="56">
        <f t="shared" si="0"/>
        <v>1.4071716761243588E-3</v>
      </c>
      <c r="J64" s="56">
        <f>H64/'סכום נכסי הקרן'!$C$41</f>
        <v>2.0046282698421056E-5</v>
      </c>
    </row>
    <row r="65" spans="1:10">
      <c r="A65" t="s">
        <v>3823</v>
      </c>
      <c r="B65" t="s">
        <v>3824</v>
      </c>
      <c r="C65" t="s">
        <v>1881</v>
      </c>
      <c r="D65" t="s">
        <v>100</v>
      </c>
      <c r="E65" s="64">
        <v>45257</v>
      </c>
      <c r="F65" s="55">
        <v>1124942.8219999999</v>
      </c>
      <c r="G65" s="55">
        <v>2.9114420000000001</v>
      </c>
      <c r="H65" s="55">
        <v>32.752052431000003</v>
      </c>
      <c r="I65" s="56">
        <f t="shared" si="0"/>
        <v>8.0558731949555173E-4</v>
      </c>
      <c r="J65" s="56">
        <f>H65/'סכום נכסי הקרן'!$C$41</f>
        <v>1.1476233794975777E-5</v>
      </c>
    </row>
    <row r="66" spans="1:10">
      <c r="A66" t="s">
        <v>3823</v>
      </c>
      <c r="B66" t="s">
        <v>3825</v>
      </c>
      <c r="C66" t="s">
        <v>1881</v>
      </c>
      <c r="D66" t="s">
        <v>100</v>
      </c>
      <c r="E66" s="64">
        <v>45257</v>
      </c>
      <c r="F66" s="55">
        <v>403639.64928000001</v>
      </c>
      <c r="G66" s="55">
        <v>2.9114420000000001</v>
      </c>
      <c r="H66" s="55">
        <v>11.751732352999998</v>
      </c>
      <c r="I66" s="56">
        <f t="shared" si="0"/>
        <v>2.8905200935504754E-4</v>
      </c>
      <c r="J66" s="56">
        <f>H66/'סכום נכסי הקרן'!$C$41</f>
        <v>4.1177763825071829E-6</v>
      </c>
    </row>
    <row r="67" spans="1:10">
      <c r="A67" t="s">
        <v>3826</v>
      </c>
      <c r="B67" t="s">
        <v>3827</v>
      </c>
      <c r="C67" t="s">
        <v>1881</v>
      </c>
      <c r="D67" t="s">
        <v>100</v>
      </c>
      <c r="E67" s="64">
        <v>45245</v>
      </c>
      <c r="F67" s="55">
        <v>1623986.993664</v>
      </c>
      <c r="G67" s="55">
        <v>3.4153419999999999</v>
      </c>
      <c r="H67" s="55">
        <v>55.464707724999997</v>
      </c>
      <c r="I67" s="56">
        <f t="shared" si="0"/>
        <v>1.364240159205886E-3</v>
      </c>
      <c r="J67" s="56">
        <f>H67/'סכום נכסי הקרן'!$C$41</f>
        <v>1.9434689003478255E-5</v>
      </c>
    </row>
    <row r="68" spans="1:10">
      <c r="A68" t="s">
        <v>3828</v>
      </c>
      <c r="B68" t="s">
        <v>3829</v>
      </c>
      <c r="C68" t="s">
        <v>1881</v>
      </c>
      <c r="D68" t="s">
        <v>100</v>
      </c>
      <c r="E68" s="64">
        <v>45245</v>
      </c>
      <c r="F68" s="55">
        <v>2030255.2972800001</v>
      </c>
      <c r="G68" s="55">
        <v>3.4282599999999999</v>
      </c>
      <c r="H68" s="55">
        <v>69.602439857000007</v>
      </c>
      <c r="I68" s="56">
        <f t="shared" si="0"/>
        <v>1.7119795186233769E-3</v>
      </c>
      <c r="J68" s="56">
        <f>H68/'סכום נכסי הקרן'!$C$41</f>
        <v>2.4388513488810504E-5</v>
      </c>
    </row>
    <row r="69" spans="1:10">
      <c r="A69" t="s">
        <v>3830</v>
      </c>
      <c r="B69" t="s">
        <v>3831</v>
      </c>
      <c r="C69" t="s">
        <v>1881</v>
      </c>
      <c r="D69" t="s">
        <v>100</v>
      </c>
      <c r="E69" s="64">
        <v>45160</v>
      </c>
      <c r="F69" s="55">
        <v>1422243.2044800001</v>
      </c>
      <c r="G69" s="55">
        <v>3.11198</v>
      </c>
      <c r="H69" s="55">
        <v>44.259922195999991</v>
      </c>
      <c r="I69" s="56">
        <f t="shared" si="0"/>
        <v>1.0886411518201352E-3</v>
      </c>
      <c r="J69" s="56">
        <f>H69/'סכום נכסי הקרן'!$C$41</f>
        <v>1.5508561362339789E-5</v>
      </c>
    </row>
    <row r="70" spans="1:10">
      <c r="A70" t="s">
        <v>3832</v>
      </c>
      <c r="B70" t="s">
        <v>3833</v>
      </c>
      <c r="C70" t="s">
        <v>1881</v>
      </c>
      <c r="D70" t="s">
        <v>100</v>
      </c>
      <c r="E70" s="64">
        <v>45245</v>
      </c>
      <c r="F70" s="55">
        <v>813144.89087999996</v>
      </c>
      <c r="G70" s="55">
        <v>3.5521029999999998</v>
      </c>
      <c r="H70" s="55">
        <v>28.883747910999997</v>
      </c>
      <c r="I70" s="56">
        <f t="shared" si="0"/>
        <v>7.1044039470894577E-4</v>
      </c>
      <c r="J70" s="56">
        <f>H70/'סכום נכסי הקרן'!$C$41</f>
        <v>1.0120789974921835E-5</v>
      </c>
    </row>
    <row r="71" spans="1:10">
      <c r="A71" t="s">
        <v>3834</v>
      </c>
      <c r="B71" t="s">
        <v>3835</v>
      </c>
      <c r="C71" t="s">
        <v>1881</v>
      </c>
      <c r="D71" t="s">
        <v>100</v>
      </c>
      <c r="E71" s="64">
        <v>45246</v>
      </c>
      <c r="F71" s="55">
        <v>1219749.922944</v>
      </c>
      <c r="G71" s="55">
        <v>3.5589430000000002</v>
      </c>
      <c r="H71" s="55">
        <v>43.410205988000001</v>
      </c>
      <c r="I71" s="56">
        <f t="shared" si="0"/>
        <v>1.0677410691832764E-3</v>
      </c>
      <c r="J71" s="56">
        <f>H71/'סכום נכסי הקרן'!$C$41</f>
        <v>1.5210823018065576E-5</v>
      </c>
    </row>
    <row r="72" spans="1:10">
      <c r="A72" t="s">
        <v>3836</v>
      </c>
      <c r="B72" t="s">
        <v>3837</v>
      </c>
      <c r="C72" t="s">
        <v>1881</v>
      </c>
      <c r="D72" t="s">
        <v>100</v>
      </c>
      <c r="E72" s="64">
        <v>45155</v>
      </c>
      <c r="F72" s="55">
        <v>2439890.8853759998</v>
      </c>
      <c r="G72" s="55">
        <v>3.170544</v>
      </c>
      <c r="H72" s="55">
        <v>77.357821419000004</v>
      </c>
      <c r="I72" s="56">
        <f t="shared" si="0"/>
        <v>1.9027351073718664E-3</v>
      </c>
      <c r="J72" s="56">
        <f>H72/'סכום נכסי הקרן'!$C$41</f>
        <v>2.7105978971691661E-5</v>
      </c>
    </row>
    <row r="73" spans="1:10">
      <c r="A73" t="s">
        <v>3838</v>
      </c>
      <c r="B73" t="s">
        <v>3839</v>
      </c>
      <c r="C73" t="s">
        <v>1881</v>
      </c>
      <c r="D73" t="s">
        <v>100</v>
      </c>
      <c r="E73" s="64">
        <v>45245</v>
      </c>
      <c r="F73" s="55">
        <v>691357.81478400005</v>
      </c>
      <c r="G73" s="55">
        <v>3.5778639999999999</v>
      </c>
      <c r="H73" s="55">
        <v>24.735843249000006</v>
      </c>
      <c r="I73" s="56">
        <f t="shared" si="0"/>
        <v>6.0841627254978219E-4</v>
      </c>
      <c r="J73" s="56">
        <f>H73/'סכום נכסי הקרן'!$C$41</f>
        <v>8.6673749939624738E-6</v>
      </c>
    </row>
    <row r="74" spans="1:10">
      <c r="A74" t="s">
        <v>3840</v>
      </c>
      <c r="B74" t="s">
        <v>3841</v>
      </c>
      <c r="C74" t="s">
        <v>1881</v>
      </c>
      <c r="D74" t="s">
        <v>100</v>
      </c>
      <c r="E74" s="64">
        <v>45155</v>
      </c>
      <c r="F74" s="55">
        <v>2440086.4051199998</v>
      </c>
      <c r="G74" s="55">
        <v>3.1783030000000001</v>
      </c>
      <c r="H74" s="55">
        <v>77.553341162999999</v>
      </c>
      <c r="I74" s="56">
        <f t="shared" ref="I74:I137" si="1">H74/$H$9</f>
        <v>1.907544217482118E-3</v>
      </c>
      <c r="J74" s="56">
        <f>H74/'סכום נכסי הקרן'!$C$41</f>
        <v>2.7174488580315577E-5</v>
      </c>
    </row>
    <row r="75" spans="1:10">
      <c r="A75" t="s">
        <v>3842</v>
      </c>
      <c r="B75" t="s">
        <v>3843</v>
      </c>
      <c r="C75" t="s">
        <v>1881</v>
      </c>
      <c r="D75" t="s">
        <v>100</v>
      </c>
      <c r="E75" s="64">
        <v>45160</v>
      </c>
      <c r="F75" s="55">
        <v>2033405.3376</v>
      </c>
      <c r="G75" s="55">
        <v>3.1896149999999999</v>
      </c>
      <c r="H75" s="55">
        <v>64.857791556999999</v>
      </c>
      <c r="I75" s="56">
        <f t="shared" si="1"/>
        <v>1.5952775649367013E-3</v>
      </c>
      <c r="J75" s="56">
        <f>H75/'סכום נכסי הקרן'!$C$41</f>
        <v>2.2726001092665321E-5</v>
      </c>
    </row>
    <row r="76" spans="1:10">
      <c r="A76" t="s">
        <v>3844</v>
      </c>
      <c r="B76" t="s">
        <v>3845</v>
      </c>
      <c r="C76" t="s">
        <v>1881</v>
      </c>
      <c r="D76" t="s">
        <v>100</v>
      </c>
      <c r="E76" s="64">
        <v>45160</v>
      </c>
      <c r="F76" s="55">
        <v>2033405.3376</v>
      </c>
      <c r="G76" s="55">
        <v>3.1896149999999999</v>
      </c>
      <c r="H76" s="55">
        <v>64.857791556999999</v>
      </c>
      <c r="I76" s="56">
        <f t="shared" si="1"/>
        <v>1.5952775649367013E-3</v>
      </c>
      <c r="J76" s="56">
        <f>H76/'סכום נכסי הקרן'!$C$41</f>
        <v>2.2726001092665321E-5</v>
      </c>
    </row>
    <row r="77" spans="1:10">
      <c r="A77" t="s">
        <v>3846</v>
      </c>
      <c r="B77" t="s">
        <v>3847</v>
      </c>
      <c r="C77" t="s">
        <v>1881</v>
      </c>
      <c r="D77" t="s">
        <v>100</v>
      </c>
      <c r="E77" s="64">
        <v>45168</v>
      </c>
      <c r="F77" s="55">
        <v>2852089.9545599995</v>
      </c>
      <c r="G77" s="55">
        <v>3.370279</v>
      </c>
      <c r="H77" s="55">
        <v>96.123390100000009</v>
      </c>
      <c r="I77" s="56">
        <f t="shared" si="1"/>
        <v>2.3643032550287094E-3</v>
      </c>
      <c r="J77" s="56">
        <f>H77/'סכום נכסי הקרן'!$C$41</f>
        <v>3.3681385320119268E-5</v>
      </c>
    </row>
    <row r="78" spans="1:10">
      <c r="A78" t="s">
        <v>3848</v>
      </c>
      <c r="B78" t="s">
        <v>3849</v>
      </c>
      <c r="C78" t="s">
        <v>1881</v>
      </c>
      <c r="D78" t="s">
        <v>100</v>
      </c>
      <c r="E78" s="64">
        <v>45174</v>
      </c>
      <c r="F78" s="55">
        <v>408962.13119999995</v>
      </c>
      <c r="G78" s="55">
        <v>3.8023899999999999</v>
      </c>
      <c r="H78" s="55">
        <v>15.550336973</v>
      </c>
      <c r="I78" s="56">
        <f t="shared" si="1"/>
        <v>3.8248455744027264E-4</v>
      </c>
      <c r="J78" s="56">
        <f>H78/'סכום נכסי הקרן'!$C$41</f>
        <v>5.448797539292261E-6</v>
      </c>
    </row>
    <row r="79" spans="1:10">
      <c r="A79" t="s">
        <v>3850</v>
      </c>
      <c r="B79" t="s">
        <v>3851</v>
      </c>
      <c r="C79" t="s">
        <v>1881</v>
      </c>
      <c r="D79" t="s">
        <v>100</v>
      </c>
      <c r="E79" s="64">
        <v>45169</v>
      </c>
      <c r="F79" s="55">
        <v>1227179.673216</v>
      </c>
      <c r="G79" s="55">
        <v>3.8032300000000001</v>
      </c>
      <c r="H79" s="55">
        <v>46.672463670999996</v>
      </c>
      <c r="I79" s="56">
        <f t="shared" si="1"/>
        <v>1.1479813358929219E-3</v>
      </c>
      <c r="J79" s="56">
        <f>H79/'סכום נכסי הקרן'!$C$41</f>
        <v>1.6353909606255335E-5</v>
      </c>
    </row>
    <row r="80" spans="1:10">
      <c r="A80" t="s">
        <v>3852</v>
      </c>
      <c r="B80" t="s">
        <v>3853</v>
      </c>
      <c r="C80" t="s">
        <v>1881</v>
      </c>
      <c r="D80" t="s">
        <v>100</v>
      </c>
      <c r="E80" s="64">
        <v>45174</v>
      </c>
      <c r="F80" s="55">
        <v>1023491.5488</v>
      </c>
      <c r="G80" s="55">
        <v>3.9044840000000001</v>
      </c>
      <c r="H80" s="55">
        <v>39.962063231999998</v>
      </c>
      <c r="I80" s="56">
        <f t="shared" si="1"/>
        <v>9.8292867197867051E-4</v>
      </c>
      <c r="J80" s="56">
        <f>H80/'סכום נכסי הקרן'!$C$41</f>
        <v>1.400260278485499E-5</v>
      </c>
    </row>
    <row r="81" spans="1:10">
      <c r="A81" t="s">
        <v>3854</v>
      </c>
      <c r="B81" t="s">
        <v>3855</v>
      </c>
      <c r="C81" t="s">
        <v>1881</v>
      </c>
      <c r="D81" t="s">
        <v>100</v>
      </c>
      <c r="E81" s="64">
        <v>45181</v>
      </c>
      <c r="F81" s="55">
        <v>900911.53151999996</v>
      </c>
      <c r="G81" s="55">
        <v>3.9528509999999999</v>
      </c>
      <c r="H81" s="55">
        <v>35.611694616999998</v>
      </c>
      <c r="I81" s="56">
        <f t="shared" si="1"/>
        <v>8.7592463616263422E-4</v>
      </c>
      <c r="J81" s="56">
        <f>H81/'סכום נכסי הקרן'!$C$41</f>
        <v>1.2478244962540019E-5</v>
      </c>
    </row>
    <row r="82" spans="1:10">
      <c r="A82" t="s">
        <v>3856</v>
      </c>
      <c r="B82" t="s">
        <v>3857</v>
      </c>
      <c r="C82" t="s">
        <v>1881</v>
      </c>
      <c r="D82" t="s">
        <v>100</v>
      </c>
      <c r="E82" s="64">
        <v>45181</v>
      </c>
      <c r="F82" s="55">
        <v>1228678.6579199999</v>
      </c>
      <c r="G82" s="55">
        <v>3.9655879999999999</v>
      </c>
      <c r="H82" s="55">
        <v>48.72433487</v>
      </c>
      <c r="I82" s="56">
        <f t="shared" si="1"/>
        <v>1.1984502774236823E-3</v>
      </c>
      <c r="J82" s="56">
        <f>H82/'סכום נכסי הקרן'!$C$41</f>
        <v>1.7072879925642504E-5</v>
      </c>
    </row>
    <row r="83" spans="1:10">
      <c r="A83" t="s">
        <v>3858</v>
      </c>
      <c r="B83" t="s">
        <v>3859</v>
      </c>
      <c r="C83" t="s">
        <v>1881</v>
      </c>
      <c r="D83" t="s">
        <v>100</v>
      </c>
      <c r="E83" s="64">
        <v>45159</v>
      </c>
      <c r="F83" s="55">
        <v>1639107.1872</v>
      </c>
      <c r="G83" s="55">
        <v>3.9097590000000002</v>
      </c>
      <c r="H83" s="55">
        <v>64.085144561999996</v>
      </c>
      <c r="I83" s="56">
        <f t="shared" si="1"/>
        <v>1.5762731186373541E-3</v>
      </c>
      <c r="J83" s="56">
        <f>H83/'סכום נכסי הקרן'!$C$41</f>
        <v>2.2455267599725112E-5</v>
      </c>
    </row>
    <row r="84" spans="1:10">
      <c r="A84" t="s">
        <v>3860</v>
      </c>
      <c r="B84" t="s">
        <v>3861</v>
      </c>
      <c r="C84" t="s">
        <v>1881</v>
      </c>
      <c r="D84" t="s">
        <v>100</v>
      </c>
      <c r="E84" s="64">
        <v>45167</v>
      </c>
      <c r="F84" s="55">
        <v>1434484.9128960001</v>
      </c>
      <c r="G84" s="55">
        <v>3.9388100000000001</v>
      </c>
      <c r="H84" s="55">
        <v>56.501630612</v>
      </c>
      <c r="I84" s="56">
        <f t="shared" si="1"/>
        <v>1.3897448792786736E-3</v>
      </c>
      <c r="J84" s="56">
        <f>H84/'סכום נכסי הקרן'!$C$41</f>
        <v>1.9798024080070582E-5</v>
      </c>
    </row>
    <row r="85" spans="1:10">
      <c r="A85" t="s">
        <v>3862</v>
      </c>
      <c r="B85" t="s">
        <v>3863</v>
      </c>
      <c r="C85" t="s">
        <v>1881</v>
      </c>
      <c r="D85" t="s">
        <v>100</v>
      </c>
      <c r="E85" s="64">
        <v>45189</v>
      </c>
      <c r="F85" s="55">
        <v>6059496.7233239999</v>
      </c>
      <c r="G85" s="55">
        <v>4.0757500000000002</v>
      </c>
      <c r="H85" s="55">
        <v>246.96993454399998</v>
      </c>
      <c r="I85" s="56">
        <f t="shared" si="1"/>
        <v>6.07460701842856E-3</v>
      </c>
      <c r="J85" s="56">
        <f>H85/'סכום נכסי הקרן'!$C$41</f>
        <v>8.6537621272068487E-5</v>
      </c>
    </row>
    <row r="86" spans="1:10">
      <c r="A86" t="s">
        <v>3864</v>
      </c>
      <c r="B86" t="s">
        <v>3865</v>
      </c>
      <c r="C86" t="s">
        <v>1881</v>
      </c>
      <c r="D86" t="s">
        <v>100</v>
      </c>
      <c r="E86" s="64">
        <v>45174</v>
      </c>
      <c r="F86" s="55">
        <v>4572426.3679999998</v>
      </c>
      <c r="G86" s="55">
        <v>4.0826269999999996</v>
      </c>
      <c r="H86" s="55">
        <v>186.67511887999999</v>
      </c>
      <c r="I86" s="56">
        <f t="shared" si="1"/>
        <v>4.591562893710874E-3</v>
      </c>
      <c r="J86" s="56">
        <f>H86/'סכום נכסי הקרן'!$C$41</f>
        <v>6.5410475037712494E-5</v>
      </c>
    </row>
    <row r="87" spans="1:10">
      <c r="A87" t="s">
        <v>3864</v>
      </c>
      <c r="B87" t="s">
        <v>3866</v>
      </c>
      <c r="C87" t="s">
        <v>1881</v>
      </c>
      <c r="D87" t="s">
        <v>100</v>
      </c>
      <c r="E87" s="64">
        <v>45174</v>
      </c>
      <c r="F87" s="55">
        <v>861329.64556800004</v>
      </c>
      <c r="G87" s="55">
        <v>4.0826269999999996</v>
      </c>
      <c r="H87" s="55">
        <v>35.164877691000001</v>
      </c>
      <c r="I87" s="56">
        <f t="shared" si="1"/>
        <v>8.649344836987573E-4</v>
      </c>
      <c r="J87" s="56">
        <f>H87/'סכום נכסי הקרן'!$C$41</f>
        <v>1.2321681476415561E-5</v>
      </c>
    </row>
    <row r="88" spans="1:10">
      <c r="A88" t="s">
        <v>3867</v>
      </c>
      <c r="B88" t="s">
        <v>3868</v>
      </c>
      <c r="C88" t="s">
        <v>1881</v>
      </c>
      <c r="D88" t="s">
        <v>100</v>
      </c>
      <c r="E88" s="64">
        <v>45189</v>
      </c>
      <c r="F88" s="55">
        <v>1435777.5156479999</v>
      </c>
      <c r="G88" s="55">
        <v>4.1519490000000001</v>
      </c>
      <c r="H88" s="55">
        <v>59.612747947000003</v>
      </c>
      <c r="I88" s="56">
        <f t="shared" si="1"/>
        <v>1.4662676156726405E-3</v>
      </c>
      <c r="J88" s="56">
        <f>H88/'סכום נכסי הקרן'!$C$41</f>
        <v>2.0888151484308249E-5</v>
      </c>
    </row>
    <row r="89" spans="1:10">
      <c r="A89" t="s">
        <v>3869</v>
      </c>
      <c r="B89" t="s">
        <v>3870</v>
      </c>
      <c r="C89" t="s">
        <v>1881</v>
      </c>
      <c r="D89" t="s">
        <v>100</v>
      </c>
      <c r="E89" s="64">
        <v>45190</v>
      </c>
      <c r="F89" s="55">
        <v>1641062.3846400001</v>
      </c>
      <c r="G89" s="55">
        <v>4.1816259999999996</v>
      </c>
      <c r="H89" s="55">
        <v>68.623085261</v>
      </c>
      <c r="I89" s="56">
        <f t="shared" si="1"/>
        <v>1.6878907795897112E-3</v>
      </c>
      <c r="J89" s="56">
        <f>H89/'סכום נכסי הקרן'!$C$41</f>
        <v>2.4045350191317673E-5</v>
      </c>
    </row>
    <row r="90" spans="1:10">
      <c r="A90" t="s">
        <v>3871</v>
      </c>
      <c r="B90" t="s">
        <v>3872</v>
      </c>
      <c r="C90" t="s">
        <v>1881</v>
      </c>
      <c r="D90" t="s">
        <v>100</v>
      </c>
      <c r="E90" s="64">
        <v>45188</v>
      </c>
      <c r="F90" s="55">
        <v>2052957.3119999999</v>
      </c>
      <c r="G90" s="55">
        <v>4.2342589999999998</v>
      </c>
      <c r="H90" s="55">
        <v>86.927535071999984</v>
      </c>
      <c r="I90" s="56">
        <f t="shared" si="1"/>
        <v>2.1381169963787185E-3</v>
      </c>
      <c r="J90" s="56">
        <f>H90/'סכום נכסי הקרן'!$C$41</f>
        <v>3.0459181689724996E-5</v>
      </c>
    </row>
    <row r="91" spans="1:10">
      <c r="A91" t="s">
        <v>3873</v>
      </c>
      <c r="B91" t="s">
        <v>3874</v>
      </c>
      <c r="C91" t="s">
        <v>1881</v>
      </c>
      <c r="D91" t="s">
        <v>100</v>
      </c>
      <c r="E91" s="64">
        <v>45188</v>
      </c>
      <c r="F91" s="55">
        <v>4105914.6239999998</v>
      </c>
      <c r="G91" s="55">
        <v>4.2342589999999998</v>
      </c>
      <c r="H91" s="55">
        <v>173.85507014399997</v>
      </c>
      <c r="I91" s="56">
        <f t="shared" si="1"/>
        <v>4.276233992757437E-3</v>
      </c>
      <c r="J91" s="56">
        <f>H91/'סכום נכסי הקרן'!$C$41</f>
        <v>6.0918363379449993E-5</v>
      </c>
    </row>
    <row r="92" spans="1:10">
      <c r="A92" t="s">
        <v>3875</v>
      </c>
      <c r="B92" t="s">
        <v>3876</v>
      </c>
      <c r="C92" t="s">
        <v>1881</v>
      </c>
      <c r="D92" t="s">
        <v>100</v>
      </c>
      <c r="E92" s="64">
        <v>45190</v>
      </c>
      <c r="F92" s="55">
        <v>2874140.2368000001</v>
      </c>
      <c r="G92" s="55">
        <v>4.2576720000000003</v>
      </c>
      <c r="H92" s="55">
        <v>122.37146288599999</v>
      </c>
      <c r="I92" s="56">
        <f t="shared" si="1"/>
        <v>3.0099151488831503E-3</v>
      </c>
      <c r="J92" s="56">
        <f>H92/'סכום נכסי הקרן'!$C$41</f>
        <v>4.2878641601822152E-5</v>
      </c>
    </row>
    <row r="93" spans="1:10">
      <c r="A93" t="s">
        <v>3875</v>
      </c>
      <c r="B93" t="s">
        <v>3877</v>
      </c>
      <c r="C93" t="s">
        <v>1881</v>
      </c>
      <c r="D93" t="s">
        <v>100</v>
      </c>
      <c r="E93" s="64">
        <v>45190</v>
      </c>
      <c r="F93" s="55">
        <v>572158.755</v>
      </c>
      <c r="G93" s="55">
        <v>4.2576720000000003</v>
      </c>
      <c r="H93" s="55">
        <v>24.360642865000006</v>
      </c>
      <c r="I93" s="56">
        <f t="shared" si="1"/>
        <v>5.9918763955778764E-4</v>
      </c>
      <c r="J93" s="56">
        <f>H93/'סכום נכסי הקרן'!$C$41</f>
        <v>8.5359057574674473E-6</v>
      </c>
    </row>
    <row r="94" spans="1:10">
      <c r="A94" t="s">
        <v>3878</v>
      </c>
      <c r="B94" t="s">
        <v>3879</v>
      </c>
      <c r="C94" t="s">
        <v>1881</v>
      </c>
      <c r="D94" t="s">
        <v>100</v>
      </c>
      <c r="E94" s="64">
        <v>45182</v>
      </c>
      <c r="F94" s="55">
        <v>2054586.6431999998</v>
      </c>
      <c r="G94" s="55">
        <v>4.2868089999999999</v>
      </c>
      <c r="H94" s="55">
        <v>88.076213568</v>
      </c>
      <c r="I94" s="56">
        <f t="shared" si="1"/>
        <v>2.1663705182764477E-3</v>
      </c>
      <c r="J94" s="56">
        <f>H94/'סכום נכסי הקרן'!$C$41</f>
        <v>3.0861675640390513E-5</v>
      </c>
    </row>
    <row r="95" spans="1:10">
      <c r="A95" t="s">
        <v>3880</v>
      </c>
      <c r="B95" t="s">
        <v>3881</v>
      </c>
      <c r="C95" t="s">
        <v>1881</v>
      </c>
      <c r="D95" t="s">
        <v>100</v>
      </c>
      <c r="E95" s="64">
        <v>45182</v>
      </c>
      <c r="F95" s="55">
        <v>1145528.4280000001</v>
      </c>
      <c r="G95" s="55">
        <v>4.3121039999999997</v>
      </c>
      <c r="H95" s="55">
        <v>49.396372515000003</v>
      </c>
      <c r="I95" s="56">
        <f t="shared" si="1"/>
        <v>1.2149800813550911E-3</v>
      </c>
      <c r="J95" s="56">
        <f>H95/'סכום נכסי הקרן'!$C$41</f>
        <v>1.7308360164607469E-5</v>
      </c>
    </row>
    <row r="96" spans="1:10">
      <c r="A96" t="s">
        <v>3882</v>
      </c>
      <c r="B96" t="s">
        <v>3883</v>
      </c>
      <c r="C96" t="s">
        <v>1881</v>
      </c>
      <c r="D96" t="s">
        <v>100</v>
      </c>
      <c r="E96" s="64">
        <v>45182</v>
      </c>
      <c r="F96" s="55">
        <v>1233305.9585279999</v>
      </c>
      <c r="G96" s="55">
        <v>4.3298019999999999</v>
      </c>
      <c r="H96" s="55">
        <v>53.399700749000004</v>
      </c>
      <c r="I96" s="56">
        <f t="shared" si="1"/>
        <v>1.3134481229498346E-3</v>
      </c>
      <c r="J96" s="56">
        <f>H96/'סכום נכסי הקרן'!$C$41</f>
        <v>1.8711115942072154E-5</v>
      </c>
    </row>
    <row r="97" spans="1:10">
      <c r="A97" t="s">
        <v>3882</v>
      </c>
      <c r="B97" t="s">
        <v>3884</v>
      </c>
      <c r="C97" t="s">
        <v>1881</v>
      </c>
      <c r="D97" t="s">
        <v>100</v>
      </c>
      <c r="E97" s="64">
        <v>45182</v>
      </c>
      <c r="F97" s="55">
        <v>1145740.33865</v>
      </c>
      <c r="G97" s="55">
        <v>4.3298019999999999</v>
      </c>
      <c r="H97" s="55">
        <v>49.608283165000003</v>
      </c>
      <c r="I97" s="56">
        <f t="shared" si="1"/>
        <v>1.2201923511163744E-3</v>
      </c>
      <c r="J97" s="56">
        <f>H97/'סכום נכסי הקרן'!$C$41</f>
        <v>1.7382613103966573E-5</v>
      </c>
    </row>
    <row r="98" spans="1:10">
      <c r="A98" t="s">
        <v>3885</v>
      </c>
      <c r="B98" t="s">
        <v>3886</v>
      </c>
      <c r="C98" t="s">
        <v>1881</v>
      </c>
      <c r="D98" t="s">
        <v>100</v>
      </c>
      <c r="E98" s="64">
        <v>45182</v>
      </c>
      <c r="F98" s="55">
        <v>1644538.2912000001</v>
      </c>
      <c r="G98" s="55">
        <v>4.3373840000000001</v>
      </c>
      <c r="H98" s="55">
        <v>71.329947493999995</v>
      </c>
      <c r="I98" s="56">
        <f t="shared" si="1"/>
        <v>1.7544702373235492E-3</v>
      </c>
      <c r="J98" s="56">
        <f>H98/'סכום נכסי הקרן'!$C$41</f>
        <v>2.499382766161188E-5</v>
      </c>
    </row>
    <row r="99" spans="1:10">
      <c r="A99" t="s">
        <v>3887</v>
      </c>
      <c r="B99" t="s">
        <v>3888</v>
      </c>
      <c r="C99" t="s">
        <v>1881</v>
      </c>
      <c r="D99" t="s">
        <v>100</v>
      </c>
      <c r="E99" s="64">
        <v>45173</v>
      </c>
      <c r="F99" s="55">
        <v>3906810.3513600002</v>
      </c>
      <c r="G99" s="55">
        <v>4.3170890000000002</v>
      </c>
      <c r="H99" s="55">
        <v>168.66049072300001</v>
      </c>
      <c r="I99" s="56">
        <f t="shared" si="1"/>
        <v>4.1484652881705669E-3</v>
      </c>
      <c r="J99" s="56">
        <f>H99/'סכום נכסי הקרן'!$C$41</f>
        <v>5.909819629137034E-5</v>
      </c>
    </row>
    <row r="100" spans="1:10">
      <c r="A100" t="s">
        <v>3889</v>
      </c>
      <c r="B100" t="s">
        <v>3890</v>
      </c>
      <c r="C100" t="s">
        <v>1881</v>
      </c>
      <c r="D100" t="s">
        <v>100</v>
      </c>
      <c r="E100" s="64">
        <v>45173</v>
      </c>
      <c r="F100" s="55">
        <v>3495567.1564799999</v>
      </c>
      <c r="G100" s="55">
        <v>4.3170890000000002</v>
      </c>
      <c r="H100" s="55">
        <v>150.906754858</v>
      </c>
      <c r="I100" s="56">
        <f t="shared" si="1"/>
        <v>3.7117847315352734E-3</v>
      </c>
      <c r="J100" s="56">
        <f>H100/'סכום נכסי הקרן'!$C$41</f>
        <v>5.2877333524060531E-5</v>
      </c>
    </row>
    <row r="101" spans="1:10">
      <c r="A101" t="s">
        <v>3891</v>
      </c>
      <c r="B101" t="s">
        <v>3892</v>
      </c>
      <c r="C101" t="s">
        <v>1881</v>
      </c>
      <c r="D101" t="s">
        <v>100</v>
      </c>
      <c r="E101" s="64">
        <v>45173</v>
      </c>
      <c r="F101" s="55">
        <v>1234218.3840000001</v>
      </c>
      <c r="G101" s="55">
        <v>4.3549829999999998</v>
      </c>
      <c r="H101" s="55">
        <v>53.750006956999997</v>
      </c>
      <c r="I101" s="56">
        <f t="shared" si="1"/>
        <v>1.3220644452307019E-3</v>
      </c>
      <c r="J101" s="56">
        <f>H101/'סכום נכסי הקרן'!$C$41</f>
        <v>1.8833862324190001E-5</v>
      </c>
    </row>
    <row r="102" spans="1:10">
      <c r="A102" t="s">
        <v>3893</v>
      </c>
      <c r="B102" t="s">
        <v>3894</v>
      </c>
      <c r="C102" t="s">
        <v>1881</v>
      </c>
      <c r="D102" t="s">
        <v>100</v>
      </c>
      <c r="E102" s="64">
        <v>45195</v>
      </c>
      <c r="F102" s="55">
        <v>3398663.2264700001</v>
      </c>
      <c r="G102" s="55">
        <v>4.4637669999999998</v>
      </c>
      <c r="H102" s="55">
        <v>151.70841296399999</v>
      </c>
      <c r="I102" s="56">
        <f t="shared" si="1"/>
        <v>3.7315027509212326E-3</v>
      </c>
      <c r="J102" s="56">
        <f>H102/'סכום נכסי הקרן'!$C$41</f>
        <v>5.3158232434670037E-5</v>
      </c>
    </row>
    <row r="103" spans="1:10">
      <c r="A103" t="s">
        <v>3895</v>
      </c>
      <c r="B103" t="s">
        <v>3896</v>
      </c>
      <c r="C103" t="s">
        <v>1881</v>
      </c>
      <c r="D103" t="s">
        <v>100</v>
      </c>
      <c r="E103" s="64">
        <v>45173</v>
      </c>
      <c r="F103" s="55">
        <v>2057302.1951999997</v>
      </c>
      <c r="G103" s="55">
        <v>4.3676079999999997</v>
      </c>
      <c r="H103" s="55">
        <v>89.854900127999997</v>
      </c>
      <c r="I103" s="56">
        <f t="shared" si="1"/>
        <v>2.2101200616405428E-3</v>
      </c>
      <c r="J103" s="56">
        <f>H103/'סכום נכסי הקרן'!$C$41</f>
        <v>3.1484922774399758E-5</v>
      </c>
    </row>
    <row r="104" spans="1:10">
      <c r="A104" t="s">
        <v>3897</v>
      </c>
      <c r="B104" t="s">
        <v>3898</v>
      </c>
      <c r="C104" t="s">
        <v>1881</v>
      </c>
      <c r="D104" t="s">
        <v>100</v>
      </c>
      <c r="E104" s="64">
        <v>45195</v>
      </c>
      <c r="F104" s="55">
        <v>2263988.2890240001</v>
      </c>
      <c r="G104" s="55">
        <v>4.5041029999999997</v>
      </c>
      <c r="H104" s="55">
        <v>101.97237204</v>
      </c>
      <c r="I104" s="56">
        <f t="shared" si="1"/>
        <v>2.508168000383192E-3</v>
      </c>
      <c r="J104" s="56">
        <f>H104/'סכום נכסי הקרן'!$C$41</f>
        <v>3.5730853344984097E-5</v>
      </c>
    </row>
    <row r="105" spans="1:10">
      <c r="A105" t="s">
        <v>3899</v>
      </c>
      <c r="B105" t="s">
        <v>3900</v>
      </c>
      <c r="C105" t="s">
        <v>1881</v>
      </c>
      <c r="D105" t="s">
        <v>100</v>
      </c>
      <c r="E105" s="64">
        <v>45187</v>
      </c>
      <c r="F105" s="55">
        <v>823355.36640000006</v>
      </c>
      <c r="G105" s="55">
        <v>4.483047</v>
      </c>
      <c r="H105" s="55">
        <v>36.911412114999997</v>
      </c>
      <c r="I105" s="56">
        <f t="shared" si="1"/>
        <v>9.0789319561462932E-4</v>
      </c>
      <c r="J105" s="56">
        <f>H105/'סכום נכסי הקרן'!$C$41</f>
        <v>1.2933662585783409E-5</v>
      </c>
    </row>
    <row r="106" spans="1:10">
      <c r="A106" t="s">
        <v>3901</v>
      </c>
      <c r="B106" t="s">
        <v>3902</v>
      </c>
      <c r="C106" t="s">
        <v>1881</v>
      </c>
      <c r="D106" t="s">
        <v>100</v>
      </c>
      <c r="E106" s="64">
        <v>45195</v>
      </c>
      <c r="F106" s="55">
        <v>4322615.6736000003</v>
      </c>
      <c r="G106" s="55">
        <v>4.5141819999999999</v>
      </c>
      <c r="H106" s="55">
        <v>195.13074117600002</v>
      </c>
      <c r="I106" s="56">
        <f t="shared" si="1"/>
        <v>4.7995419849281972E-3</v>
      </c>
      <c r="J106" s="56">
        <f>H106/'סכום נכסי הקרן'!$C$41</f>
        <v>6.8373303048425456E-5</v>
      </c>
    </row>
    <row r="107" spans="1:10">
      <c r="A107" t="s">
        <v>3903</v>
      </c>
      <c r="B107" t="s">
        <v>3904</v>
      </c>
      <c r="C107" t="s">
        <v>1881</v>
      </c>
      <c r="D107" t="s">
        <v>100</v>
      </c>
      <c r="E107" s="64">
        <v>45175</v>
      </c>
      <c r="F107" s="55">
        <v>1646710.7328000001</v>
      </c>
      <c r="G107" s="55">
        <v>4.4400839999999997</v>
      </c>
      <c r="H107" s="55">
        <v>73.115332561000002</v>
      </c>
      <c r="I107" s="56">
        <f t="shared" si="1"/>
        <v>1.798384540814056E-3</v>
      </c>
      <c r="J107" s="56">
        <f>H107/'סכום נכסי הקרן'!$C$41</f>
        <v>2.5619421935012503E-5</v>
      </c>
    </row>
    <row r="108" spans="1:10">
      <c r="A108" t="s">
        <v>3905</v>
      </c>
      <c r="B108" t="s">
        <v>3906</v>
      </c>
      <c r="C108" t="s">
        <v>1881</v>
      </c>
      <c r="D108" t="s">
        <v>100</v>
      </c>
      <c r="E108" s="64">
        <v>45173</v>
      </c>
      <c r="F108" s="55">
        <v>494039.289139</v>
      </c>
      <c r="G108" s="55">
        <v>4.3504649999999998</v>
      </c>
      <c r="H108" s="55">
        <v>21.493007521000003</v>
      </c>
      <c r="I108" s="56">
        <f t="shared" si="1"/>
        <v>5.2865371882318611E-4</v>
      </c>
      <c r="J108" s="56">
        <f>H108/'סכום נכסי הקרן'!$C$41</f>
        <v>7.5310938081762728E-6</v>
      </c>
    </row>
    <row r="109" spans="1:10">
      <c r="A109" t="s">
        <v>3907</v>
      </c>
      <c r="B109" t="s">
        <v>3908</v>
      </c>
      <c r="C109" t="s">
        <v>1881</v>
      </c>
      <c r="D109" t="s">
        <v>100</v>
      </c>
      <c r="E109" s="64">
        <v>45175</v>
      </c>
      <c r="F109" s="55">
        <v>1441366.1216639997</v>
      </c>
      <c r="G109" s="55">
        <v>4.4728500000000002</v>
      </c>
      <c r="H109" s="55">
        <v>64.470146400000004</v>
      </c>
      <c r="I109" s="56">
        <f t="shared" si="1"/>
        <v>1.5857428335301442E-3</v>
      </c>
      <c r="J109" s="56">
        <f>H109/'סכום נכסי הקרן'!$C$41</f>
        <v>2.2590171240151672E-5</v>
      </c>
    </row>
    <row r="110" spans="1:10">
      <c r="A110" t="s">
        <v>3909</v>
      </c>
      <c r="B110" t="s">
        <v>3910</v>
      </c>
      <c r="C110" t="s">
        <v>1881</v>
      </c>
      <c r="D110" t="s">
        <v>100</v>
      </c>
      <c r="E110" s="64">
        <v>45239</v>
      </c>
      <c r="F110" s="55">
        <v>1721834.57715</v>
      </c>
      <c r="G110" s="55">
        <v>4.7040100000000002</v>
      </c>
      <c r="H110" s="55">
        <v>80.995277875999989</v>
      </c>
      <c r="I110" s="56">
        <f t="shared" si="1"/>
        <v>1.9922039674730692E-3</v>
      </c>
      <c r="J110" s="56">
        <f>H110/'סכום נכסי הקרן'!$C$41</f>
        <v>2.8380534232236644E-5</v>
      </c>
    </row>
    <row r="111" spans="1:10">
      <c r="A111" t="s">
        <v>3911</v>
      </c>
      <c r="B111" t="s">
        <v>3912</v>
      </c>
      <c r="C111" t="s">
        <v>1881</v>
      </c>
      <c r="D111" t="s">
        <v>100</v>
      </c>
      <c r="E111" s="64">
        <v>45175</v>
      </c>
      <c r="F111" s="55">
        <v>4530844.20096</v>
      </c>
      <c r="G111" s="55">
        <v>4.4904840000000004</v>
      </c>
      <c r="H111" s="55">
        <v>203.45685030199999</v>
      </c>
      <c r="I111" s="56">
        <f t="shared" si="1"/>
        <v>5.0043354996788377E-3</v>
      </c>
      <c r="J111" s="56">
        <f>H111/'סכום נכסי הקרן'!$C$41</f>
        <v>7.1290749981980562E-5</v>
      </c>
    </row>
    <row r="112" spans="1:10">
      <c r="A112" t="s">
        <v>3913</v>
      </c>
      <c r="B112" t="s">
        <v>3914</v>
      </c>
      <c r="C112" t="s">
        <v>1881</v>
      </c>
      <c r="D112" t="s">
        <v>100</v>
      </c>
      <c r="E112" s="64">
        <v>45187</v>
      </c>
      <c r="F112" s="55">
        <v>2059746.1920000003</v>
      </c>
      <c r="G112" s="55">
        <v>4.5460120000000002</v>
      </c>
      <c r="H112" s="55">
        <v>93.636306288</v>
      </c>
      <c r="I112" s="56">
        <f t="shared" si="1"/>
        <v>2.303129587036731E-3</v>
      </c>
      <c r="J112" s="56">
        <f>H112/'סכום נכסי הקרן'!$C$41</f>
        <v>3.2809917635633147E-5</v>
      </c>
    </row>
    <row r="113" spans="1:10">
      <c r="A113" t="s">
        <v>3913</v>
      </c>
      <c r="B113" t="s">
        <v>3915</v>
      </c>
      <c r="C113" t="s">
        <v>1881</v>
      </c>
      <c r="D113" t="s">
        <v>100</v>
      </c>
      <c r="E113" s="64">
        <v>45187</v>
      </c>
      <c r="F113" s="55">
        <v>1607342.2802500001</v>
      </c>
      <c r="G113" s="55">
        <v>4.5460120000000002</v>
      </c>
      <c r="H113" s="55">
        <v>73.069970780000006</v>
      </c>
      <c r="I113" s="56">
        <f t="shared" si="1"/>
        <v>1.7972687977429822E-3</v>
      </c>
      <c r="J113" s="56">
        <f>H113/'סכום נכסי הקרן'!$C$41</f>
        <v>2.5603527285197528E-5</v>
      </c>
    </row>
    <row r="114" spans="1:10">
      <c r="A114" t="s">
        <v>3916</v>
      </c>
      <c r="B114" t="s">
        <v>3917</v>
      </c>
      <c r="C114" t="s">
        <v>1881</v>
      </c>
      <c r="D114" t="s">
        <v>100</v>
      </c>
      <c r="E114" s="64">
        <v>45239</v>
      </c>
      <c r="F114" s="55">
        <v>2468743.9360250002</v>
      </c>
      <c r="G114" s="55">
        <v>4.734159</v>
      </c>
      <c r="H114" s="55">
        <v>116.874273718</v>
      </c>
      <c r="I114" s="56">
        <f t="shared" si="1"/>
        <v>2.8747032901473134E-3</v>
      </c>
      <c r="J114" s="56">
        <f>H114/'סכום נכסי הקרן'!$C$41</f>
        <v>4.0952440847225658E-5</v>
      </c>
    </row>
    <row r="115" spans="1:10">
      <c r="A115" t="s">
        <v>3918</v>
      </c>
      <c r="B115" t="s">
        <v>3919</v>
      </c>
      <c r="C115" t="s">
        <v>1881</v>
      </c>
      <c r="D115" t="s">
        <v>100</v>
      </c>
      <c r="E115" s="64">
        <v>45175</v>
      </c>
      <c r="F115" s="55">
        <v>5150044.3679999998</v>
      </c>
      <c r="G115" s="55">
        <v>4.5156650000000003</v>
      </c>
      <c r="H115" s="55">
        <v>232.55874230700002</v>
      </c>
      <c r="I115" s="56">
        <f t="shared" si="1"/>
        <v>5.720141485332641E-3</v>
      </c>
      <c r="J115" s="56">
        <f>H115/'סכום נכסי הקרן'!$C$41</f>
        <v>8.1487977078790002E-5</v>
      </c>
    </row>
    <row r="116" spans="1:10">
      <c r="A116" t="s">
        <v>3920</v>
      </c>
      <c r="B116" t="s">
        <v>3921</v>
      </c>
      <c r="C116" t="s">
        <v>1881</v>
      </c>
      <c r="D116" t="s">
        <v>100</v>
      </c>
      <c r="E116" s="64">
        <v>45187</v>
      </c>
      <c r="F116" s="55">
        <v>2884481.0588159994</v>
      </c>
      <c r="G116" s="55">
        <v>4.57369</v>
      </c>
      <c r="H116" s="55">
        <v>131.92721881899999</v>
      </c>
      <c r="I116" s="56">
        <f t="shared" si="1"/>
        <v>3.2449537262070247E-3</v>
      </c>
      <c r="J116" s="56">
        <f>H116/'סכום נכסי הקרן'!$C$41</f>
        <v>4.6226953571151966E-5</v>
      </c>
    </row>
    <row r="117" spans="1:10">
      <c r="A117" t="s">
        <v>3922</v>
      </c>
      <c r="B117" t="s">
        <v>3923</v>
      </c>
      <c r="C117" t="s">
        <v>1881</v>
      </c>
      <c r="D117" t="s">
        <v>100</v>
      </c>
      <c r="E117" s="64">
        <v>45201</v>
      </c>
      <c r="F117" s="55">
        <v>2061647.0784</v>
      </c>
      <c r="G117" s="55">
        <v>4.665108</v>
      </c>
      <c r="H117" s="55">
        <v>96.178062959999991</v>
      </c>
      <c r="I117" s="56">
        <f t="shared" si="1"/>
        <v>2.365648018470003E-3</v>
      </c>
      <c r="J117" s="56">
        <f>H117/'סכום נכסי הקרן'!$C$41</f>
        <v>3.3700542547744062E-5</v>
      </c>
    </row>
    <row r="118" spans="1:10">
      <c r="A118" t="s">
        <v>3924</v>
      </c>
      <c r="B118" t="s">
        <v>3925</v>
      </c>
      <c r="C118" t="s">
        <v>1881</v>
      </c>
      <c r="D118" t="s">
        <v>100</v>
      </c>
      <c r="E118" s="64">
        <v>45244</v>
      </c>
      <c r="F118" s="55">
        <v>2016329.8347499999</v>
      </c>
      <c r="G118" s="55">
        <v>5.1443950000000003</v>
      </c>
      <c r="H118" s="55">
        <v>103.727967577</v>
      </c>
      <c r="I118" s="56">
        <f t="shared" si="1"/>
        <v>2.5513495843694084E-3</v>
      </c>
      <c r="J118" s="56">
        <f>H118/'סכום נכסי הקרן'!$C$41</f>
        <v>3.634600944472697E-5</v>
      </c>
    </row>
    <row r="119" spans="1:10">
      <c r="A119" t="s">
        <v>3924</v>
      </c>
      <c r="B119" t="s">
        <v>3926</v>
      </c>
      <c r="C119" t="s">
        <v>1881</v>
      </c>
      <c r="D119" t="s">
        <v>100</v>
      </c>
      <c r="E119" s="64">
        <v>45244</v>
      </c>
      <c r="F119" s="55">
        <v>3307325.0918400004</v>
      </c>
      <c r="G119" s="55">
        <v>5.1443950000000003</v>
      </c>
      <c r="H119" s="55">
        <v>170.14186083600001</v>
      </c>
      <c r="I119" s="56">
        <f t="shared" si="1"/>
        <v>4.1849018742754103E-3</v>
      </c>
      <c r="J119" s="56">
        <f>H119/'סכום נכסי הקרן'!$C$41</f>
        <v>5.9617264517384364E-5</v>
      </c>
    </row>
    <row r="120" spans="1:10">
      <c r="A120" t="s">
        <v>3927</v>
      </c>
      <c r="B120" t="s">
        <v>3928</v>
      </c>
      <c r="C120" t="s">
        <v>1881</v>
      </c>
      <c r="D120" t="s">
        <v>100</v>
      </c>
      <c r="E120" s="64">
        <v>45244</v>
      </c>
      <c r="F120" s="55">
        <v>579390.17472000001</v>
      </c>
      <c r="G120" s="55">
        <v>5.2439809999999998</v>
      </c>
      <c r="H120" s="55">
        <v>30.383109315999999</v>
      </c>
      <c r="I120" s="56">
        <f t="shared" si="1"/>
        <v>7.4731950443050277E-4</v>
      </c>
      <c r="J120" s="56">
        <f>H120/'סכום נכסי הקרן'!$C$41</f>
        <v>1.0646162302753629E-5</v>
      </c>
    </row>
    <row r="121" spans="1:10">
      <c r="A121" t="s">
        <v>3929</v>
      </c>
      <c r="B121" t="s">
        <v>3930</v>
      </c>
      <c r="C121" t="s">
        <v>1881</v>
      </c>
      <c r="D121" t="s">
        <v>100</v>
      </c>
      <c r="E121" s="64">
        <v>45244</v>
      </c>
      <c r="F121" s="55">
        <v>2018448.9412499999</v>
      </c>
      <c r="G121" s="55">
        <v>5.2439809999999998</v>
      </c>
      <c r="H121" s="55">
        <v>105.847074077</v>
      </c>
      <c r="I121" s="56">
        <f t="shared" si="1"/>
        <v>2.6034722819822395E-3</v>
      </c>
      <c r="J121" s="56">
        <f>H121/'סכום נכסי הקרן'!$C$41</f>
        <v>3.7088538838318028E-5</v>
      </c>
    </row>
    <row r="122" spans="1:10">
      <c r="A122" t="s">
        <v>3931</v>
      </c>
      <c r="B122" t="s">
        <v>3932</v>
      </c>
      <c r="C122" t="s">
        <v>1881</v>
      </c>
      <c r="D122" t="s">
        <v>100</v>
      </c>
      <c r="E122" s="64">
        <v>45180</v>
      </c>
      <c r="F122" s="55">
        <v>5177471.4431999996</v>
      </c>
      <c r="G122" s="55">
        <v>5.0339830000000001</v>
      </c>
      <c r="H122" s="55">
        <v>260.63302305299999</v>
      </c>
      <c r="I122" s="56">
        <f t="shared" si="1"/>
        <v>6.4106717847873789E-3</v>
      </c>
      <c r="J122" s="56">
        <f>H122/'סכום נכסי הקרן'!$C$41</f>
        <v>9.1325131869185084E-5</v>
      </c>
    </row>
    <row r="123" spans="1:10">
      <c r="A123" t="s">
        <v>3933</v>
      </c>
      <c r="B123" t="s">
        <v>3934</v>
      </c>
      <c r="C123" t="s">
        <v>1881</v>
      </c>
      <c r="D123" t="s">
        <v>100</v>
      </c>
      <c r="E123" s="64">
        <v>45238</v>
      </c>
      <c r="F123" s="55">
        <v>2486098.7182080001</v>
      </c>
      <c r="G123" s="55">
        <v>5.2778799999999997</v>
      </c>
      <c r="H123" s="55">
        <v>131.21330019800001</v>
      </c>
      <c r="I123" s="56">
        <f t="shared" si="1"/>
        <v>3.2273937949800898E-3</v>
      </c>
      <c r="J123" s="56">
        <f>H123/'סכום נכסי הקרן'!$C$41</f>
        <v>4.5976798347370398E-5</v>
      </c>
    </row>
    <row r="124" spans="1:10">
      <c r="A124" t="s">
        <v>3935</v>
      </c>
      <c r="B124" t="s">
        <v>3936</v>
      </c>
      <c r="C124" t="s">
        <v>1881</v>
      </c>
      <c r="D124" t="s">
        <v>100</v>
      </c>
      <c r="E124" s="64">
        <v>45238</v>
      </c>
      <c r="F124" s="55">
        <v>2072292.0422400001</v>
      </c>
      <c r="G124" s="55">
        <v>5.3027049999999996</v>
      </c>
      <c r="H124" s="55">
        <v>109.887527232</v>
      </c>
      <c r="I124" s="56">
        <f t="shared" si="1"/>
        <v>2.7028534683534171E-3</v>
      </c>
      <c r="J124" s="56">
        <f>H124/'סכום נכסי הקרן'!$C$41</f>
        <v>3.8504303091325227E-5</v>
      </c>
    </row>
    <row r="125" spans="1:10">
      <c r="A125" t="s">
        <v>3937</v>
      </c>
      <c r="B125" t="s">
        <v>3938</v>
      </c>
      <c r="C125" t="s">
        <v>1881</v>
      </c>
      <c r="D125" t="s">
        <v>100</v>
      </c>
      <c r="E125" s="64">
        <v>45243</v>
      </c>
      <c r="F125" s="55">
        <v>2487011.1436800002</v>
      </c>
      <c r="G125" s="55">
        <v>5.3887869999999998</v>
      </c>
      <c r="H125" s="55">
        <v>134.01972543100001</v>
      </c>
      <c r="I125" s="56">
        <f t="shared" si="1"/>
        <v>3.2964221584873875E-3</v>
      </c>
      <c r="J125" s="56">
        <f>H125/'סכום נכסי הקרן'!$C$41</f>
        <v>4.696016243332744E-5</v>
      </c>
    </row>
    <row r="126" spans="1:10">
      <c r="A126" t="s">
        <v>3939</v>
      </c>
      <c r="B126" t="s">
        <v>3940</v>
      </c>
      <c r="C126" t="s">
        <v>1881</v>
      </c>
      <c r="D126" t="s">
        <v>100</v>
      </c>
      <c r="E126" s="64">
        <v>45238</v>
      </c>
      <c r="F126" s="55">
        <v>2072780.8415999999</v>
      </c>
      <c r="G126" s="55">
        <v>5.3250359999999999</v>
      </c>
      <c r="H126" s="55">
        <v>110.376326592</v>
      </c>
      <c r="I126" s="56">
        <f t="shared" si="1"/>
        <v>2.7148762436290464E-3</v>
      </c>
      <c r="J126" s="56">
        <f>H126/'סכום נכסי הקרן'!$C$41</f>
        <v>3.8675577112885019E-5</v>
      </c>
    </row>
    <row r="127" spans="1:10">
      <c r="A127" t="s">
        <v>3941</v>
      </c>
      <c r="B127" t="s">
        <v>3942</v>
      </c>
      <c r="C127" t="s">
        <v>1881</v>
      </c>
      <c r="D127" t="s">
        <v>100</v>
      </c>
      <c r="E127" s="64">
        <v>45197</v>
      </c>
      <c r="F127" s="55">
        <v>1658876.40576</v>
      </c>
      <c r="G127" s="55">
        <v>5.1408899999999997</v>
      </c>
      <c r="H127" s="55">
        <v>85.281005520999983</v>
      </c>
      <c r="I127" s="56">
        <f t="shared" si="1"/>
        <v>2.0976180587852734E-3</v>
      </c>
      <c r="J127" s="56">
        <f>H127/'סכום נכסי הקרן'!$C$41</f>
        <v>2.988224202716732E-5</v>
      </c>
    </row>
    <row r="128" spans="1:10">
      <c r="A128" t="s">
        <v>3943</v>
      </c>
      <c r="B128" t="s">
        <v>3944</v>
      </c>
      <c r="C128" t="s">
        <v>1881</v>
      </c>
      <c r="D128" t="s">
        <v>100</v>
      </c>
      <c r="E128" s="64">
        <v>45243</v>
      </c>
      <c r="F128" s="55">
        <v>1348031.42989</v>
      </c>
      <c r="G128" s="55">
        <v>5.4631080000000001</v>
      </c>
      <c r="H128" s="55">
        <v>73.644414854000004</v>
      </c>
      <c r="I128" s="56">
        <f t="shared" si="1"/>
        <v>1.8113981370492345E-3</v>
      </c>
      <c r="J128" s="56">
        <f>H128/'סכום נכסי הקרן'!$C$41</f>
        <v>2.5804810991287427E-5</v>
      </c>
    </row>
    <row r="129" spans="1:10">
      <c r="A129" t="s">
        <v>3945</v>
      </c>
      <c r="B129" t="s">
        <v>3946</v>
      </c>
      <c r="C129" t="s">
        <v>1881</v>
      </c>
      <c r="D129" t="s">
        <v>100</v>
      </c>
      <c r="E129" s="64">
        <v>45243</v>
      </c>
      <c r="F129" s="55">
        <v>1163038.334976</v>
      </c>
      <c r="G129" s="55">
        <v>5.5867180000000003</v>
      </c>
      <c r="H129" s="55">
        <v>64.975673126000004</v>
      </c>
      <c r="I129" s="56">
        <f t="shared" si="1"/>
        <v>1.5981770442102126E-3</v>
      </c>
      <c r="J129" s="56">
        <f>H129/'סכום נכסי הקרן'!$C$41</f>
        <v>2.2767306487153582E-5</v>
      </c>
    </row>
    <row r="130" spans="1:10">
      <c r="A130" t="s">
        <v>3945</v>
      </c>
      <c r="B130" t="s">
        <v>3947</v>
      </c>
      <c r="C130" t="s">
        <v>1881</v>
      </c>
      <c r="D130" t="s">
        <v>100</v>
      </c>
      <c r="E130" s="64">
        <v>45243</v>
      </c>
      <c r="F130" s="55">
        <v>2315275.216</v>
      </c>
      <c r="G130" s="55">
        <v>5.5867180000000003</v>
      </c>
      <c r="H130" s="55">
        <v>129.34789947000002</v>
      </c>
      <c r="I130" s="56">
        <f t="shared" si="1"/>
        <v>3.1815113827123255E-3</v>
      </c>
      <c r="J130" s="56">
        <f>H130/'סכום נכסי הקרן'!$C$41</f>
        <v>4.5323166794937264E-5</v>
      </c>
    </row>
    <row r="131" spans="1:10">
      <c r="A131" t="s">
        <v>3948</v>
      </c>
      <c r="B131" t="s">
        <v>3949</v>
      </c>
      <c r="C131" t="s">
        <v>1881</v>
      </c>
      <c r="D131" t="s">
        <v>100</v>
      </c>
      <c r="E131" s="64">
        <v>45243</v>
      </c>
      <c r="F131" s="55">
        <v>1455698.8051199999</v>
      </c>
      <c r="G131" s="55">
        <v>5.7100049999999998</v>
      </c>
      <c r="H131" s="55">
        <v>83.12047780799999</v>
      </c>
      <c r="I131" s="56">
        <f t="shared" si="1"/>
        <v>2.0444765424580667E-3</v>
      </c>
      <c r="J131" s="56">
        <f>H131/'סכום נכסי הקרן'!$C$41</f>
        <v>2.9125198748516363E-5</v>
      </c>
    </row>
    <row r="132" spans="1:10">
      <c r="A132" t="s">
        <v>3950</v>
      </c>
      <c r="B132" t="s">
        <v>3951</v>
      </c>
      <c r="C132" t="s">
        <v>1881</v>
      </c>
      <c r="D132" t="s">
        <v>100</v>
      </c>
      <c r="E132" s="64">
        <v>45237</v>
      </c>
      <c r="F132" s="55">
        <v>834869.30688000005</v>
      </c>
      <c r="G132" s="55">
        <v>5.8540850000000004</v>
      </c>
      <c r="H132" s="55">
        <v>48.873961786000002</v>
      </c>
      <c r="I132" s="56">
        <f t="shared" si="1"/>
        <v>1.2021305825416215E-3</v>
      </c>
      <c r="J132" s="56">
        <f>H132/'סכום נכסי הקרן'!$C$41</f>
        <v>1.7125308806966959E-5</v>
      </c>
    </row>
    <row r="133" spans="1:10">
      <c r="A133" t="s">
        <v>3952</v>
      </c>
      <c r="B133" t="s">
        <v>3953</v>
      </c>
      <c r="C133" t="s">
        <v>1881</v>
      </c>
      <c r="D133" t="s">
        <v>100</v>
      </c>
      <c r="E133" s="64">
        <v>45237</v>
      </c>
      <c r="F133" s="55">
        <v>1921698.390528</v>
      </c>
      <c r="G133" s="55">
        <v>5.9275219999999997</v>
      </c>
      <c r="H133" s="55">
        <v>113.909096811</v>
      </c>
      <c r="I133" s="56">
        <f t="shared" si="1"/>
        <v>2.8017701840046486E-3</v>
      </c>
      <c r="J133" s="56">
        <f>H133/'סכום נכסי הקרן'!$C$41</f>
        <v>3.9913450588527043E-5</v>
      </c>
    </row>
    <row r="134" spans="1:10">
      <c r="A134" t="s">
        <v>3954</v>
      </c>
      <c r="B134" t="s">
        <v>3955</v>
      </c>
      <c r="C134" t="s">
        <v>1881</v>
      </c>
      <c r="D134" t="s">
        <v>100</v>
      </c>
      <c r="E134" s="64">
        <v>45236</v>
      </c>
      <c r="F134" s="55">
        <v>2925275.1584999994</v>
      </c>
      <c r="G134" s="55">
        <v>6.2561010000000001</v>
      </c>
      <c r="H134" s="55">
        <v>183.00818142200001</v>
      </c>
      <c r="I134" s="56">
        <f t="shared" si="1"/>
        <v>4.501368902852701E-3</v>
      </c>
      <c r="J134" s="56">
        <f>H134/'סכום נכסי הקרן'!$C$41</f>
        <v>6.412558971126711E-5</v>
      </c>
    </row>
    <row r="135" spans="1:10">
      <c r="A135" t="s">
        <v>3954</v>
      </c>
      <c r="B135" t="s">
        <v>3956</v>
      </c>
      <c r="C135" t="s">
        <v>1881</v>
      </c>
      <c r="D135" t="s">
        <v>100</v>
      </c>
      <c r="E135" s="64">
        <v>45236</v>
      </c>
      <c r="F135" s="55">
        <v>839692.12723199988</v>
      </c>
      <c r="G135" s="55">
        <v>6.2561010000000001</v>
      </c>
      <c r="H135" s="55">
        <v>52.531991294000001</v>
      </c>
      <c r="I135" s="56">
        <f t="shared" si="1"/>
        <v>1.2921054686100173E-3</v>
      </c>
      <c r="J135" s="56">
        <f>H135/'סכום נכסי הקרן'!$C$41</f>
        <v>1.8407072810953269E-5</v>
      </c>
    </row>
    <row r="136" spans="1:10">
      <c r="A136" t="s">
        <v>3957</v>
      </c>
      <c r="B136" t="s">
        <v>3958</v>
      </c>
      <c r="C136" t="s">
        <v>1881</v>
      </c>
      <c r="D136" t="s">
        <v>100</v>
      </c>
      <c r="E136" s="64">
        <v>45236</v>
      </c>
      <c r="F136" s="55">
        <v>1259570.7774720001</v>
      </c>
      <c r="G136" s="55">
        <v>6.258527</v>
      </c>
      <c r="H136" s="55">
        <v>78.830573564999995</v>
      </c>
      <c r="I136" s="56">
        <f t="shared" si="1"/>
        <v>1.9389597212667346E-3</v>
      </c>
      <c r="J136" s="56">
        <f>H136/'סכום נכסי הקרן'!$C$41</f>
        <v>2.7622027484533889E-5</v>
      </c>
    </row>
    <row r="137" spans="1:10">
      <c r="A137" t="s">
        <v>3959</v>
      </c>
      <c r="B137" t="s">
        <v>3960</v>
      </c>
      <c r="C137" t="s">
        <v>1881</v>
      </c>
      <c r="D137" t="s">
        <v>100</v>
      </c>
      <c r="E137" s="64">
        <v>45236</v>
      </c>
      <c r="F137" s="55">
        <v>4787235.7585920002</v>
      </c>
      <c r="G137" s="55">
        <v>6.2755000000000001</v>
      </c>
      <c r="H137" s="55">
        <v>300.42298372400001</v>
      </c>
      <c r="I137" s="56">
        <f t="shared" si="1"/>
        <v>7.389367328442675E-3</v>
      </c>
      <c r="J137" s="56">
        <f>H137/'סכום נכסי הקרן'!$C$41</f>
        <v>1.0526743036529632E-4</v>
      </c>
    </row>
    <row r="138" spans="1:10">
      <c r="A138" t="s">
        <v>3961</v>
      </c>
      <c r="B138" t="s">
        <v>3962</v>
      </c>
      <c r="C138" t="s">
        <v>1881</v>
      </c>
      <c r="D138" t="s">
        <v>100</v>
      </c>
      <c r="E138" s="64">
        <v>45210</v>
      </c>
      <c r="F138" s="55">
        <v>2042268.8993279999</v>
      </c>
      <c r="G138" s="55">
        <v>7.5140630000000002</v>
      </c>
      <c r="H138" s="55">
        <v>153.457364012</v>
      </c>
      <c r="I138" s="56">
        <f t="shared" ref="I138:I201" si="2">H138/$H$9</f>
        <v>3.7745209034371861E-3</v>
      </c>
      <c r="J138" s="56">
        <f>H138/'סכום נכסי הקרן'!$C$41</f>
        <v>5.377106032278792E-5</v>
      </c>
    </row>
    <row r="139" spans="1:10">
      <c r="A139" t="s">
        <v>3963</v>
      </c>
      <c r="B139" t="s">
        <v>3964</v>
      </c>
      <c r="C139" t="s">
        <v>1881</v>
      </c>
      <c r="D139" t="s">
        <v>100</v>
      </c>
      <c r="E139" s="64">
        <v>45210</v>
      </c>
      <c r="F139" s="55">
        <v>2002784.7732480001</v>
      </c>
      <c r="G139" s="55">
        <v>7.5961169999999996</v>
      </c>
      <c r="H139" s="55">
        <v>152.13387315900002</v>
      </c>
      <c r="I139" s="56">
        <f t="shared" si="2"/>
        <v>3.7419676015978186E-3</v>
      </c>
      <c r="J139" s="56">
        <f>H139/'סכום נכסי הקרן'!$C$41</f>
        <v>5.3307312577924044E-5</v>
      </c>
    </row>
    <row r="140" spans="1:10">
      <c r="A140" t="s">
        <v>3965</v>
      </c>
      <c r="B140" t="s">
        <v>3966</v>
      </c>
      <c r="C140" t="s">
        <v>1881</v>
      </c>
      <c r="D140" t="s">
        <v>100</v>
      </c>
      <c r="E140" s="64">
        <v>45210</v>
      </c>
      <c r="F140" s="55">
        <v>4050658.5719039999</v>
      </c>
      <c r="G140" s="55">
        <v>7.6526129999999997</v>
      </c>
      <c r="H140" s="55">
        <v>309.98122069300001</v>
      </c>
      <c r="I140" s="56">
        <f t="shared" si="2"/>
        <v>7.6244669306792644E-3</v>
      </c>
      <c r="J140" s="56">
        <f>H140/'סכום נכסי הקרן'!$C$41</f>
        <v>1.0861661168317306E-4</v>
      </c>
    </row>
    <row r="141" spans="1:10">
      <c r="A141" t="s">
        <v>3967</v>
      </c>
      <c r="B141" t="s">
        <v>3968</v>
      </c>
      <c r="C141" t="s">
        <v>1881</v>
      </c>
      <c r="D141" t="s">
        <v>100</v>
      </c>
      <c r="E141" s="64">
        <v>45211</v>
      </c>
      <c r="F141" s="55">
        <v>2558832.0629759999</v>
      </c>
      <c r="G141" s="55">
        <v>7.67143</v>
      </c>
      <c r="H141" s="55">
        <v>196.29899901900001</v>
      </c>
      <c r="I141" s="56">
        <f t="shared" si="2"/>
        <v>4.8282770911083281E-3</v>
      </c>
      <c r="J141" s="56">
        <f>H141/'סכום נכסי הקרן'!$C$41</f>
        <v>6.8782657551241043E-5</v>
      </c>
    </row>
    <row r="142" spans="1:10">
      <c r="A142" t="s">
        <v>3969</v>
      </c>
      <c r="B142" t="s">
        <v>3970</v>
      </c>
      <c r="C142" t="s">
        <v>1881</v>
      </c>
      <c r="D142" t="s">
        <v>100</v>
      </c>
      <c r="E142" s="64">
        <v>45211</v>
      </c>
      <c r="F142" s="55">
        <v>2135781.648</v>
      </c>
      <c r="G142" s="55">
        <v>7.8301119999999997</v>
      </c>
      <c r="H142" s="55">
        <v>167.23410195700001</v>
      </c>
      <c r="I142" s="56">
        <f t="shared" si="2"/>
        <v>4.1133810532212817E-3</v>
      </c>
      <c r="J142" s="56">
        <f>H142/'סכום נכסי הקרן'!$C$41</f>
        <v>5.8598393386021753E-5</v>
      </c>
    </row>
    <row r="143" spans="1:10">
      <c r="A143" t="s">
        <v>3971</v>
      </c>
      <c r="B143" t="s">
        <v>3972</v>
      </c>
      <c r="C143" t="s">
        <v>1881</v>
      </c>
      <c r="D143" t="s">
        <v>100</v>
      </c>
      <c r="E143" s="64">
        <v>45211</v>
      </c>
      <c r="F143" s="55">
        <v>1538153.8260480003</v>
      </c>
      <c r="G143" s="55">
        <v>7.8093570000000003</v>
      </c>
      <c r="H143" s="55">
        <v>120.119928771</v>
      </c>
      <c r="I143" s="56">
        <f t="shared" si="2"/>
        <v>2.9545351895271118E-3</v>
      </c>
      <c r="J143" s="56">
        <f>H143/'סכום נכסי הקרן'!$C$41</f>
        <v>4.2089709917142544E-5</v>
      </c>
    </row>
    <row r="144" spans="1:10">
      <c r="A144" t="s">
        <v>3973</v>
      </c>
      <c r="B144" t="s">
        <v>3974</v>
      </c>
      <c r="C144" t="s">
        <v>1881</v>
      </c>
      <c r="D144" t="s">
        <v>100</v>
      </c>
      <c r="E144" s="64">
        <v>45211</v>
      </c>
      <c r="F144" s="55">
        <v>1965668.6085119999</v>
      </c>
      <c r="G144" s="55">
        <v>7.8210750000000004</v>
      </c>
      <c r="H144" s="55">
        <v>153.73640642300001</v>
      </c>
      <c r="I144" s="56">
        <f t="shared" si="2"/>
        <v>3.7813843825543086E-3</v>
      </c>
      <c r="J144" s="56">
        <f>H144/'סכום נכסי הקרן'!$C$41</f>
        <v>5.3868836056204824E-5</v>
      </c>
    </row>
    <row r="145" spans="1:10">
      <c r="A145" t="s">
        <v>3975</v>
      </c>
      <c r="B145" t="s">
        <v>3976</v>
      </c>
      <c r="C145" t="s">
        <v>1881</v>
      </c>
      <c r="D145" t="s">
        <v>100</v>
      </c>
      <c r="E145" s="64">
        <v>45211</v>
      </c>
      <c r="F145" s="55">
        <v>854638.52544</v>
      </c>
      <c r="G145" s="55">
        <v>7.8210750000000004</v>
      </c>
      <c r="H145" s="55">
        <v>66.841915817</v>
      </c>
      <c r="I145" s="56">
        <f t="shared" si="2"/>
        <v>1.6440801658584871E-3</v>
      </c>
      <c r="J145" s="56">
        <f>H145/'סכום נכסי הקרן'!$C$41</f>
        <v>2.3421233061227118E-5</v>
      </c>
    </row>
    <row r="146" spans="1:10">
      <c r="A146" t="s">
        <v>3977</v>
      </c>
      <c r="B146" t="s">
        <v>3978</v>
      </c>
      <c r="C146" t="s">
        <v>1881</v>
      </c>
      <c r="D146" t="s">
        <v>100</v>
      </c>
      <c r="E146" s="64">
        <v>45211</v>
      </c>
      <c r="F146" s="55">
        <v>1923914.2809599999</v>
      </c>
      <c r="G146" s="55">
        <v>7.8679129999999997</v>
      </c>
      <c r="H146" s="55">
        <v>151.37190925500002</v>
      </c>
      <c r="I146" s="56">
        <f t="shared" si="2"/>
        <v>3.723225922423089E-3</v>
      </c>
      <c r="J146" s="56">
        <f>H146/'סכום נכסי הקרן'!$C$41</f>
        <v>5.3040322412221948E-5</v>
      </c>
    </row>
    <row r="147" spans="1:10">
      <c r="A147" t="s">
        <v>3979</v>
      </c>
      <c r="B147" t="s">
        <v>3980</v>
      </c>
      <c r="C147" t="s">
        <v>1881</v>
      </c>
      <c r="D147" t="s">
        <v>100</v>
      </c>
      <c r="E147" s="64">
        <v>45211</v>
      </c>
      <c r="F147" s="55">
        <v>2860285.1894399999</v>
      </c>
      <c r="G147" s="55">
        <v>7.8866360000000002</v>
      </c>
      <c r="H147" s="55">
        <v>225.58027054999999</v>
      </c>
      <c r="I147" s="56">
        <f t="shared" si="2"/>
        <v>5.5484951932799325E-3</v>
      </c>
      <c r="J147" s="56">
        <f>H147/'סכום נכסי הקרן'!$C$41</f>
        <v>7.9042738766360905E-5</v>
      </c>
    </row>
    <row r="148" spans="1:10">
      <c r="A148" t="s">
        <v>3981</v>
      </c>
      <c r="B148" t="s">
        <v>3982</v>
      </c>
      <c r="C148" t="s">
        <v>1881</v>
      </c>
      <c r="D148" t="s">
        <v>100</v>
      </c>
      <c r="E148" s="64">
        <v>45215</v>
      </c>
      <c r="F148" s="55">
        <v>6663014.1648000004</v>
      </c>
      <c r="G148" s="55">
        <v>8.3817020000000007</v>
      </c>
      <c r="H148" s="55">
        <v>558.47399215500002</v>
      </c>
      <c r="I148" s="56">
        <f t="shared" si="2"/>
        <v>1.3736530475332707E-2</v>
      </c>
      <c r="J148" s="56">
        <f>H148/'סכום נכסי הקרן'!$C$41</f>
        <v>1.9568783104163343E-4</v>
      </c>
    </row>
    <row r="149" spans="1:10">
      <c r="A149" t="s">
        <v>3983</v>
      </c>
      <c r="B149" t="s">
        <v>3984</v>
      </c>
      <c r="C149" t="s">
        <v>1881</v>
      </c>
      <c r="D149" t="s">
        <v>100</v>
      </c>
      <c r="E149" s="64">
        <v>45216</v>
      </c>
      <c r="F149" s="55">
        <v>2159515.5724800001</v>
      </c>
      <c r="G149" s="55">
        <v>8.8298930000000002</v>
      </c>
      <c r="H149" s="55">
        <v>190.682923348</v>
      </c>
      <c r="I149" s="56">
        <f t="shared" si="2"/>
        <v>4.6901410351949937E-3</v>
      </c>
      <c r="J149" s="56">
        <f>H149/'סכום נכסי הקרן'!$C$41</f>
        <v>6.68147992759023E-5</v>
      </c>
    </row>
    <row r="150" spans="1:10">
      <c r="A150" t="s">
        <v>3985</v>
      </c>
      <c r="B150" t="s">
        <v>3986</v>
      </c>
      <c r="C150" t="s">
        <v>1881</v>
      </c>
      <c r="D150" t="s">
        <v>100</v>
      </c>
      <c r="E150" s="64">
        <v>45217</v>
      </c>
      <c r="F150" s="55">
        <v>2682042.0883200001</v>
      </c>
      <c r="G150" s="55">
        <v>9.0351750000000006</v>
      </c>
      <c r="H150" s="55">
        <v>242.32718863600002</v>
      </c>
      <c r="I150" s="56">
        <f t="shared" si="2"/>
        <v>5.9604115114750911E-3</v>
      </c>
      <c r="J150" s="56">
        <f>H150/'סכום נכסי הקרן'!$C$41</f>
        <v>8.4910815208444706E-5</v>
      </c>
    </row>
    <row r="151" spans="1:10">
      <c r="A151" t="s">
        <v>3987</v>
      </c>
      <c r="B151" t="s">
        <v>3988</v>
      </c>
      <c r="C151" t="s">
        <v>1881</v>
      </c>
      <c r="D151" t="s">
        <v>100</v>
      </c>
      <c r="E151" s="64">
        <v>45230</v>
      </c>
      <c r="F151" s="55">
        <v>3763983.1783679998</v>
      </c>
      <c r="G151" s="55">
        <v>9.1632560000000005</v>
      </c>
      <c r="H151" s="55">
        <v>344.90342720699999</v>
      </c>
      <c r="I151" s="56">
        <f t="shared" si="2"/>
        <v>8.4834325419413971E-3</v>
      </c>
      <c r="J151" s="56">
        <f>H151/'סכום נכסי הקרן'!$C$41</f>
        <v>1.2085326181175411E-4</v>
      </c>
    </row>
    <row r="152" spans="1:10">
      <c r="A152" t="s">
        <v>3989</v>
      </c>
      <c r="B152" t="s">
        <v>3990</v>
      </c>
      <c r="C152" t="s">
        <v>1881</v>
      </c>
      <c r="D152" t="s">
        <v>100</v>
      </c>
      <c r="E152" s="64">
        <v>45231</v>
      </c>
      <c r="F152" s="55">
        <v>1808884.444875</v>
      </c>
      <c r="G152" s="55">
        <v>9.1006020000000003</v>
      </c>
      <c r="H152" s="55">
        <v>164.61938274599999</v>
      </c>
      <c r="I152" s="56">
        <f t="shared" si="2"/>
        <v>4.0490679954408382E-3</v>
      </c>
      <c r="J152" s="56">
        <f>H152/'סכום נכסי הקרן'!$C$41</f>
        <v>5.7682202590441291E-5</v>
      </c>
    </row>
    <row r="153" spans="1:10">
      <c r="A153" t="s">
        <v>3991</v>
      </c>
      <c r="B153" t="s">
        <v>3992</v>
      </c>
      <c r="C153" t="s">
        <v>1881</v>
      </c>
      <c r="D153" t="s">
        <v>100</v>
      </c>
      <c r="E153" s="64">
        <v>45217</v>
      </c>
      <c r="F153" s="55">
        <v>2165652.7200000002</v>
      </c>
      <c r="G153" s="55">
        <v>9.1492369999999994</v>
      </c>
      <c r="H153" s="55">
        <v>198.140704091</v>
      </c>
      <c r="I153" s="56">
        <f t="shared" si="2"/>
        <v>4.873576672115641E-3</v>
      </c>
      <c r="J153" s="56">
        <f>H153/'סכום נכסי הקרן'!$C$41</f>
        <v>6.942798620758074E-5</v>
      </c>
    </row>
    <row r="154" spans="1:10">
      <c r="A154" t="s">
        <v>3993</v>
      </c>
      <c r="B154" t="s">
        <v>3994</v>
      </c>
      <c r="C154" t="s">
        <v>1881</v>
      </c>
      <c r="D154" t="s">
        <v>100</v>
      </c>
      <c r="E154" s="64">
        <v>45217</v>
      </c>
      <c r="F154" s="55">
        <v>6039453.5250000004</v>
      </c>
      <c r="G154" s="55">
        <v>9.2061609999999998</v>
      </c>
      <c r="H154" s="55">
        <v>556.00182880599993</v>
      </c>
      <c r="I154" s="56">
        <f t="shared" si="2"/>
        <v>1.3675723799174876E-2</v>
      </c>
      <c r="J154" s="56">
        <f>H154/'סכום נכסי הקרן'!$C$41</f>
        <v>1.9482159144848838E-4</v>
      </c>
    </row>
    <row r="155" spans="1:10">
      <c r="A155" t="s">
        <v>3995</v>
      </c>
      <c r="B155" t="s">
        <v>3996</v>
      </c>
      <c r="C155" t="s">
        <v>1881</v>
      </c>
      <c r="D155" t="s">
        <v>100</v>
      </c>
      <c r="E155" s="64">
        <v>45216</v>
      </c>
      <c r="F155" s="55">
        <v>1604391.5704320001</v>
      </c>
      <c r="G155" s="55">
        <v>9.1907370000000004</v>
      </c>
      <c r="H155" s="55">
        <v>147.45541003100001</v>
      </c>
      <c r="I155" s="56">
        <f t="shared" si="2"/>
        <v>3.6268935744483933E-3</v>
      </c>
      <c r="J155" s="56">
        <f>H155/'סכום נכסי הקרן'!$C$41</f>
        <v>5.1667991293518589E-5</v>
      </c>
    </row>
    <row r="156" spans="1:10">
      <c r="A156" t="s">
        <v>3997</v>
      </c>
      <c r="B156" t="s">
        <v>3998</v>
      </c>
      <c r="C156" t="s">
        <v>1881</v>
      </c>
      <c r="D156" t="s">
        <v>100</v>
      </c>
      <c r="E156" s="64">
        <v>45216</v>
      </c>
      <c r="F156" s="55">
        <v>3122450.3116799998</v>
      </c>
      <c r="G156" s="55">
        <v>9.2021099999999993</v>
      </c>
      <c r="H156" s="55">
        <v>287.33129688699995</v>
      </c>
      <c r="I156" s="56">
        <f t="shared" si="2"/>
        <v>7.0673570688135181E-3</v>
      </c>
      <c r="J156" s="56">
        <f>H156/'סכום נכסי הקרן'!$C$41</f>
        <v>1.0068013742453962E-4</v>
      </c>
    </row>
    <row r="157" spans="1:10">
      <c r="A157" t="s">
        <v>3999</v>
      </c>
      <c r="B157" t="s">
        <v>4000</v>
      </c>
      <c r="C157" t="s">
        <v>1881</v>
      </c>
      <c r="D157" t="s">
        <v>100</v>
      </c>
      <c r="E157" s="64">
        <v>45216</v>
      </c>
      <c r="F157" s="55">
        <v>1955197.44</v>
      </c>
      <c r="G157" s="55">
        <v>9.3723559999999999</v>
      </c>
      <c r="H157" s="55">
        <v>183.24805578100001</v>
      </c>
      <c r="I157" s="56">
        <f t="shared" si="2"/>
        <v>4.5072689832305526E-3</v>
      </c>
      <c r="J157" s="56">
        <f>H157/'סכום נכסי הקרן'!$C$41</f>
        <v>6.4209641061365038E-5</v>
      </c>
    </row>
    <row r="158" spans="1:10">
      <c r="A158" t="s">
        <v>3999</v>
      </c>
      <c r="B158" t="s">
        <v>4001</v>
      </c>
      <c r="C158" t="s">
        <v>1881</v>
      </c>
      <c r="D158" t="s">
        <v>100</v>
      </c>
      <c r="E158" s="64">
        <v>45216</v>
      </c>
      <c r="F158" s="55">
        <v>2542927.7999999998</v>
      </c>
      <c r="G158" s="55">
        <v>9.3723559999999999</v>
      </c>
      <c r="H158" s="55">
        <v>238.33223473500004</v>
      </c>
      <c r="I158" s="56">
        <f t="shared" si="2"/>
        <v>5.8621494495357685E-3</v>
      </c>
      <c r="J158" s="56">
        <f>H158/'סכום נכסי הקרן'!$C$41</f>
        <v>8.3510993775433328E-5</v>
      </c>
    </row>
    <row r="159" spans="1:10">
      <c r="A159" t="s">
        <v>4002</v>
      </c>
      <c r="B159" t="s">
        <v>4003</v>
      </c>
      <c r="C159" t="s">
        <v>1881</v>
      </c>
      <c r="D159" t="s">
        <v>100</v>
      </c>
      <c r="E159" s="64">
        <v>45218</v>
      </c>
      <c r="F159" s="55">
        <v>2695174.497792</v>
      </c>
      <c r="G159" s="55">
        <v>9.4367190000000001</v>
      </c>
      <c r="H159" s="55">
        <v>254.33604770100001</v>
      </c>
      <c r="I159" s="56">
        <f t="shared" si="2"/>
        <v>6.2557879494786082E-3</v>
      </c>
      <c r="J159" s="56">
        <f>H159/'סכום נכסי הקרן'!$C$41</f>
        <v>8.9118688120568226E-5</v>
      </c>
    </row>
    <row r="160" spans="1:10">
      <c r="A160" t="s">
        <v>4004</v>
      </c>
      <c r="B160" t="s">
        <v>4005</v>
      </c>
      <c r="C160" t="s">
        <v>1881</v>
      </c>
      <c r="D160" t="s">
        <v>100</v>
      </c>
      <c r="E160" s="64">
        <v>45218</v>
      </c>
      <c r="F160" s="55">
        <v>1956175.0387200001</v>
      </c>
      <c r="G160" s="55">
        <v>9.4367190000000001</v>
      </c>
      <c r="H160" s="55">
        <v>184.598744299</v>
      </c>
      <c r="I160" s="56">
        <f t="shared" si="2"/>
        <v>4.5404912536510513E-3</v>
      </c>
      <c r="J160" s="56">
        <f>H160/'סכום נכסי הקרן'!$C$41</f>
        <v>6.468291879714705E-5</v>
      </c>
    </row>
    <row r="161" spans="1:10">
      <c r="A161" t="s">
        <v>4006</v>
      </c>
      <c r="B161" t="s">
        <v>4007</v>
      </c>
      <c r="C161" t="s">
        <v>1881</v>
      </c>
      <c r="D161" t="s">
        <v>100</v>
      </c>
      <c r="E161" s="64">
        <v>45223</v>
      </c>
      <c r="F161" s="55">
        <v>870779.76652799989</v>
      </c>
      <c r="G161" s="55">
        <v>9.7182099999999991</v>
      </c>
      <c r="H161" s="55">
        <v>84.624203866000002</v>
      </c>
      <c r="I161" s="56">
        <f t="shared" si="2"/>
        <v>2.0814630075619532E-3</v>
      </c>
      <c r="J161" s="56">
        <f>H161/'סכום נכסי הקרן'!$C$41</f>
        <v>2.9652100439381743E-5</v>
      </c>
    </row>
    <row r="162" spans="1:10">
      <c r="A162" t="s">
        <v>4006</v>
      </c>
      <c r="B162" t="s">
        <v>4008</v>
      </c>
      <c r="C162" t="s">
        <v>1881</v>
      </c>
      <c r="D162" t="s">
        <v>100</v>
      </c>
      <c r="E162" s="64">
        <v>45223</v>
      </c>
      <c r="F162" s="55">
        <v>1213430.65485</v>
      </c>
      <c r="G162" s="55">
        <v>9.7182099999999991</v>
      </c>
      <c r="H162" s="55">
        <v>117.923735783</v>
      </c>
      <c r="I162" s="56">
        <f t="shared" si="2"/>
        <v>2.90051643067146E-3</v>
      </c>
      <c r="J162" s="56">
        <f>H162/'סכום נכסי הקרן'!$C$41</f>
        <v>4.1320169619102513E-5</v>
      </c>
    </row>
    <row r="163" spans="1:10">
      <c r="A163" t="s">
        <v>4009</v>
      </c>
      <c r="B163" t="s">
        <v>4010</v>
      </c>
      <c r="C163" t="s">
        <v>1881</v>
      </c>
      <c r="D163" t="s">
        <v>100</v>
      </c>
      <c r="E163" s="64">
        <v>45224</v>
      </c>
      <c r="F163" s="55">
        <v>2129702.0325000002</v>
      </c>
      <c r="G163" s="55">
        <v>9.9809699999999992</v>
      </c>
      <c r="H163" s="55">
        <v>212.56492413199999</v>
      </c>
      <c r="I163" s="56">
        <f t="shared" si="2"/>
        <v>5.2283626441741379E-3</v>
      </c>
      <c r="J163" s="56">
        <f>H163/'סכום נכסי הקרן'!$C$41</f>
        <v>7.4482195309420434E-5</v>
      </c>
    </row>
    <row r="164" spans="1:10">
      <c r="A164" t="s">
        <v>4011</v>
      </c>
      <c r="B164" t="s">
        <v>4012</v>
      </c>
      <c r="C164" t="s">
        <v>1881</v>
      </c>
      <c r="D164" t="s">
        <v>100</v>
      </c>
      <c r="E164" s="64">
        <v>45222</v>
      </c>
      <c r="F164" s="55">
        <v>1309982.2848</v>
      </c>
      <c r="G164" s="55">
        <v>9.9809699999999992</v>
      </c>
      <c r="H164" s="55">
        <v>130.74894080599998</v>
      </c>
      <c r="I164" s="56">
        <f t="shared" si="2"/>
        <v>3.2159721584682412E-3</v>
      </c>
      <c r="J164" s="56">
        <f>H164/'סכום נכסי הקרן'!$C$41</f>
        <v>4.5814088026888586E-5</v>
      </c>
    </row>
    <row r="165" spans="1:10">
      <c r="A165" t="s">
        <v>4013</v>
      </c>
      <c r="B165" t="s">
        <v>4014</v>
      </c>
      <c r="C165" t="s">
        <v>1881</v>
      </c>
      <c r="D165" t="s">
        <v>100</v>
      </c>
      <c r="E165" s="64">
        <v>45229</v>
      </c>
      <c r="F165" s="55">
        <v>2183846.9183999998</v>
      </c>
      <c r="G165" s="55">
        <v>10.003356999999999</v>
      </c>
      <c r="H165" s="55">
        <v>218.45801174399998</v>
      </c>
      <c r="I165" s="56">
        <f t="shared" si="2"/>
        <v>5.3733122366586101E-3</v>
      </c>
      <c r="J165" s="56">
        <f>H165/'סכום נכסי הקרן'!$C$41</f>
        <v>7.654711784678101E-5</v>
      </c>
    </row>
    <row r="166" spans="1:10">
      <c r="A166" t="s">
        <v>4015</v>
      </c>
      <c r="B166" t="s">
        <v>4016</v>
      </c>
      <c r="C166" t="s">
        <v>1881</v>
      </c>
      <c r="D166" t="s">
        <v>100</v>
      </c>
      <c r="E166" s="64">
        <v>45222</v>
      </c>
      <c r="F166" s="55">
        <v>1531354.08384</v>
      </c>
      <c r="G166" s="55">
        <v>10.041998</v>
      </c>
      <c r="H166" s="55">
        <v>153.77854168799999</v>
      </c>
      <c r="I166" s="56">
        <f t="shared" si="2"/>
        <v>3.7824207644805738E-3</v>
      </c>
      <c r="J166" s="56">
        <f>H166/'סכום נכסי הקרן'!$C$41</f>
        <v>5.3883600143224158E-5</v>
      </c>
    </row>
    <row r="167" spans="1:10">
      <c r="A167" t="s">
        <v>4017</v>
      </c>
      <c r="B167" t="s">
        <v>4018</v>
      </c>
      <c r="C167" t="s">
        <v>1881</v>
      </c>
      <c r="D167" t="s">
        <v>100</v>
      </c>
      <c r="E167" s="64">
        <v>45224</v>
      </c>
      <c r="F167" s="55">
        <v>305166.47247500002</v>
      </c>
      <c r="G167" s="55">
        <v>10.132744000000001</v>
      </c>
      <c r="H167" s="55">
        <v>30.921737159999999</v>
      </c>
      <c r="I167" s="56">
        <f t="shared" si="2"/>
        <v>7.6056788823691509E-4</v>
      </c>
      <c r="J167" s="56">
        <f>H167/'סכום נכסי הקרן'!$C$41</f>
        <v>1.0834896095215959E-5</v>
      </c>
    </row>
    <row r="168" spans="1:10">
      <c r="A168" t="s">
        <v>4019</v>
      </c>
      <c r="B168" t="s">
        <v>4020</v>
      </c>
      <c r="C168" t="s">
        <v>1881</v>
      </c>
      <c r="D168" t="s">
        <v>100</v>
      </c>
      <c r="E168" s="64">
        <v>45224</v>
      </c>
      <c r="F168" s="55">
        <v>3053178.37225</v>
      </c>
      <c r="G168" s="55">
        <v>10.177296999999999</v>
      </c>
      <c r="H168" s="55">
        <v>310.731019097</v>
      </c>
      <c r="I168" s="56">
        <f t="shared" si="2"/>
        <v>7.6429093805902406E-3</v>
      </c>
      <c r="J168" s="56">
        <f>H168/'סכום נכסי הקרן'!$C$41</f>
        <v>1.0887933908938773E-4</v>
      </c>
    </row>
    <row r="169" spans="1:10">
      <c r="A169" t="s">
        <v>4021</v>
      </c>
      <c r="B169" t="s">
        <v>4022</v>
      </c>
      <c r="C169" t="s">
        <v>1881</v>
      </c>
      <c r="D169" t="s">
        <v>100</v>
      </c>
      <c r="E169" s="64">
        <v>45224</v>
      </c>
      <c r="F169" s="55">
        <v>438290.09279999998</v>
      </c>
      <c r="G169" s="55">
        <v>10.195105</v>
      </c>
      <c r="H169" s="55">
        <v>44.684136604999999</v>
      </c>
      <c r="I169" s="56">
        <f t="shared" si="2"/>
        <v>1.0990753604657665E-3</v>
      </c>
      <c r="J169" s="56">
        <f>H169/'סכום נכסי הקרן'!$C$41</f>
        <v>1.5657204985426859E-5</v>
      </c>
    </row>
    <row r="170" spans="1:10">
      <c r="A170" t="s">
        <v>4023</v>
      </c>
      <c r="B170" t="s">
        <v>4024</v>
      </c>
      <c r="C170" t="s">
        <v>1881</v>
      </c>
      <c r="D170" t="s">
        <v>100</v>
      </c>
      <c r="E170" s="64">
        <v>45286</v>
      </c>
      <c r="F170" s="55">
        <v>1811699.8292250002</v>
      </c>
      <c r="G170" s="55">
        <v>5.4843000000000003E-2</v>
      </c>
      <c r="H170" s="55">
        <v>0.99359621200000003</v>
      </c>
      <c r="I170" s="56">
        <f t="shared" si="2"/>
        <v>2.4439033577279077E-5</v>
      </c>
      <c r="J170" s="56">
        <f>H170/'סכום נכסי הקרן'!$C$41</f>
        <v>3.4815352261470967E-7</v>
      </c>
    </row>
    <row r="171" spans="1:10">
      <c r="A171" t="s">
        <v>4025</v>
      </c>
      <c r="B171" t="s">
        <v>4026</v>
      </c>
      <c r="C171" t="s">
        <v>1881</v>
      </c>
      <c r="D171" t="s">
        <v>100</v>
      </c>
      <c r="E171" s="64">
        <v>45286</v>
      </c>
      <c r="F171" s="55">
        <v>2305799.78265</v>
      </c>
      <c r="G171" s="55">
        <v>5.8057999999999998E-2</v>
      </c>
      <c r="H171" s="55">
        <v>1.338710415</v>
      </c>
      <c r="I171" s="56">
        <f t="shared" si="2"/>
        <v>3.2927650475420901E-5</v>
      </c>
      <c r="J171" s="56">
        <f>H171/'סכום נכסי הקרן'!$C$41</f>
        <v>4.690806397148884E-7</v>
      </c>
    </row>
    <row r="172" spans="1:10">
      <c r="A172" t="s">
        <v>4027</v>
      </c>
      <c r="B172" t="s">
        <v>4028</v>
      </c>
      <c r="C172" t="s">
        <v>1881</v>
      </c>
      <c r="D172" t="s">
        <v>100</v>
      </c>
      <c r="E172" s="64">
        <v>45189</v>
      </c>
      <c r="F172" s="55">
        <v>1646999.8447499999</v>
      </c>
      <c r="G172" s="55">
        <v>-4.3606290000000003</v>
      </c>
      <c r="H172" s="55">
        <v>-71.819546579999994</v>
      </c>
      <c r="I172" s="56">
        <f t="shared" si="2"/>
        <v>-1.7665126830954329E-3</v>
      </c>
      <c r="J172" s="56">
        <f>H172/'סכום נכסי הקרן'!$C$41</f>
        <v>-2.5165381905077373E-5</v>
      </c>
    </row>
    <row r="173" spans="1:10">
      <c r="A173" t="s">
        <v>4029</v>
      </c>
      <c r="B173" t="s">
        <v>4030</v>
      </c>
      <c r="C173" t="s">
        <v>1881</v>
      </c>
      <c r="D173" t="s">
        <v>100</v>
      </c>
      <c r="E173" s="64">
        <v>45187</v>
      </c>
      <c r="F173" s="55">
        <v>1861109.8245679999</v>
      </c>
      <c r="G173" s="55">
        <v>-4.9680540000000004</v>
      </c>
      <c r="H173" s="55">
        <v>-92.460948503000012</v>
      </c>
      <c r="I173" s="56">
        <f t="shared" si="2"/>
        <v>-2.2742198468162929E-3</v>
      </c>
      <c r="J173" s="56">
        <f>H173/'סכום נכסי הקרן'!$C$41</f>
        <v>-3.2398075331648631E-5</v>
      </c>
    </row>
    <row r="174" spans="1:10">
      <c r="A174" t="s">
        <v>4031</v>
      </c>
      <c r="B174" t="s">
        <v>4032</v>
      </c>
      <c r="C174" t="s">
        <v>1881</v>
      </c>
      <c r="D174" t="s">
        <v>100</v>
      </c>
      <c r="E174" s="64">
        <v>45132</v>
      </c>
      <c r="F174" s="55">
        <v>1093008.322157</v>
      </c>
      <c r="G174" s="55">
        <v>1.0965450000000001</v>
      </c>
      <c r="H174" s="55">
        <v>11.985333365000001</v>
      </c>
      <c r="I174" s="56">
        <f t="shared" si="2"/>
        <v>2.9479778707340549E-4</v>
      </c>
      <c r="J174" s="56">
        <f>H174/'סכום נכסי הקרן'!$C$41</f>
        <v>4.1996295681694507E-6</v>
      </c>
    </row>
    <row r="175" spans="1:10">
      <c r="A175" t="s">
        <v>4033</v>
      </c>
      <c r="B175" t="s">
        <v>4034</v>
      </c>
      <c r="C175" t="s">
        <v>1881</v>
      </c>
      <c r="D175" t="s">
        <v>100</v>
      </c>
      <c r="E175" s="64">
        <v>45258</v>
      </c>
      <c r="F175" s="55">
        <v>706051.62879999995</v>
      </c>
      <c r="G175" s="55">
        <v>1.6988760000000001</v>
      </c>
      <c r="H175" s="55">
        <v>11.994938553000001</v>
      </c>
      <c r="I175" s="56">
        <f t="shared" si="2"/>
        <v>2.9503404150877169E-4</v>
      </c>
      <c r="J175" s="56">
        <f>H175/'סכום נכסי הקרן'!$C$41</f>
        <v>4.2029952010061995E-6</v>
      </c>
    </row>
    <row r="176" spans="1:10">
      <c r="A176" t="s">
        <v>3768</v>
      </c>
      <c r="B176" t="s">
        <v>4035</v>
      </c>
      <c r="C176" t="s">
        <v>1881</v>
      </c>
      <c r="D176" t="s">
        <v>100</v>
      </c>
      <c r="E176" s="64">
        <v>45251</v>
      </c>
      <c r="F176" s="55">
        <v>530087.01782399998</v>
      </c>
      <c r="G176" s="55">
        <v>1.7701499999999999</v>
      </c>
      <c r="H176" s="55">
        <v>9.3833347639999989</v>
      </c>
      <c r="I176" s="56">
        <f t="shared" si="2"/>
        <v>2.3079761234460707E-4</v>
      </c>
      <c r="J176" s="56">
        <f>H176/'סכום נכסי הקרן'!$C$41</f>
        <v>3.2878960411733786E-6</v>
      </c>
    </row>
    <row r="177" spans="1:10">
      <c r="A177" t="s">
        <v>3770</v>
      </c>
      <c r="B177" t="s">
        <v>4036</v>
      </c>
      <c r="C177" t="s">
        <v>1881</v>
      </c>
      <c r="D177" t="s">
        <v>100</v>
      </c>
      <c r="E177" s="64">
        <v>45251</v>
      </c>
      <c r="F177" s="55">
        <v>1237172.7140639999</v>
      </c>
      <c r="G177" s="55">
        <v>1.794208</v>
      </c>
      <c r="H177" s="55">
        <v>22.197453655000004</v>
      </c>
      <c r="I177" s="56">
        <f t="shared" si="2"/>
        <v>5.4598065960082519E-4</v>
      </c>
      <c r="J177" s="56">
        <f>H177/'סכום נכסי הקרן'!$C$41</f>
        <v>7.77792989720558E-6</v>
      </c>
    </row>
    <row r="178" spans="1:10">
      <c r="A178" t="s">
        <v>4037</v>
      </c>
      <c r="B178" t="s">
        <v>4038</v>
      </c>
      <c r="C178" t="s">
        <v>1881</v>
      </c>
      <c r="D178" t="s">
        <v>100</v>
      </c>
      <c r="E178" s="64">
        <v>45132</v>
      </c>
      <c r="F178" s="55">
        <v>1060520.328</v>
      </c>
      <c r="G178" s="55">
        <v>1.3549059999999999</v>
      </c>
      <c r="H178" s="55">
        <v>14.369048505000002</v>
      </c>
      <c r="I178" s="56">
        <f t="shared" si="2"/>
        <v>3.5342894291071108E-4</v>
      </c>
      <c r="J178" s="56">
        <f>H178/'סכום נכסי הקרן'!$C$41</f>
        <v>5.0348771394444272E-6</v>
      </c>
    </row>
    <row r="179" spans="1:10">
      <c r="A179" t="s">
        <v>3782</v>
      </c>
      <c r="B179" t="s">
        <v>4039</v>
      </c>
      <c r="C179" t="s">
        <v>1881</v>
      </c>
      <c r="D179" t="s">
        <v>100</v>
      </c>
      <c r="E179" s="64">
        <v>45250</v>
      </c>
      <c r="F179" s="55">
        <v>885618.64216000005</v>
      </c>
      <c r="G179" s="55">
        <v>1.9945440000000001</v>
      </c>
      <c r="H179" s="55">
        <v>17.664052266999999</v>
      </c>
      <c r="I179" s="56">
        <f t="shared" si="2"/>
        <v>4.3447465001409004E-4</v>
      </c>
      <c r="J179" s="56">
        <f>H179/'סכום נכסי הקרן'!$C$41</f>
        <v>6.1894378683545122E-6</v>
      </c>
    </row>
    <row r="180" spans="1:10">
      <c r="A180" t="s">
        <v>3790</v>
      </c>
      <c r="B180" t="s">
        <v>4040</v>
      </c>
      <c r="C180" t="s">
        <v>1881</v>
      </c>
      <c r="D180" t="s">
        <v>100</v>
      </c>
      <c r="E180" s="64">
        <v>45252</v>
      </c>
      <c r="F180" s="55">
        <v>532424.49120000005</v>
      </c>
      <c r="G180" s="55">
        <v>2.2230240000000001</v>
      </c>
      <c r="H180" s="55">
        <v>11.835926299</v>
      </c>
      <c r="I180" s="56">
        <f t="shared" si="2"/>
        <v>2.9112288950580408E-4</v>
      </c>
      <c r="J180" s="56">
        <f>H180/'סכום נכסי הקרן'!$C$41</f>
        <v>4.1472777217118999E-6</v>
      </c>
    </row>
    <row r="181" spans="1:10">
      <c r="A181" t="s">
        <v>4041</v>
      </c>
      <c r="B181" t="s">
        <v>4042</v>
      </c>
      <c r="C181" t="s">
        <v>1881</v>
      </c>
      <c r="D181" t="s">
        <v>100</v>
      </c>
      <c r="E181" s="64">
        <v>45252</v>
      </c>
      <c r="F181" s="55">
        <v>394366.267857</v>
      </c>
      <c r="G181" s="55">
        <v>2.2283240000000002</v>
      </c>
      <c r="H181" s="55">
        <v>8.7877568859999986</v>
      </c>
      <c r="I181" s="56">
        <f t="shared" si="2"/>
        <v>2.1614845448496877E-4</v>
      </c>
      <c r="J181" s="56">
        <f>H181/'סכום נכסי הקרן'!$C$41</f>
        <v>3.0792071052527033E-6</v>
      </c>
    </row>
    <row r="182" spans="1:10">
      <c r="A182" t="s">
        <v>3808</v>
      </c>
      <c r="B182" t="s">
        <v>4043</v>
      </c>
      <c r="C182" t="s">
        <v>1881</v>
      </c>
      <c r="D182" t="s">
        <v>100</v>
      </c>
      <c r="E182" s="64">
        <v>45252</v>
      </c>
      <c r="F182" s="55">
        <v>2132410.5882239998</v>
      </c>
      <c r="G182" s="55">
        <v>2.3430870000000001</v>
      </c>
      <c r="H182" s="55">
        <v>49.964233899999996</v>
      </c>
      <c r="I182" s="56">
        <f t="shared" si="2"/>
        <v>1.2289475092575389E-3</v>
      </c>
      <c r="J182" s="56">
        <f>H182/'סכום נכסי הקרן'!$C$41</f>
        <v>1.7507337313631278E-5</v>
      </c>
    </row>
    <row r="183" spans="1:10">
      <c r="A183" t="s">
        <v>3821</v>
      </c>
      <c r="B183" t="s">
        <v>4044</v>
      </c>
      <c r="C183" t="s">
        <v>1881</v>
      </c>
      <c r="D183" t="s">
        <v>100</v>
      </c>
      <c r="E183" s="64">
        <v>45257</v>
      </c>
      <c r="F183" s="55">
        <v>893578.55663999985</v>
      </c>
      <c r="G183" s="55">
        <v>2.9062160000000001</v>
      </c>
      <c r="H183" s="55">
        <v>25.969321222999998</v>
      </c>
      <c r="I183" s="56">
        <f t="shared" si="2"/>
        <v>6.3875556859313305E-4</v>
      </c>
      <c r="J183" s="56">
        <f>H183/'סכום נכסי הקרן'!$C$41</f>
        <v>9.0995824606670194E-6</v>
      </c>
    </row>
    <row r="184" spans="1:10">
      <c r="A184" t="s">
        <v>3828</v>
      </c>
      <c r="B184" t="s">
        <v>4045</v>
      </c>
      <c r="C184" t="s">
        <v>1881</v>
      </c>
      <c r="D184" t="s">
        <v>100</v>
      </c>
      <c r="E184" s="64">
        <v>45245</v>
      </c>
      <c r="F184" s="55">
        <v>539379.19593599997</v>
      </c>
      <c r="G184" s="55">
        <v>3.4282599999999999</v>
      </c>
      <c r="H184" s="55">
        <v>18.491323725999997</v>
      </c>
      <c r="I184" s="56">
        <f t="shared" si="2"/>
        <v>4.548226693803571E-4</v>
      </c>
      <c r="J184" s="56">
        <f>H184/'סכום נכסי הקרן'!$C$41</f>
        <v>6.4793116310872752E-6</v>
      </c>
    </row>
    <row r="185" spans="1:10">
      <c r="A185" t="s">
        <v>4046</v>
      </c>
      <c r="B185" t="s">
        <v>4047</v>
      </c>
      <c r="C185" t="s">
        <v>1881</v>
      </c>
      <c r="D185" t="s">
        <v>100</v>
      </c>
      <c r="E185" s="64">
        <v>45246</v>
      </c>
      <c r="F185" s="55">
        <v>2626242.72064</v>
      </c>
      <c r="G185" s="55">
        <v>3.4790049999999999</v>
      </c>
      <c r="H185" s="55">
        <v>91.367124692000004</v>
      </c>
      <c r="I185" s="56">
        <f t="shared" si="2"/>
        <v>2.2473155606265861E-3</v>
      </c>
      <c r="J185" s="56">
        <f>H185/'סכום נכסי הקרן'!$C$41</f>
        <v>3.201480231961394E-5</v>
      </c>
    </row>
    <row r="186" spans="1:10">
      <c r="A186" t="s">
        <v>3848</v>
      </c>
      <c r="B186" t="s">
        <v>4048</v>
      </c>
      <c r="C186" t="s">
        <v>1881</v>
      </c>
      <c r="D186" t="s">
        <v>100</v>
      </c>
      <c r="E186" s="64">
        <v>45174</v>
      </c>
      <c r="F186" s="55">
        <v>2788663.4529599999</v>
      </c>
      <c r="G186" s="55">
        <v>3.8023899999999999</v>
      </c>
      <c r="H186" s="55">
        <v>106.03587248999999</v>
      </c>
      <c r="I186" s="56">
        <f t="shared" si="2"/>
        <v>2.6081160705745451E-3</v>
      </c>
      <c r="J186" s="56">
        <f>H186/'סכום נכסי הקרן'!$C$41</f>
        <v>3.7154693310080459E-5</v>
      </c>
    </row>
    <row r="187" spans="1:10">
      <c r="A187" t="s">
        <v>3852</v>
      </c>
      <c r="B187" t="s">
        <v>4049</v>
      </c>
      <c r="C187" t="s">
        <v>1881</v>
      </c>
      <c r="D187" t="s">
        <v>100</v>
      </c>
      <c r="E187" s="64">
        <v>45174</v>
      </c>
      <c r="F187" s="55">
        <v>36254.885408000002</v>
      </c>
      <c r="G187" s="55">
        <v>3.9044840000000001</v>
      </c>
      <c r="H187" s="55">
        <v>1.415566181</v>
      </c>
      <c r="I187" s="56">
        <f t="shared" si="2"/>
        <v>3.4818036754270266E-5</v>
      </c>
      <c r="J187" s="56">
        <f>H187/'סכום נכסי הקרן'!$C$41</f>
        <v>4.9601069977650205E-7</v>
      </c>
    </row>
    <row r="188" spans="1:10">
      <c r="A188" t="s">
        <v>3852</v>
      </c>
      <c r="B188" t="s">
        <v>4050</v>
      </c>
      <c r="C188" t="s">
        <v>1881</v>
      </c>
      <c r="D188" t="s">
        <v>100</v>
      </c>
      <c r="E188" s="64">
        <v>45174</v>
      </c>
      <c r="F188" s="55">
        <v>3035769.3928799997</v>
      </c>
      <c r="G188" s="55">
        <v>3.9044840000000001</v>
      </c>
      <c r="H188" s="55">
        <v>118.53112864299999</v>
      </c>
      <c r="I188" s="56">
        <f t="shared" si="2"/>
        <v>2.9154561962632186E-3</v>
      </c>
      <c r="J188" s="56">
        <f>H188/'סכום נכסי הקרן'!$C$41</f>
        <v>4.153299849391712E-5</v>
      </c>
    </row>
    <row r="189" spans="1:10">
      <c r="A189" t="s">
        <v>4051</v>
      </c>
      <c r="B189" t="s">
        <v>4052</v>
      </c>
      <c r="C189" t="s">
        <v>1881</v>
      </c>
      <c r="D189" t="s">
        <v>100</v>
      </c>
      <c r="E189" s="64">
        <v>45159</v>
      </c>
      <c r="F189" s="55">
        <v>3036333.2131440002</v>
      </c>
      <c r="G189" s="55">
        <v>3.838387</v>
      </c>
      <c r="H189" s="55">
        <v>116.54621300699999</v>
      </c>
      <c r="I189" s="56">
        <f t="shared" si="2"/>
        <v>2.8666341302263261E-3</v>
      </c>
      <c r="J189" s="56">
        <f>H189/'סכום נכסי הקרן'!$C$41</f>
        <v>4.0837489229267858E-5</v>
      </c>
    </row>
    <row r="190" spans="1:10">
      <c r="A190" t="s">
        <v>3854</v>
      </c>
      <c r="B190" t="s">
        <v>4053</v>
      </c>
      <c r="C190" t="s">
        <v>1881</v>
      </c>
      <c r="D190" t="s">
        <v>100</v>
      </c>
      <c r="E190" s="64">
        <v>45181</v>
      </c>
      <c r="F190" s="55">
        <v>1450580.1856</v>
      </c>
      <c r="G190" s="55">
        <v>3.9528509999999999</v>
      </c>
      <c r="H190" s="55">
        <v>57.339280028999994</v>
      </c>
      <c r="I190" s="56">
        <f t="shared" si="2"/>
        <v>1.4103481605521042E-3</v>
      </c>
      <c r="J190" s="56">
        <f>H190/'סכום נכסי הקרן'!$C$41</f>
        <v>2.0091534252233664E-5</v>
      </c>
    </row>
    <row r="191" spans="1:10">
      <c r="A191" t="s">
        <v>3856</v>
      </c>
      <c r="B191" t="s">
        <v>4054</v>
      </c>
      <c r="C191" t="s">
        <v>1881</v>
      </c>
      <c r="D191" t="s">
        <v>100</v>
      </c>
      <c r="E191" s="64">
        <v>45181</v>
      </c>
      <c r="F191" s="55">
        <v>303697.75791599997</v>
      </c>
      <c r="G191" s="55">
        <v>3.9655879999999999</v>
      </c>
      <c r="H191" s="55">
        <v>12.043402202999999</v>
      </c>
      <c r="I191" s="56">
        <f t="shared" si="2"/>
        <v>2.9622607983915484E-4</v>
      </c>
      <c r="J191" s="56">
        <f>H191/'סכום נכסי הקרן'!$C$41</f>
        <v>4.2199767376329378E-6</v>
      </c>
    </row>
    <row r="192" spans="1:10">
      <c r="A192" t="s">
        <v>4055</v>
      </c>
      <c r="B192" t="s">
        <v>4056</v>
      </c>
      <c r="C192" t="s">
        <v>1881</v>
      </c>
      <c r="D192" t="s">
        <v>100</v>
      </c>
      <c r="E192" s="64">
        <v>45167</v>
      </c>
      <c r="F192" s="55">
        <v>1634499.9014399999</v>
      </c>
      <c r="G192" s="55">
        <v>4.0100410000000002</v>
      </c>
      <c r="H192" s="55">
        <v>65.544124299999993</v>
      </c>
      <c r="I192" s="56">
        <f t="shared" si="2"/>
        <v>1.6121589788841238E-3</v>
      </c>
      <c r="J192" s="56">
        <f>H192/'סכום נכסי הקרן'!$C$41</f>
        <v>2.2966490296705549E-5</v>
      </c>
    </row>
    <row r="193" spans="1:10">
      <c r="A193" t="s">
        <v>4057</v>
      </c>
      <c r="B193" t="s">
        <v>4058</v>
      </c>
      <c r="C193" t="s">
        <v>1881</v>
      </c>
      <c r="D193" t="s">
        <v>100</v>
      </c>
      <c r="E193" s="64">
        <v>45189</v>
      </c>
      <c r="F193" s="55">
        <v>2179679.4942720002</v>
      </c>
      <c r="G193" s="55">
        <v>4.1519490000000001</v>
      </c>
      <c r="H193" s="55">
        <v>90.499177541000009</v>
      </c>
      <c r="I193" s="56">
        <f t="shared" si="2"/>
        <v>2.2259670597864958E-3</v>
      </c>
      <c r="J193" s="56">
        <f>H193/'סכום נכסי הקרן'!$C$41</f>
        <v>3.1710675900436273E-5</v>
      </c>
    </row>
    <row r="194" spans="1:10">
      <c r="A194" t="s">
        <v>3891</v>
      </c>
      <c r="B194" t="s">
        <v>4059</v>
      </c>
      <c r="C194" t="s">
        <v>1881</v>
      </c>
      <c r="D194" t="s">
        <v>100</v>
      </c>
      <c r="E194" s="64">
        <v>45173</v>
      </c>
      <c r="F194" s="55">
        <v>1457313.648</v>
      </c>
      <c r="G194" s="55">
        <v>4.3549829999999998</v>
      </c>
      <c r="H194" s="55">
        <v>63.465768889999993</v>
      </c>
      <c r="I194" s="56">
        <f t="shared" si="2"/>
        <v>1.5610386172753884E-3</v>
      </c>
      <c r="J194" s="56">
        <f>H194/'סכום נכסי הקרן'!$C$41</f>
        <v>2.2238239978822051E-5</v>
      </c>
    </row>
    <row r="195" spans="1:10">
      <c r="A195" t="s">
        <v>3897</v>
      </c>
      <c r="B195" t="s">
        <v>4060</v>
      </c>
      <c r="C195" t="s">
        <v>1881</v>
      </c>
      <c r="D195" t="s">
        <v>100</v>
      </c>
      <c r="E195" s="64">
        <v>45195</v>
      </c>
      <c r="F195" s="55">
        <v>729060.83174399997</v>
      </c>
      <c r="G195" s="55">
        <v>4.5041029999999997</v>
      </c>
      <c r="H195" s="55">
        <v>32.837653240000002</v>
      </c>
      <c r="I195" s="56">
        <f t="shared" si="2"/>
        <v>8.0769280361488247E-4</v>
      </c>
      <c r="J195" s="56">
        <f>H195/'סכום נכסי הקרן'!$C$41</f>
        <v>1.1506228095308334E-5</v>
      </c>
    </row>
    <row r="196" spans="1:10">
      <c r="A196" t="s">
        <v>4061</v>
      </c>
      <c r="B196" t="s">
        <v>4062</v>
      </c>
      <c r="C196" t="s">
        <v>1881</v>
      </c>
      <c r="D196" t="s">
        <v>100</v>
      </c>
      <c r="E196" s="64">
        <v>45239</v>
      </c>
      <c r="F196" s="55">
        <v>1458275.5711999997</v>
      </c>
      <c r="G196" s="55">
        <v>4.6587509999999996</v>
      </c>
      <c r="H196" s="55">
        <v>67.937429334000001</v>
      </c>
      <c r="I196" s="56">
        <f t="shared" si="2"/>
        <v>1.671026012977242E-3</v>
      </c>
      <c r="J196" s="56">
        <f>H196/'סכום נכסי הקרן'!$C$41</f>
        <v>2.3805098141839544E-5</v>
      </c>
    </row>
    <row r="197" spans="1:10">
      <c r="A197" t="s">
        <v>4063</v>
      </c>
      <c r="B197" t="s">
        <v>4064</v>
      </c>
      <c r="C197" t="s">
        <v>1881</v>
      </c>
      <c r="D197" t="s">
        <v>100</v>
      </c>
      <c r="E197" s="64">
        <v>45175</v>
      </c>
      <c r="F197" s="55">
        <v>2716575.5272320001</v>
      </c>
      <c r="G197" s="55">
        <v>4.5483799999999999</v>
      </c>
      <c r="H197" s="55">
        <v>123.560166983</v>
      </c>
      <c r="I197" s="56">
        <f t="shared" si="2"/>
        <v>3.0391531622624046E-3</v>
      </c>
      <c r="J197" s="56">
        <f>H197/'סכום נכסי הקרן'!$C$41</f>
        <v>4.3295160418740803E-5</v>
      </c>
    </row>
    <row r="198" spans="1:10">
      <c r="A198" t="s">
        <v>4065</v>
      </c>
      <c r="B198" t="s">
        <v>4066</v>
      </c>
      <c r="C198" t="s">
        <v>1881</v>
      </c>
      <c r="D198" t="s">
        <v>100</v>
      </c>
      <c r="E198" s="64">
        <v>45244</v>
      </c>
      <c r="F198" s="55">
        <v>1649217.3263999999</v>
      </c>
      <c r="G198" s="55">
        <v>5.2439809999999998</v>
      </c>
      <c r="H198" s="55">
        <v>86.484639258000001</v>
      </c>
      <c r="I198" s="56">
        <f t="shared" si="2"/>
        <v>2.1272232897211673E-3</v>
      </c>
      <c r="J198" s="56">
        <f>H198/'סכום נכסי הקרן'!$C$41</f>
        <v>3.0303992151023933E-5</v>
      </c>
    </row>
    <row r="199" spans="1:10">
      <c r="A199" t="s">
        <v>4067</v>
      </c>
      <c r="B199" t="s">
        <v>4068</v>
      </c>
      <c r="C199" t="s">
        <v>1881</v>
      </c>
      <c r="D199" t="s">
        <v>100</v>
      </c>
      <c r="E199" s="64">
        <v>45180</v>
      </c>
      <c r="F199" s="55">
        <v>2047741.5016800002</v>
      </c>
      <c r="G199" s="55">
        <v>5.0414539999999999</v>
      </c>
      <c r="H199" s="55">
        <v>103.23593763600002</v>
      </c>
      <c r="I199" s="56">
        <f t="shared" si="2"/>
        <v>2.5392473479640171E-3</v>
      </c>
      <c r="J199" s="56">
        <f>H199/'סכום נכסי הקרן'!$C$41</f>
        <v>3.6173603436006148E-5</v>
      </c>
    </row>
    <row r="200" spans="1:10">
      <c r="A200" t="s">
        <v>3937</v>
      </c>
      <c r="B200" t="s">
        <v>4069</v>
      </c>
      <c r="C200" t="s">
        <v>1881</v>
      </c>
      <c r="D200" t="s">
        <v>100</v>
      </c>
      <c r="E200" s="64">
        <v>45243</v>
      </c>
      <c r="F200" s="55">
        <v>367069.89311999996</v>
      </c>
      <c r="G200" s="55">
        <v>5.3887869999999998</v>
      </c>
      <c r="H200" s="55">
        <v>19.780613535000001</v>
      </c>
      <c r="I200" s="56">
        <f t="shared" si="2"/>
        <v>4.8653474371442755E-4</v>
      </c>
      <c r="J200" s="56">
        <f>H200/'סכום נכסי הקרן'!$C$41</f>
        <v>6.9310754192875841E-6</v>
      </c>
    </row>
    <row r="201" spans="1:10">
      <c r="A201" t="s">
        <v>4070</v>
      </c>
      <c r="B201" t="s">
        <v>4071</v>
      </c>
      <c r="C201" t="s">
        <v>1881</v>
      </c>
      <c r="D201" t="s">
        <v>100</v>
      </c>
      <c r="E201" s="64">
        <v>45237</v>
      </c>
      <c r="F201" s="55">
        <v>2218002.51456</v>
      </c>
      <c r="G201" s="55">
        <v>5.8540850000000004</v>
      </c>
      <c r="H201" s="55">
        <v>129.84376026699999</v>
      </c>
      <c r="I201" s="56">
        <f t="shared" si="2"/>
        <v>3.1937078449383095E-3</v>
      </c>
      <c r="J201" s="56">
        <f>H201/'סכום נכסי הקרן'!$C$41</f>
        <v>4.5496915125614352E-5</v>
      </c>
    </row>
    <row r="202" spans="1:10">
      <c r="A202" t="s">
        <v>3959</v>
      </c>
      <c r="B202" t="s">
        <v>4072</v>
      </c>
      <c r="C202" t="s">
        <v>1881</v>
      </c>
      <c r="D202" t="s">
        <v>100</v>
      </c>
      <c r="E202" s="64">
        <v>45236</v>
      </c>
      <c r="F202" s="55">
        <v>37187.950912</v>
      </c>
      <c r="G202" s="55">
        <v>6.2755000000000001</v>
      </c>
      <c r="H202" s="55">
        <v>2.333729859</v>
      </c>
      <c r="I202" s="56">
        <f t="shared" ref="I202:I265" si="3">H202/$H$9</f>
        <v>5.7401690642113447E-5</v>
      </c>
      <c r="J202" s="56">
        <f>H202/'סכום נכסי הקרן'!$C$41</f>
        <v>8.1773285911236919E-7</v>
      </c>
    </row>
    <row r="203" spans="1:10">
      <c r="A203" t="s">
        <v>4073</v>
      </c>
      <c r="B203" t="s">
        <v>4074</v>
      </c>
      <c r="C203" t="s">
        <v>1881</v>
      </c>
      <c r="D203" t="s">
        <v>100</v>
      </c>
      <c r="E203" s="64">
        <v>45236</v>
      </c>
      <c r="F203" s="55">
        <v>558151.12718399998</v>
      </c>
      <c r="G203" s="55">
        <v>6.331226</v>
      </c>
      <c r="H203" s="55">
        <v>35.337811780999999</v>
      </c>
      <c r="I203" s="56">
        <f t="shared" si="3"/>
        <v>8.6918806476229515E-4</v>
      </c>
      <c r="J203" s="56">
        <f>H203/'סכום נכסי הקרן'!$C$41</f>
        <v>1.2382277130753331E-5</v>
      </c>
    </row>
    <row r="204" spans="1:10">
      <c r="A204" t="s">
        <v>3973</v>
      </c>
      <c r="B204" t="s">
        <v>4075</v>
      </c>
      <c r="C204" t="s">
        <v>1881</v>
      </c>
      <c r="D204" t="s">
        <v>100</v>
      </c>
      <c r="E204" s="64">
        <v>45211</v>
      </c>
      <c r="F204" s="55">
        <v>2043471.169152</v>
      </c>
      <c r="G204" s="55">
        <v>7.8210750000000004</v>
      </c>
      <c r="H204" s="55">
        <v>159.82140257499998</v>
      </c>
      <c r="I204" s="56">
        <f t="shared" si="3"/>
        <v>3.9310542620086611E-3</v>
      </c>
      <c r="J204" s="56">
        <f>H204/'סכום נכסי הקרן'!$C$41</f>
        <v>5.6001002845721273E-5</v>
      </c>
    </row>
    <row r="205" spans="1:10">
      <c r="A205" t="s">
        <v>3979</v>
      </c>
      <c r="B205" t="s">
        <v>4076</v>
      </c>
      <c r="C205" t="s">
        <v>1881</v>
      </c>
      <c r="D205" t="s">
        <v>100</v>
      </c>
      <c r="E205" s="64">
        <v>45211</v>
      </c>
      <c r="F205" s="55">
        <v>1704104.6641919999</v>
      </c>
      <c r="G205" s="55">
        <v>7.8866360000000002</v>
      </c>
      <c r="H205" s="55">
        <v>134.39652536199998</v>
      </c>
      <c r="I205" s="56">
        <f t="shared" si="3"/>
        <v>3.3056901348085619E-3</v>
      </c>
      <c r="J205" s="56">
        <f>H205/'סכום נכסי הקרן'!$C$41</f>
        <v>4.7092192146921613E-5</v>
      </c>
    </row>
    <row r="206" spans="1:10">
      <c r="A206" t="s">
        <v>4077</v>
      </c>
      <c r="B206" t="s">
        <v>4078</v>
      </c>
      <c r="C206" t="s">
        <v>1881</v>
      </c>
      <c r="D206" t="s">
        <v>100</v>
      </c>
      <c r="E206" s="64">
        <v>45215</v>
      </c>
      <c r="F206" s="55">
        <v>2284952.3692800002</v>
      </c>
      <c r="G206" s="55">
        <v>8.4164150000000006</v>
      </c>
      <c r="H206" s="55">
        <v>192.31106653499998</v>
      </c>
      <c r="I206" s="56">
        <f t="shared" si="3"/>
        <v>4.7301877317656432E-3</v>
      </c>
      <c r="J206" s="56">
        <f>H206/'סכום נכסי הקרן'!$C$41</f>
        <v>6.7385296404443273E-5</v>
      </c>
    </row>
    <row r="207" spans="1:10">
      <c r="A207" t="s">
        <v>4079</v>
      </c>
      <c r="B207" t="s">
        <v>4080</v>
      </c>
      <c r="C207" t="s">
        <v>1881</v>
      </c>
      <c r="D207" t="s">
        <v>100</v>
      </c>
      <c r="E207" s="64">
        <v>45230</v>
      </c>
      <c r="F207" s="55">
        <v>3599199.1797439996</v>
      </c>
      <c r="G207" s="55">
        <v>9.1062049999999992</v>
      </c>
      <c r="H207" s="55">
        <v>327.750464685</v>
      </c>
      <c r="I207" s="56">
        <f t="shared" si="3"/>
        <v>8.061528933652513E-3</v>
      </c>
      <c r="J207" s="56">
        <f>H207/'סכום נכסי הקרן'!$C$41</f>
        <v>1.1484290845775764E-4</v>
      </c>
    </row>
    <row r="208" spans="1:10">
      <c r="A208" t="s">
        <v>3989</v>
      </c>
      <c r="B208" t="s">
        <v>4081</v>
      </c>
      <c r="C208" t="s">
        <v>1881</v>
      </c>
      <c r="D208" t="s">
        <v>100</v>
      </c>
      <c r="E208" s="64">
        <v>45231</v>
      </c>
      <c r="F208" s="55">
        <v>1724319.4802399999</v>
      </c>
      <c r="G208" s="55">
        <v>9.1006020000000003</v>
      </c>
      <c r="H208" s="55">
        <v>156.92346147199999</v>
      </c>
      <c r="I208" s="56">
        <f t="shared" si="3"/>
        <v>3.8597749243201294E-3</v>
      </c>
      <c r="J208" s="56">
        <f>H208/'סכום נכסי הקרן'!$C$41</f>
        <v>5.4985571837476442E-5</v>
      </c>
    </row>
    <row r="209" spans="1:10">
      <c r="A209" t="s">
        <v>3991</v>
      </c>
      <c r="B209" t="s">
        <v>4082</v>
      </c>
      <c r="C209" t="s">
        <v>1881</v>
      </c>
      <c r="D209" t="s">
        <v>100</v>
      </c>
      <c r="E209" s="64">
        <v>45217</v>
      </c>
      <c r="F209" s="55">
        <v>1534267.504</v>
      </c>
      <c r="G209" s="55">
        <v>9.1492369999999994</v>
      </c>
      <c r="H209" s="55">
        <v>140.373773089</v>
      </c>
      <c r="I209" s="56">
        <f t="shared" si="3"/>
        <v>3.4527097753180897E-3</v>
      </c>
      <c r="J209" s="56">
        <f>H209/'סכום נכסי הקרן'!$C$41</f>
        <v>4.9186604169192709E-5</v>
      </c>
    </row>
    <row r="210" spans="1:10">
      <c r="A210" t="s">
        <v>3997</v>
      </c>
      <c r="B210" t="s">
        <v>4083</v>
      </c>
      <c r="C210" t="s">
        <v>1881</v>
      </c>
      <c r="D210" t="s">
        <v>100</v>
      </c>
      <c r="E210" s="64">
        <v>45216</v>
      </c>
      <c r="F210" s="55">
        <v>1152143.5127999999</v>
      </c>
      <c r="G210" s="55">
        <v>9.2021099999999993</v>
      </c>
      <c r="H210" s="55">
        <v>106.02150770600001</v>
      </c>
      <c r="I210" s="56">
        <f t="shared" si="3"/>
        <v>2.6077627465237222E-3</v>
      </c>
      <c r="J210" s="56">
        <f>H210/'סכום נכסי הקרן'!$C$41</f>
        <v>3.7149659927212451E-5</v>
      </c>
    </row>
    <row r="211" spans="1:10">
      <c r="A211" t="s">
        <v>4006</v>
      </c>
      <c r="B211" t="s">
        <v>4084</v>
      </c>
      <c r="C211" t="s">
        <v>1881</v>
      </c>
      <c r="D211" t="s">
        <v>100</v>
      </c>
      <c r="E211" s="64">
        <v>45223</v>
      </c>
      <c r="F211" s="55">
        <v>771135.35251200001</v>
      </c>
      <c r="G211" s="55">
        <v>9.7182099999999991</v>
      </c>
      <c r="H211" s="55">
        <v>74.940550742000013</v>
      </c>
      <c r="I211" s="56">
        <f t="shared" si="3"/>
        <v>1.8432786012710009E-3</v>
      </c>
      <c r="J211" s="56">
        <f>H211/'סכום נכסי הקרן'!$C$41</f>
        <v>2.6258973627723232E-5</v>
      </c>
    </row>
    <row r="212" spans="1:10">
      <c r="A212" t="s">
        <v>4085</v>
      </c>
      <c r="B212" t="s">
        <v>4086</v>
      </c>
      <c r="C212" t="s">
        <v>1881</v>
      </c>
      <c r="D212" t="s">
        <v>100</v>
      </c>
      <c r="E212" s="64">
        <v>45223</v>
      </c>
      <c r="F212" s="55">
        <v>1933946.5936000003</v>
      </c>
      <c r="G212" s="55">
        <v>9.8853930000000005</v>
      </c>
      <c r="H212" s="55">
        <v>191.178228147</v>
      </c>
      <c r="I212" s="56">
        <f t="shared" si="3"/>
        <v>4.702323821791355E-3</v>
      </c>
      <c r="J212" s="56">
        <f>H212/'סכום נכסי הקרן'!$C$41</f>
        <v>6.6988352786329558E-5</v>
      </c>
    </row>
    <row r="213" spans="1:10">
      <c r="A213" t="s">
        <v>4085</v>
      </c>
      <c r="B213" t="s">
        <v>4087</v>
      </c>
      <c r="C213" t="s">
        <v>1881</v>
      </c>
      <c r="D213" t="s">
        <v>100</v>
      </c>
      <c r="E213" s="64">
        <v>45223</v>
      </c>
      <c r="F213" s="55">
        <v>3166772.5837440002</v>
      </c>
      <c r="G213" s="55">
        <v>9.8853930000000005</v>
      </c>
      <c r="H213" s="55">
        <v>313.04792675099998</v>
      </c>
      <c r="I213" s="56">
        <f t="shared" si="3"/>
        <v>7.6998973031162177E-3</v>
      </c>
      <c r="J213" s="56">
        <f>H213/'סכום נכסי הקרן'!$C$41</f>
        <v>1.096911774917196E-4</v>
      </c>
    </row>
    <row r="214" spans="1:10">
      <c r="A214" t="s">
        <v>4088</v>
      </c>
      <c r="B214" t="s">
        <v>4089</v>
      </c>
      <c r="C214" t="s">
        <v>1881</v>
      </c>
      <c r="D214" t="s">
        <v>100</v>
      </c>
      <c r="E214" s="64">
        <v>45223</v>
      </c>
      <c r="F214" s="55">
        <v>1289956.651718</v>
      </c>
      <c r="G214" s="55">
        <v>9.9413859999999996</v>
      </c>
      <c r="H214" s="55">
        <v>128.23957050000001</v>
      </c>
      <c r="I214" s="56">
        <f t="shared" si="3"/>
        <v>3.1542503197318429E-3</v>
      </c>
      <c r="J214" s="56">
        <f>H214/'סכום נכסי הקרן'!$C$41</f>
        <v>4.4934811213000487E-5</v>
      </c>
    </row>
    <row r="215" spans="1:10">
      <c r="A215" t="s">
        <v>4090</v>
      </c>
      <c r="B215" t="s">
        <v>4091</v>
      </c>
      <c r="C215" t="s">
        <v>1881</v>
      </c>
      <c r="D215" t="s">
        <v>100</v>
      </c>
      <c r="E215" s="64">
        <v>45222</v>
      </c>
      <c r="F215" s="55">
        <v>1081997.9351999999</v>
      </c>
      <c r="G215" s="55">
        <v>10.086641999999999</v>
      </c>
      <c r="H215" s="55">
        <v>109.13725675699999</v>
      </c>
      <c r="I215" s="56">
        <f t="shared" si="3"/>
        <v>2.6843994071270179E-3</v>
      </c>
      <c r="J215" s="56">
        <f>H215/'סכום נכסי הקרן'!$C$41</f>
        <v>3.8241410272662728E-5</v>
      </c>
    </row>
    <row r="216" spans="1:10">
      <c r="A216" t="s">
        <v>4092</v>
      </c>
      <c r="B216" t="s">
        <v>4093</v>
      </c>
      <c r="C216" t="s">
        <v>1881</v>
      </c>
      <c r="D216" t="s">
        <v>100</v>
      </c>
      <c r="E216" s="64">
        <v>45224</v>
      </c>
      <c r="F216" s="55">
        <v>1551428.213888</v>
      </c>
      <c r="G216" s="55">
        <v>10.130515000000001</v>
      </c>
      <c r="H216" s="55">
        <v>157.16766972500002</v>
      </c>
      <c r="I216" s="56">
        <f t="shared" si="3"/>
        <v>3.8657816035151953E-3</v>
      </c>
      <c r="J216" s="56">
        <f>H216/'סכום נכסי הקרן'!$C$41</f>
        <v>5.5071141772734552E-5</v>
      </c>
    </row>
    <row r="217" spans="1:10">
      <c r="A217" t="s">
        <v>4017</v>
      </c>
      <c r="B217" t="s">
        <v>4094</v>
      </c>
      <c r="C217" t="s">
        <v>1881</v>
      </c>
      <c r="D217" t="s">
        <v>100</v>
      </c>
      <c r="E217" s="64">
        <v>45224</v>
      </c>
      <c r="F217" s="55">
        <v>1357533.3544640001</v>
      </c>
      <c r="G217" s="55">
        <v>10.132744000000001</v>
      </c>
      <c r="H217" s="55">
        <v>137.55537832100001</v>
      </c>
      <c r="I217" s="56">
        <f t="shared" si="3"/>
        <v>3.3833870026089086E-3</v>
      </c>
      <c r="J217" s="56">
        <f>H217/'סכום נכסי הקרן'!$C$41</f>
        <v>4.8199045989373419E-5</v>
      </c>
    </row>
    <row r="218" spans="1:10">
      <c r="A218" t="s">
        <v>4095</v>
      </c>
      <c r="B218" t="s">
        <v>4096</v>
      </c>
      <c r="C218" t="s">
        <v>1881</v>
      </c>
      <c r="D218" t="s">
        <v>100</v>
      </c>
      <c r="E218" s="64">
        <v>45260</v>
      </c>
      <c r="F218" s="55">
        <v>292139.44250399998</v>
      </c>
      <c r="G218" s="55">
        <v>-1.4673970000000001</v>
      </c>
      <c r="H218" s="55">
        <v>-4.2868462860000003</v>
      </c>
      <c r="I218" s="56">
        <f t="shared" si="3"/>
        <v>-1.0544160601549085E-4</v>
      </c>
      <c r="J218" s="56">
        <f>H218/'סכום נכסי הקרן'!$C$41</f>
        <v>-1.5020997638210454E-6</v>
      </c>
    </row>
    <row r="219" spans="1:10">
      <c r="A219" t="s">
        <v>4097</v>
      </c>
      <c r="B219" t="s">
        <v>4098</v>
      </c>
      <c r="C219" t="s">
        <v>1881</v>
      </c>
      <c r="D219" t="s">
        <v>100</v>
      </c>
      <c r="E219" s="64">
        <v>45260</v>
      </c>
      <c r="F219" s="55">
        <v>1947596.28336</v>
      </c>
      <c r="G219" s="55">
        <v>-1.468316</v>
      </c>
      <c r="H219" s="55">
        <v>-28.596874115999999</v>
      </c>
      <c r="I219" s="56">
        <f t="shared" si="3"/>
        <v>-7.0338429060571629E-4</v>
      </c>
      <c r="J219" s="56">
        <f>H219/'סכום נכסי הקרן'!$C$41</f>
        <v>-1.0020270144965902E-5</v>
      </c>
    </row>
    <row r="220" spans="1:10">
      <c r="A220" t="s">
        <v>4099</v>
      </c>
      <c r="B220" t="s">
        <v>4100</v>
      </c>
      <c r="C220" t="s">
        <v>1881</v>
      </c>
      <c r="D220" t="s">
        <v>100</v>
      </c>
      <c r="E220" s="64">
        <v>45260</v>
      </c>
      <c r="F220" s="55">
        <v>2596795.0444800002</v>
      </c>
      <c r="G220" s="55">
        <v>-1.46896</v>
      </c>
      <c r="H220" s="55">
        <v>-38.145871751000001</v>
      </c>
      <c r="I220" s="56">
        <f t="shared" si="3"/>
        <v>-9.3825663715117952E-4</v>
      </c>
      <c r="J220" s="56">
        <f>H220/'סכום נכסי הקרן'!$C$41</f>
        <v>-1.3366214024293799E-5</v>
      </c>
    </row>
    <row r="221" spans="1:10">
      <c r="A221" t="s">
        <v>4101</v>
      </c>
      <c r="B221" t="s">
        <v>4102</v>
      </c>
      <c r="C221" t="s">
        <v>1881</v>
      </c>
      <c r="D221" t="s">
        <v>100</v>
      </c>
      <c r="E221" s="64">
        <v>45260</v>
      </c>
      <c r="F221" s="55">
        <v>519359.00889599998</v>
      </c>
      <c r="G221" s="55">
        <v>-1.47946</v>
      </c>
      <c r="H221" s="55">
        <v>-7.6837067599999997</v>
      </c>
      <c r="I221" s="56">
        <f t="shared" si="3"/>
        <v>-1.8899263628191672E-4</v>
      </c>
      <c r="J221" s="56">
        <f>H221/'סכום נכסי הקרן'!$C$41</f>
        <v>-2.6923508190995978E-6</v>
      </c>
    </row>
    <row r="222" spans="1:10">
      <c r="A222" t="s">
        <v>4103</v>
      </c>
      <c r="B222" t="s">
        <v>4104</v>
      </c>
      <c r="C222" t="s">
        <v>1881</v>
      </c>
      <c r="D222" t="s">
        <v>100</v>
      </c>
      <c r="E222" s="64">
        <v>45260</v>
      </c>
      <c r="F222" s="55">
        <v>649198.76112000004</v>
      </c>
      <c r="G222" s="55">
        <v>-1.5438559999999999</v>
      </c>
      <c r="H222" s="55">
        <v>-10.022695793999999</v>
      </c>
      <c r="I222" s="56">
        <f t="shared" si="3"/>
        <v>-2.4652368445665911E-4</v>
      </c>
      <c r="J222" s="56">
        <f>H222/'סכום נכסי הקרן'!$C$41</f>
        <v>-3.5119264794225426E-6</v>
      </c>
    </row>
    <row r="223" spans="1:10">
      <c r="A223" t="s">
        <v>4105</v>
      </c>
      <c r="B223" t="s">
        <v>4106</v>
      </c>
      <c r="C223" t="s">
        <v>1881</v>
      </c>
      <c r="D223" t="s">
        <v>100</v>
      </c>
      <c r="E223" s="64">
        <v>45251</v>
      </c>
      <c r="F223" s="55">
        <v>779038.51334399998</v>
      </c>
      <c r="G223" s="55">
        <v>-2.105321</v>
      </c>
      <c r="H223" s="55">
        <v>-16.401262994</v>
      </c>
      <c r="I223" s="56">
        <f t="shared" si="3"/>
        <v>-4.0341439729658587E-4</v>
      </c>
      <c r="J223" s="56">
        <f>H223/'סכום נכסי הקרן'!$C$41</f>
        <v>-5.7469597988879813E-6</v>
      </c>
    </row>
    <row r="224" spans="1:10">
      <c r="A224" t="s">
        <v>4107</v>
      </c>
      <c r="B224" t="s">
        <v>4108</v>
      </c>
      <c r="C224" t="s">
        <v>1881</v>
      </c>
      <c r="D224" t="s">
        <v>100</v>
      </c>
      <c r="E224" s="64">
        <v>45181</v>
      </c>
      <c r="F224" s="55">
        <v>1622996.9028</v>
      </c>
      <c r="G224" s="55">
        <v>-3.9470640000000001</v>
      </c>
      <c r="H224" s="55">
        <v>-64.060721424000008</v>
      </c>
      <c r="I224" s="56">
        <f t="shared" si="3"/>
        <v>-1.5756723938334192E-3</v>
      </c>
      <c r="J224" s="56">
        <f>H224/'סכום נכסי הקרן'!$C$41</f>
        <v>-2.2446709795835255E-5</v>
      </c>
    </row>
    <row r="225" spans="1:10">
      <c r="A225" t="s">
        <v>4109</v>
      </c>
      <c r="B225" t="s">
        <v>4110</v>
      </c>
      <c r="C225" t="s">
        <v>1881</v>
      </c>
      <c r="D225" t="s">
        <v>100</v>
      </c>
      <c r="E225" s="64">
        <v>45237</v>
      </c>
      <c r="F225" s="55">
        <v>3830272.6906080004</v>
      </c>
      <c r="G225" s="55">
        <v>-6.4899829999999996</v>
      </c>
      <c r="H225" s="55">
        <v>-248.58402909099999</v>
      </c>
      <c r="I225" s="56">
        <f t="shared" si="3"/>
        <v>-6.114308166998394E-3</v>
      </c>
      <c r="J225" s="56">
        <f>H225/'סכום נכסי הקרן'!$C$41</f>
        <v>-8.7103195793774947E-5</v>
      </c>
    </row>
    <row r="226" spans="1:10">
      <c r="A226" t="s">
        <v>4111</v>
      </c>
      <c r="B226" t="s">
        <v>4112</v>
      </c>
      <c r="C226" t="s">
        <v>1881</v>
      </c>
      <c r="D226" t="s">
        <v>100</v>
      </c>
      <c r="E226" s="64">
        <v>45231</v>
      </c>
      <c r="F226" s="55">
        <v>973798.14168</v>
      </c>
      <c r="G226" s="55">
        <v>-10.352789</v>
      </c>
      <c r="H226" s="55">
        <v>-100.81526948099999</v>
      </c>
      <c r="I226" s="56">
        <f t="shared" si="3"/>
        <v>-2.4797072756438782E-3</v>
      </c>
      <c r="J226" s="56">
        <f>H226/'סכום נכסי הקרן'!$C$41</f>
        <v>-3.532540762460292E-5</v>
      </c>
    </row>
    <row r="227" spans="1:10">
      <c r="A227" t="s">
        <v>4113</v>
      </c>
      <c r="B227" t="s">
        <v>4114</v>
      </c>
      <c r="C227" t="s">
        <v>1881</v>
      </c>
      <c r="D227" t="s">
        <v>100</v>
      </c>
      <c r="E227" s="64">
        <v>45224</v>
      </c>
      <c r="F227" s="55">
        <v>1298397.5222400001</v>
      </c>
      <c r="G227" s="55">
        <v>-11.477686</v>
      </c>
      <c r="H227" s="55">
        <v>-149.02598912400001</v>
      </c>
      <c r="I227" s="56">
        <f t="shared" si="3"/>
        <v>-3.6655243932116185E-3</v>
      </c>
      <c r="J227" s="56">
        <f>H227/'סכום נכסי הקרן'!$C$41</f>
        <v>-5.2218318113577927E-5</v>
      </c>
    </row>
    <row r="228" spans="1:10">
      <c r="A228" t="s">
        <v>4115</v>
      </c>
      <c r="B228" t="s">
        <v>4116</v>
      </c>
      <c r="C228" t="s">
        <v>1881</v>
      </c>
      <c r="D228" t="s">
        <v>100</v>
      </c>
      <c r="E228" s="64">
        <v>45133</v>
      </c>
      <c r="F228" s="55">
        <v>5490900</v>
      </c>
      <c r="G228" s="55">
        <v>0.964086</v>
      </c>
      <c r="H228" s="55">
        <v>52.936999999999998</v>
      </c>
      <c r="I228" s="56">
        <f t="shared" si="3"/>
        <v>1.302067283324569E-3</v>
      </c>
      <c r="J228" s="56">
        <f>H228/'סכום נכסי הקרן'!$C$41</f>
        <v>1.8548986805773857E-5</v>
      </c>
    </row>
    <row r="229" spans="1:10">
      <c r="A229" t="s">
        <v>4117</v>
      </c>
      <c r="B229" t="s">
        <v>4118</v>
      </c>
      <c r="C229" t="s">
        <v>1881</v>
      </c>
      <c r="D229" t="s">
        <v>100</v>
      </c>
      <c r="E229" s="64">
        <v>45265</v>
      </c>
      <c r="F229" s="55">
        <v>135371381.11000001</v>
      </c>
      <c r="G229" s="55">
        <v>2.2751420000000002</v>
      </c>
      <c r="H229" s="55">
        <v>3079.8911600000001</v>
      </c>
      <c r="I229" s="56">
        <f t="shared" si="3"/>
        <v>7.5754680386809894E-2</v>
      </c>
      <c r="J229" s="56">
        <f>H229/'סכום נכסי הקרן'!$C$41</f>
        <v>1.0791858339169115E-3</v>
      </c>
    </row>
    <row r="230" spans="1:10">
      <c r="A230" t="s">
        <v>3975</v>
      </c>
      <c r="B230" t="s">
        <v>4119</v>
      </c>
      <c r="C230" t="s">
        <v>1881</v>
      </c>
      <c r="D230" t="s">
        <v>100</v>
      </c>
      <c r="E230" s="64">
        <v>45211</v>
      </c>
      <c r="F230" s="55">
        <v>3147200</v>
      </c>
      <c r="G230" s="55">
        <v>7.8210750000000004</v>
      </c>
      <c r="H230" s="55">
        <v>246.14485999999999</v>
      </c>
      <c r="I230" s="56">
        <f t="shared" si="3"/>
        <v>6.0543130355801495E-3</v>
      </c>
      <c r="J230" s="56">
        <f>H230/'סכום נכסי הקרן'!$C$41</f>
        <v>8.6248517302624881E-5</v>
      </c>
    </row>
    <row r="231" spans="1:10">
      <c r="A231" t="s">
        <v>4120</v>
      </c>
      <c r="B231" t="s">
        <v>4121</v>
      </c>
      <c r="C231" t="s">
        <v>1881</v>
      </c>
      <c r="D231" t="s">
        <v>100</v>
      </c>
      <c r="E231" s="64">
        <v>45217</v>
      </c>
      <c r="F231" s="55">
        <v>11982000</v>
      </c>
      <c r="G231" s="55">
        <v>9.2791899999999998</v>
      </c>
      <c r="H231" s="55">
        <v>1111.8325</v>
      </c>
      <c r="I231" s="56">
        <f t="shared" si="3"/>
        <v>2.7347237712506637E-2</v>
      </c>
      <c r="J231" s="56">
        <f>H231/'סכום נכסי הקרן'!$C$41</f>
        <v>3.8958320971589936E-4</v>
      </c>
    </row>
    <row r="232" spans="1:10">
      <c r="A232" t="s">
        <v>4122</v>
      </c>
      <c r="B232" t="s">
        <v>4123</v>
      </c>
      <c r="C232" t="s">
        <v>1881</v>
      </c>
      <c r="D232" t="s">
        <v>100</v>
      </c>
      <c r="E232" s="64">
        <v>45223</v>
      </c>
      <c r="F232" s="55">
        <v>16072000</v>
      </c>
      <c r="G232" s="55">
        <v>9.8181100000000008</v>
      </c>
      <c r="H232" s="55">
        <v>1577.96667</v>
      </c>
      <c r="I232" s="56">
        <f t="shared" si="3"/>
        <v>3.8812527630648068E-2</v>
      </c>
      <c r="J232" s="56">
        <f>H232/'סכום נכסי הקרן'!$C$41</f>
        <v>5.5291540778247561E-4</v>
      </c>
    </row>
    <row r="233" spans="1:10">
      <c r="A233" t="s">
        <v>4011</v>
      </c>
      <c r="B233" t="s">
        <v>4124</v>
      </c>
      <c r="C233" t="s">
        <v>1881</v>
      </c>
      <c r="D233" t="s">
        <v>100</v>
      </c>
      <c r="E233" s="64">
        <v>45222</v>
      </c>
      <c r="F233" s="55">
        <v>11256000</v>
      </c>
      <c r="G233" s="55">
        <v>9.9809699999999992</v>
      </c>
      <c r="H233" s="55">
        <v>1123.4580000000001</v>
      </c>
      <c r="I233" s="56">
        <f t="shared" si="3"/>
        <v>2.7633184842156787E-2</v>
      </c>
      <c r="J233" s="56">
        <f>H233/'סכום נכסי הקרן'!$C$41</f>
        <v>3.9365675461097325E-4</v>
      </c>
    </row>
    <row r="234" spans="1:10">
      <c r="A234" t="s">
        <v>4125</v>
      </c>
      <c r="B234" t="s">
        <v>4126</v>
      </c>
      <c r="C234" t="s">
        <v>1881</v>
      </c>
      <c r="D234" t="s">
        <v>100</v>
      </c>
      <c r="E234" s="64">
        <v>45225</v>
      </c>
      <c r="F234" s="55">
        <v>94352850</v>
      </c>
      <c r="G234" s="55">
        <v>10.524774000000001</v>
      </c>
      <c r="H234" s="55">
        <f>9930.4239-207.72</f>
        <v>9722.7039000000004</v>
      </c>
      <c r="I234" s="56">
        <f t="shared" si="3"/>
        <v>0.23914492044585436</v>
      </c>
      <c r="J234" s="56">
        <f>H234/'סכום נכסי הקרן'!$C$41</f>
        <v>3.4068101017727874E-3</v>
      </c>
    </row>
    <row r="235" spans="1:10">
      <c r="A235" s="57" t="s">
        <v>4127</v>
      </c>
      <c r="B235" s="107" t="s">
        <v>4460</v>
      </c>
      <c r="C235" s="107" t="s">
        <v>4460</v>
      </c>
      <c r="D235" s="107" t="s">
        <v>4460</v>
      </c>
      <c r="E235" s="107" t="s">
        <v>4460</v>
      </c>
      <c r="F235" s="121" t="s">
        <v>4460</v>
      </c>
      <c r="G235" s="107" t="s">
        <v>4460</v>
      </c>
      <c r="H235" s="59">
        <f>SUM(H236:H353)</f>
        <v>-1488.6600099599996</v>
      </c>
      <c r="I235" s="58">
        <f t="shared" si="3"/>
        <v>-3.6615892380802512E-2</v>
      </c>
      <c r="J235" s="58">
        <f>H235/'סכום נכסי הקרן'!$C$41</f>
        <v>-5.2162258690577887E-4</v>
      </c>
    </row>
    <row r="236" spans="1:10">
      <c r="A236" t="s">
        <v>4128</v>
      </c>
      <c r="B236" t="s">
        <v>4129</v>
      </c>
      <c r="C236" t="s">
        <v>1881</v>
      </c>
      <c r="D236" t="s">
        <v>107</v>
      </c>
      <c r="E236" s="64">
        <v>45166</v>
      </c>
      <c r="F236" s="55">
        <v>268872.23462399998</v>
      </c>
      <c r="G236" s="55">
        <v>5.5743410000000004</v>
      </c>
      <c r="H236" s="55">
        <v>14.987855346000002</v>
      </c>
      <c r="I236" s="56">
        <f t="shared" si="3"/>
        <v>3.6864945299559554E-4</v>
      </c>
      <c r="J236" s="56">
        <f>H236/'סכום נכסי הקרן'!$C$41</f>
        <v>5.2517054434478953E-6</v>
      </c>
    </row>
    <row r="237" spans="1:10">
      <c r="A237" t="s">
        <v>4130</v>
      </c>
      <c r="B237" t="s">
        <v>4131</v>
      </c>
      <c r="C237" t="s">
        <v>1881</v>
      </c>
      <c r="D237" t="s">
        <v>107</v>
      </c>
      <c r="E237" s="64">
        <v>45166</v>
      </c>
      <c r="F237" s="55">
        <v>349533.90501099994</v>
      </c>
      <c r="G237" s="55">
        <v>5.4278130000000004</v>
      </c>
      <c r="H237" s="55">
        <v>18.972047957999997</v>
      </c>
      <c r="I237" s="56">
        <f t="shared" si="3"/>
        <v>4.6664682440970389E-4</v>
      </c>
      <c r="J237" s="56">
        <f>H237/'סכום נכסי הקרן'!$C$41</f>
        <v>6.6477561488458139E-6</v>
      </c>
    </row>
    <row r="238" spans="1:10">
      <c r="A238" t="s">
        <v>4132</v>
      </c>
      <c r="B238" t="s">
        <v>4133</v>
      </c>
      <c r="C238" t="s">
        <v>1881</v>
      </c>
      <c r="D238" t="s">
        <v>107</v>
      </c>
      <c r="E238" s="64">
        <v>45168</v>
      </c>
      <c r="F238" s="55">
        <v>349533.90501099994</v>
      </c>
      <c r="G238" s="55">
        <v>4.2365430000000002</v>
      </c>
      <c r="H238" s="55">
        <v>14.808154887000001</v>
      </c>
      <c r="I238" s="56">
        <f t="shared" si="3"/>
        <v>3.6422944263493455E-4</v>
      </c>
      <c r="J238" s="56">
        <f>H238/'סכום נכסי הקרן'!$C$41</f>
        <v>5.1887388710508474E-6</v>
      </c>
    </row>
    <row r="239" spans="1:10">
      <c r="A239" t="s">
        <v>4134</v>
      </c>
      <c r="B239" t="s">
        <v>4135</v>
      </c>
      <c r="C239" t="s">
        <v>1881</v>
      </c>
      <c r="D239" t="s">
        <v>100</v>
      </c>
      <c r="E239" s="64">
        <v>45166</v>
      </c>
      <c r="F239" s="55">
        <v>1258538.107357</v>
      </c>
      <c r="G239" s="55">
        <v>2.4334359999999999</v>
      </c>
      <c r="H239" s="55">
        <v>30.625722923000005</v>
      </c>
      <c r="I239" s="56">
        <f t="shared" si="3"/>
        <v>7.5328696084405226E-4</v>
      </c>
      <c r="J239" s="56">
        <f>H239/'סכום נכסי הקרן'!$C$41</f>
        <v>1.0731173478210195E-5</v>
      </c>
    </row>
    <row r="240" spans="1:10">
      <c r="A240" t="s">
        <v>4136</v>
      </c>
      <c r="B240" t="s">
        <v>4137</v>
      </c>
      <c r="C240" t="s">
        <v>1881</v>
      </c>
      <c r="D240" t="s">
        <v>100</v>
      </c>
      <c r="E240" s="64">
        <v>45167</v>
      </c>
      <c r="F240" s="55">
        <v>891985.16450499999</v>
      </c>
      <c r="G240" s="55">
        <v>2.709524</v>
      </c>
      <c r="H240" s="55">
        <v>24.168552922</v>
      </c>
      <c r="I240" s="56">
        <f t="shared" si="3"/>
        <v>5.9446289070092027E-4</v>
      </c>
      <c r="J240" s="56">
        <f>H240/'סכום נכסי הקרן'!$C$41</f>
        <v>8.4685979421732488E-6</v>
      </c>
    </row>
    <row r="241" spans="1:10">
      <c r="A241" t="s">
        <v>4138</v>
      </c>
      <c r="B241" t="s">
        <v>4139</v>
      </c>
      <c r="C241" t="s">
        <v>1881</v>
      </c>
      <c r="D241" t="s">
        <v>102</v>
      </c>
      <c r="E241" s="64">
        <v>45236</v>
      </c>
      <c r="F241" s="55">
        <v>1481544.3428350003</v>
      </c>
      <c r="G241" s="55">
        <v>2.554541</v>
      </c>
      <c r="H241" s="55">
        <v>37.846651809000001</v>
      </c>
      <c r="I241" s="56">
        <f t="shared" si="3"/>
        <v>9.3089686049219861E-4</v>
      </c>
      <c r="J241" s="56">
        <f>H241/'סכום נכסי הקרן'!$C$41</f>
        <v>1.3261368136612547E-5</v>
      </c>
    </row>
    <row r="242" spans="1:10">
      <c r="A242" t="s">
        <v>4140</v>
      </c>
      <c r="B242" t="s">
        <v>4141</v>
      </c>
      <c r="C242" t="s">
        <v>1881</v>
      </c>
      <c r="D242" t="s">
        <v>102</v>
      </c>
      <c r="E242" s="64">
        <v>45259</v>
      </c>
      <c r="F242" s="55">
        <v>3278960.0879400005</v>
      </c>
      <c r="G242" s="55">
        <v>0.51429800000000003</v>
      </c>
      <c r="H242" s="55">
        <v>16.863633377999999</v>
      </c>
      <c r="I242" s="56">
        <f t="shared" si="3"/>
        <v>4.1478711108438302E-4</v>
      </c>
      <c r="J242" s="56">
        <f>H242/'סכום נכסי הקרן'!$C$41</f>
        <v>5.908973176151456E-6</v>
      </c>
    </row>
    <row r="243" spans="1:10">
      <c r="A243" t="s">
        <v>4142</v>
      </c>
      <c r="B243" t="s">
        <v>4143</v>
      </c>
      <c r="C243" t="s">
        <v>1881</v>
      </c>
      <c r="D243" t="s">
        <v>102</v>
      </c>
      <c r="E243" s="64">
        <v>45259</v>
      </c>
      <c r="F243" s="55">
        <v>1730562.2686350001</v>
      </c>
      <c r="G243" s="55">
        <v>0.51928099999999999</v>
      </c>
      <c r="H243" s="55">
        <v>8.9864850960000009</v>
      </c>
      <c r="I243" s="56">
        <f t="shared" si="3"/>
        <v>2.2103648177239832E-4</v>
      </c>
      <c r="J243" s="56">
        <f>H243/'סכום נכסי הקרן'!$C$41</f>
        <v>3.1488409519993094E-6</v>
      </c>
    </row>
    <row r="244" spans="1:10">
      <c r="A244" t="s">
        <v>4144</v>
      </c>
      <c r="B244" t="s">
        <v>4145</v>
      </c>
      <c r="C244" t="s">
        <v>1881</v>
      </c>
      <c r="D244" t="s">
        <v>104</v>
      </c>
      <c r="E244" s="64">
        <v>45215</v>
      </c>
      <c r="F244" s="55">
        <v>254107.050911</v>
      </c>
      <c r="G244" s="55">
        <v>4.3419639999999999</v>
      </c>
      <c r="H244" s="55">
        <v>11.033235613000002</v>
      </c>
      <c r="I244" s="56">
        <f t="shared" si="3"/>
        <v>2.7137947221978577E-4</v>
      </c>
      <c r="J244" s="56">
        <f>H244/'סכום נכסי הקרן'!$C$41</f>
        <v>3.8660169977620811E-6</v>
      </c>
    </row>
    <row r="245" spans="1:10">
      <c r="A245" t="s">
        <v>4146</v>
      </c>
      <c r="B245" t="s">
        <v>4147</v>
      </c>
      <c r="C245" t="s">
        <v>1881</v>
      </c>
      <c r="D245" t="s">
        <v>104</v>
      </c>
      <c r="E245" s="64">
        <v>45215</v>
      </c>
      <c r="F245" s="55">
        <v>142126.48704899999</v>
      </c>
      <c r="G245" s="55">
        <v>4.3319080000000003</v>
      </c>
      <c r="H245" s="55">
        <v>6.1567881489999996</v>
      </c>
      <c r="I245" s="56">
        <f t="shared" si="3"/>
        <v>1.5143571451297451E-4</v>
      </c>
      <c r="J245" s="56">
        <f>H245/'סכום נכסי הקרן'!$C$41</f>
        <v>2.1573225181205178E-6</v>
      </c>
    </row>
    <row r="246" spans="1:10">
      <c r="A246" t="s">
        <v>4148</v>
      </c>
      <c r="B246" t="s">
        <v>4149</v>
      </c>
      <c r="C246" t="s">
        <v>1881</v>
      </c>
      <c r="D246" t="s">
        <v>104</v>
      </c>
      <c r="E246" s="64">
        <v>45167</v>
      </c>
      <c r="F246" s="55">
        <v>933614.3450470001</v>
      </c>
      <c r="G246" s="55">
        <v>1.3060719999999999</v>
      </c>
      <c r="H246" s="55">
        <v>12.19367362</v>
      </c>
      <c r="I246" s="56">
        <f t="shared" si="3"/>
        <v>2.9992223745470774E-4</v>
      </c>
      <c r="J246" s="56">
        <f>H246/'סכום נכסי הקרן'!$C$41</f>
        <v>4.2726314504277304E-6</v>
      </c>
    </row>
    <row r="247" spans="1:10">
      <c r="A247" t="s">
        <v>4150</v>
      </c>
      <c r="B247" t="s">
        <v>4151</v>
      </c>
      <c r="C247" t="s">
        <v>1881</v>
      </c>
      <c r="D247" t="s">
        <v>100</v>
      </c>
      <c r="E247" s="64">
        <v>45127</v>
      </c>
      <c r="F247" s="55">
        <v>749183.86529300001</v>
      </c>
      <c r="G247" s="55">
        <v>-4.0532329999999996</v>
      </c>
      <c r="H247" s="55">
        <v>-30.366166987</v>
      </c>
      <c r="I247" s="56">
        <f t="shared" si="3"/>
        <v>-7.4690278167903934E-4</v>
      </c>
      <c r="J247" s="56">
        <f>H247/'סכום נכסי הקרן'!$C$41</f>
        <v>-1.0640225754836669E-5</v>
      </c>
    </row>
    <row r="248" spans="1:10">
      <c r="A248" t="s">
        <v>4152</v>
      </c>
      <c r="B248" t="s">
        <v>4153</v>
      </c>
      <c r="C248" t="s">
        <v>1881</v>
      </c>
      <c r="D248" t="s">
        <v>100</v>
      </c>
      <c r="E248" s="64">
        <v>45127</v>
      </c>
      <c r="F248" s="55">
        <v>1949521.241139</v>
      </c>
      <c r="G248" s="55">
        <v>-4.0279160000000003</v>
      </c>
      <c r="H248" s="55">
        <v>-78.525075594</v>
      </c>
      <c r="I248" s="56">
        <f t="shared" si="3"/>
        <v>-1.9314455267872377E-3</v>
      </c>
      <c r="J248" s="56">
        <f>H248/'סכום נכסי הקרן'!$C$41</f>
        <v>-2.7514981791856375E-5</v>
      </c>
    </row>
    <row r="249" spans="1:10">
      <c r="A249" t="s">
        <v>4154</v>
      </c>
      <c r="B249" t="s">
        <v>4155</v>
      </c>
      <c r="C249" t="s">
        <v>1881</v>
      </c>
      <c r="D249" t="s">
        <v>100</v>
      </c>
      <c r="E249" s="64">
        <v>45127</v>
      </c>
      <c r="F249" s="55">
        <v>1700563.8221110001</v>
      </c>
      <c r="G249" s="55">
        <v>-4.0217799999999997</v>
      </c>
      <c r="H249" s="55">
        <v>-68.392940273999997</v>
      </c>
      <c r="I249" s="56">
        <f t="shared" si="3"/>
        <v>-1.6822300081445242E-3</v>
      </c>
      <c r="J249" s="56">
        <f>H249/'סכום נכסי הקרן'!$C$41</f>
        <v>-2.3964707987806364E-5</v>
      </c>
    </row>
    <row r="250" spans="1:10">
      <c r="A250" t="s">
        <v>4156</v>
      </c>
      <c r="B250" t="s">
        <v>4157</v>
      </c>
      <c r="C250" t="s">
        <v>1881</v>
      </c>
      <c r="D250" t="s">
        <v>100</v>
      </c>
      <c r="E250" s="64">
        <v>45168</v>
      </c>
      <c r="F250" s="55">
        <v>557014.02624000004</v>
      </c>
      <c r="G250" s="55">
        <v>1.343831</v>
      </c>
      <c r="H250" s="55">
        <v>7.4853251300000005</v>
      </c>
      <c r="I250" s="56">
        <f t="shared" si="3"/>
        <v>1.8411313366492675E-4</v>
      </c>
      <c r="J250" s="56">
        <f>H250/'סכום נכסי הקרן'!$C$41</f>
        <v>2.6228384130815405E-6</v>
      </c>
    </row>
    <row r="251" spans="1:10">
      <c r="A251" t="s">
        <v>4158</v>
      </c>
      <c r="B251" t="s">
        <v>4159</v>
      </c>
      <c r="C251" t="s">
        <v>1881</v>
      </c>
      <c r="D251" t="s">
        <v>100</v>
      </c>
      <c r="E251" s="64">
        <v>45166</v>
      </c>
      <c r="F251" s="55">
        <v>1114028.0524800001</v>
      </c>
      <c r="G251" s="55">
        <v>1.404498</v>
      </c>
      <c r="H251" s="55">
        <v>15.646497167</v>
      </c>
      <c r="I251" s="56">
        <f t="shared" si="3"/>
        <v>3.8484976594407042E-4</v>
      </c>
      <c r="J251" s="56">
        <f>H251/'סכום נכסי הקרן'!$C$41</f>
        <v>5.4824918206030011E-6</v>
      </c>
    </row>
    <row r="252" spans="1:10">
      <c r="A252" t="s">
        <v>4160</v>
      </c>
      <c r="B252" t="s">
        <v>4161</v>
      </c>
      <c r="C252" t="s">
        <v>1881</v>
      </c>
      <c r="D252" t="s">
        <v>100</v>
      </c>
      <c r="E252" s="64">
        <v>45166</v>
      </c>
      <c r="F252" s="55">
        <v>334208.415744</v>
      </c>
      <c r="G252" s="55">
        <v>1.4403109999999999</v>
      </c>
      <c r="H252" s="55">
        <v>4.8136411350000001</v>
      </c>
      <c r="I252" s="56">
        <f t="shared" si="3"/>
        <v>1.1839893903222406E-4</v>
      </c>
      <c r="J252" s="56">
        <f>H252/'סכום נכסי הקרן'!$C$41</f>
        <v>1.6866873056811929E-6</v>
      </c>
    </row>
    <row r="253" spans="1:10">
      <c r="A253" t="s">
        <v>4162</v>
      </c>
      <c r="B253" t="s">
        <v>4163</v>
      </c>
      <c r="C253" t="s">
        <v>1881</v>
      </c>
      <c r="D253" t="s">
        <v>100</v>
      </c>
      <c r="E253" s="64">
        <v>45168</v>
      </c>
      <c r="F253" s="55">
        <v>445611.22099200002</v>
      </c>
      <c r="G253" s="55">
        <v>1.4437530000000001</v>
      </c>
      <c r="H253" s="55">
        <v>6.4335272100000003</v>
      </c>
      <c r="I253" s="56">
        <f t="shared" si="3"/>
        <v>1.5824253917901267E-4</v>
      </c>
      <c r="J253" s="56">
        <f>H253/'סכום נכסי הקרן'!$C$41</f>
        <v>2.2542911637017041E-6</v>
      </c>
    </row>
    <row r="254" spans="1:10">
      <c r="A254" t="s">
        <v>4164</v>
      </c>
      <c r="B254" t="s">
        <v>4165</v>
      </c>
      <c r="C254" t="s">
        <v>1881</v>
      </c>
      <c r="D254" t="s">
        <v>100</v>
      </c>
      <c r="E254" s="64">
        <v>45189</v>
      </c>
      <c r="F254" s="55">
        <v>417760.51968000003</v>
      </c>
      <c r="G254" s="55">
        <v>2.8150200000000001</v>
      </c>
      <c r="H254" s="55">
        <v>11.760044223</v>
      </c>
      <c r="I254" s="56">
        <f t="shared" si="3"/>
        <v>2.892564526365E-4</v>
      </c>
      <c r="J254" s="56">
        <f>H254/'סכום נכסי הקרן'!$C$41</f>
        <v>4.1206888400881062E-6</v>
      </c>
    </row>
    <row r="255" spans="1:10">
      <c r="A255" t="s">
        <v>4166</v>
      </c>
      <c r="B255" t="s">
        <v>4167</v>
      </c>
      <c r="C255" t="s">
        <v>1881</v>
      </c>
      <c r="D255" t="s">
        <v>100</v>
      </c>
      <c r="E255" s="64">
        <v>45189</v>
      </c>
      <c r="F255" s="55">
        <v>417760.51968000003</v>
      </c>
      <c r="G255" s="55">
        <v>2.851823</v>
      </c>
      <c r="H255" s="55">
        <v>11.913792586000001</v>
      </c>
      <c r="I255" s="56">
        <f t="shared" si="3"/>
        <v>2.9303813110953422E-4</v>
      </c>
      <c r="J255" s="56">
        <f>H255/'סכום נכסי הקרן'!$C$41</f>
        <v>4.1745618656977246E-6</v>
      </c>
    </row>
    <row r="256" spans="1:10">
      <c r="A256" t="s">
        <v>4168</v>
      </c>
      <c r="B256" t="s">
        <v>4169</v>
      </c>
      <c r="C256" t="s">
        <v>1881</v>
      </c>
      <c r="D256" t="s">
        <v>100</v>
      </c>
      <c r="E256" s="64">
        <v>45195</v>
      </c>
      <c r="F256" s="55">
        <v>417760.51968000003</v>
      </c>
      <c r="G256" s="55">
        <v>3.4983240000000002</v>
      </c>
      <c r="H256" s="55">
        <v>14.614614779999998</v>
      </c>
      <c r="I256" s="56">
        <f t="shared" si="3"/>
        <v>3.5946902475451372E-4</v>
      </c>
      <c r="J256" s="56">
        <f>H256/'סכום נכסי הקרן'!$C$41</f>
        <v>5.1209229220712849E-6</v>
      </c>
    </row>
    <row r="257" spans="1:10">
      <c r="A257" t="s">
        <v>4170</v>
      </c>
      <c r="B257" t="s">
        <v>4171</v>
      </c>
      <c r="C257" t="s">
        <v>1881</v>
      </c>
      <c r="D257" t="s">
        <v>100</v>
      </c>
      <c r="E257" s="64">
        <v>45196</v>
      </c>
      <c r="F257" s="55">
        <v>417760.51968000003</v>
      </c>
      <c r="G257" s="55">
        <v>3.7793299999999999</v>
      </c>
      <c r="H257" s="55">
        <v>15.788550407999999</v>
      </c>
      <c r="I257" s="56">
        <f t="shared" si="3"/>
        <v>3.8834378482682384E-4</v>
      </c>
      <c r="J257" s="56">
        <f>H257/'סכום נכסי הקרן'!$C$41</f>
        <v>5.532266905950233E-6</v>
      </c>
    </row>
    <row r="258" spans="1:10">
      <c r="A258" t="s">
        <v>4172</v>
      </c>
      <c r="B258" t="s">
        <v>4173</v>
      </c>
      <c r="C258" t="s">
        <v>1881</v>
      </c>
      <c r="D258" t="s">
        <v>100</v>
      </c>
      <c r="E258" s="64">
        <v>45211</v>
      </c>
      <c r="F258" s="55">
        <v>626640.77951999998</v>
      </c>
      <c r="G258" s="55">
        <v>3.9561730000000002</v>
      </c>
      <c r="H258" s="55">
        <v>24.790993937999996</v>
      </c>
      <c r="I258" s="56">
        <f t="shared" si="3"/>
        <v>6.0977278893340218E-4</v>
      </c>
      <c r="J258" s="56">
        <f>H258/'סכום נכסי הקרן'!$C$41</f>
        <v>8.6866996516232815E-6</v>
      </c>
    </row>
    <row r="259" spans="1:10">
      <c r="A259" t="s">
        <v>4174</v>
      </c>
      <c r="B259" t="s">
        <v>4175</v>
      </c>
      <c r="C259" t="s">
        <v>1881</v>
      </c>
      <c r="D259" t="s">
        <v>100</v>
      </c>
      <c r="E259" s="64">
        <v>45201</v>
      </c>
      <c r="F259" s="55">
        <v>417760.51968000003</v>
      </c>
      <c r="G259" s="55">
        <v>4.054138</v>
      </c>
      <c r="H259" s="55">
        <v>16.936589662999999</v>
      </c>
      <c r="I259" s="56">
        <f t="shared" si="3"/>
        <v>4.1658158360476392E-4</v>
      </c>
      <c r="J259" s="56">
        <f>H259/'סכום נכסי הקרן'!$C$41</f>
        <v>5.9345368682356937E-6</v>
      </c>
    </row>
    <row r="260" spans="1:10">
      <c r="A260" t="s">
        <v>4176</v>
      </c>
      <c r="B260" t="s">
        <v>4177</v>
      </c>
      <c r="C260" t="s">
        <v>1881</v>
      </c>
      <c r="D260" t="s">
        <v>100</v>
      </c>
      <c r="E260" s="64">
        <v>45201</v>
      </c>
      <c r="F260" s="55">
        <v>417760.51968000003</v>
      </c>
      <c r="G260" s="55">
        <v>4.1063049999999999</v>
      </c>
      <c r="H260" s="55">
        <v>17.154520640999998</v>
      </c>
      <c r="I260" s="56">
        <f t="shared" si="3"/>
        <v>4.2194193263241423E-4</v>
      </c>
      <c r="J260" s="56">
        <f>H260/'סכום נכסי הקרן'!$C$41</f>
        <v>6.0108993148324286E-6</v>
      </c>
    </row>
    <row r="261" spans="1:10">
      <c r="A261" t="s">
        <v>4178</v>
      </c>
      <c r="B261" t="s">
        <v>4179</v>
      </c>
      <c r="C261" t="s">
        <v>1881</v>
      </c>
      <c r="D261" t="s">
        <v>100</v>
      </c>
      <c r="E261" s="64">
        <v>45229</v>
      </c>
      <c r="F261" s="55">
        <v>668416.831488</v>
      </c>
      <c r="G261" s="55">
        <v>4.6035870000000001</v>
      </c>
      <c r="H261" s="55">
        <v>30.771147142</v>
      </c>
      <c r="I261" s="56">
        <f t="shared" si="3"/>
        <v>7.5686389413764509E-4</v>
      </c>
      <c r="J261" s="56">
        <f>H261/'סכום נכסי הקרן'!$C$41</f>
        <v>1.0782129745461283E-5</v>
      </c>
    </row>
    <row r="262" spans="1:10">
      <c r="A262" t="s">
        <v>4180</v>
      </c>
      <c r="B262" t="s">
        <v>4181</v>
      </c>
      <c r="C262" t="s">
        <v>1881</v>
      </c>
      <c r="D262" t="s">
        <v>107</v>
      </c>
      <c r="E262" s="64">
        <v>45176</v>
      </c>
      <c r="F262" s="55">
        <v>630306.40812000004</v>
      </c>
      <c r="G262" s="55">
        <v>-6.705667</v>
      </c>
      <c r="H262" s="55">
        <v>-42.266250815000006</v>
      </c>
      <c r="I262" s="56">
        <f t="shared" si="3"/>
        <v>-1.039603724710541E-3</v>
      </c>
      <c r="J262" s="56">
        <f>H262/'סכום נכסי הקרן'!$C$41</f>
        <v>-1.4809984107466682E-5</v>
      </c>
    </row>
    <row r="263" spans="1:10">
      <c r="A263" t="s">
        <v>4182</v>
      </c>
      <c r="B263" t="s">
        <v>4183</v>
      </c>
      <c r="C263" t="s">
        <v>1881</v>
      </c>
      <c r="D263" t="s">
        <v>107</v>
      </c>
      <c r="E263" s="64">
        <v>45161</v>
      </c>
      <c r="F263" s="55">
        <v>3597837.160406</v>
      </c>
      <c r="G263" s="55">
        <v>-5.8817110000000001</v>
      </c>
      <c r="H263" s="55">
        <v>-211.61437980699995</v>
      </c>
      <c r="I263" s="56">
        <f t="shared" si="3"/>
        <v>-5.2049825382570591E-3</v>
      </c>
      <c r="J263" s="56">
        <f>H263/'סכום נכסי הקרן'!$C$41</f>
        <v>-7.414912705578443E-5</v>
      </c>
    </row>
    <row r="264" spans="1:10">
      <c r="A264" t="s">
        <v>4184</v>
      </c>
      <c r="B264" t="s">
        <v>4185</v>
      </c>
      <c r="C264" t="s">
        <v>1881</v>
      </c>
      <c r="D264" t="s">
        <v>107</v>
      </c>
      <c r="E264" s="64">
        <v>45180</v>
      </c>
      <c r="F264" s="55">
        <v>331047.42490599997</v>
      </c>
      <c r="G264" s="55">
        <v>-5.6458250000000003</v>
      </c>
      <c r="H264" s="55">
        <v>-18.690357774999999</v>
      </c>
      <c r="I264" s="56">
        <f t="shared" si="3"/>
        <v>-4.5971821925040111E-4</v>
      </c>
      <c r="J264" s="56">
        <f>H264/'סכום נכסי הקרן'!$C$41</f>
        <v>-6.5490526430222312E-6</v>
      </c>
    </row>
    <row r="265" spans="1:10">
      <c r="A265" t="s">
        <v>4186</v>
      </c>
      <c r="B265" t="s">
        <v>4187</v>
      </c>
      <c r="C265" t="s">
        <v>1881</v>
      </c>
      <c r="D265" t="s">
        <v>107</v>
      </c>
      <c r="E265" s="64">
        <v>45267</v>
      </c>
      <c r="F265" s="55">
        <v>388832.91571299999</v>
      </c>
      <c r="G265" s="55">
        <v>-3.7832910000000002</v>
      </c>
      <c r="H265" s="55">
        <v>-14.710679605000001</v>
      </c>
      <c r="I265" s="56">
        <f t="shared" si="3"/>
        <v>-3.6183188751044628E-4</v>
      </c>
      <c r="J265" s="56">
        <f>H265/'סכום נכסי הקרן'!$C$41</f>
        <v>-5.1545837863330305E-6</v>
      </c>
    </row>
    <row r="266" spans="1:10">
      <c r="A266" t="s">
        <v>4188</v>
      </c>
      <c r="B266" t="s">
        <v>4189</v>
      </c>
      <c r="C266" t="s">
        <v>1881</v>
      </c>
      <c r="D266" t="s">
        <v>100</v>
      </c>
      <c r="E266" s="64">
        <v>45127</v>
      </c>
      <c r="F266" s="55">
        <v>2897988.8660880001</v>
      </c>
      <c r="G266" s="55">
        <v>1.081108</v>
      </c>
      <c r="H266" s="55">
        <v>31.330381946000003</v>
      </c>
      <c r="I266" s="56">
        <f t="shared" ref="I266:I329" si="4">H266/$H$9</f>
        <v>7.7061913795548195E-4</v>
      </c>
      <c r="J266" s="56">
        <f>H266/'סכום נכסי הקרן'!$C$41</f>
        <v>1.0978084162990151E-5</v>
      </c>
    </row>
    <row r="267" spans="1:10">
      <c r="A267" t="s">
        <v>4190</v>
      </c>
      <c r="B267" t="s">
        <v>4191</v>
      </c>
      <c r="C267" t="s">
        <v>1881</v>
      </c>
      <c r="D267" t="s">
        <v>100</v>
      </c>
      <c r="E267" s="64">
        <v>45127</v>
      </c>
      <c r="F267" s="55">
        <v>1203271.9208209999</v>
      </c>
      <c r="G267" s="55">
        <v>1.0584519999999999</v>
      </c>
      <c r="H267" s="55">
        <v>12.736053584999997</v>
      </c>
      <c r="I267" s="56">
        <f t="shared" si="4"/>
        <v>3.1326291047277109E-4</v>
      </c>
      <c r="J267" s="56">
        <f>H267/'סכום נכסי הקרן'!$C$41</f>
        <v>4.4626799763075694E-6</v>
      </c>
    </row>
    <row r="268" spans="1:10">
      <c r="A268" t="s">
        <v>4192</v>
      </c>
      <c r="B268" t="s">
        <v>4193</v>
      </c>
      <c r="C268" t="s">
        <v>1881</v>
      </c>
      <c r="D268" t="s">
        <v>100</v>
      </c>
      <c r="E268" s="64">
        <v>45127</v>
      </c>
      <c r="F268" s="55">
        <v>902137.07990699995</v>
      </c>
      <c r="G268" s="55">
        <v>1.0237130000000001</v>
      </c>
      <c r="H268" s="55">
        <v>9.235292445999999</v>
      </c>
      <c r="I268" s="56">
        <f t="shared" si="4"/>
        <v>2.2715628286210275E-4</v>
      </c>
      <c r="J268" s="56">
        <f>H268/'סכום נכסי הקרן'!$C$41</f>
        <v>3.2360223988574529E-6</v>
      </c>
    </row>
    <row r="269" spans="1:10">
      <c r="A269" t="s">
        <v>4194</v>
      </c>
      <c r="B269" t="s">
        <v>4195</v>
      </c>
      <c r="C269" t="s">
        <v>1881</v>
      </c>
      <c r="D269" t="s">
        <v>100</v>
      </c>
      <c r="E269" s="64">
        <v>45267</v>
      </c>
      <c r="F269" s="55">
        <v>434448.39269599994</v>
      </c>
      <c r="G269" s="55">
        <v>-2.7613349999999999</v>
      </c>
      <c r="H269" s="55">
        <v>-11.996576731999998</v>
      </c>
      <c r="I269" s="56">
        <f t="shared" si="4"/>
        <v>-2.9507433505166468E-4</v>
      </c>
      <c r="J269" s="56">
        <f>H269/'סכום נכסי הקרן'!$C$41</f>
        <v>-4.2035692146574536E-6</v>
      </c>
    </row>
    <row r="270" spans="1:10">
      <c r="A270" t="s">
        <v>4196</v>
      </c>
      <c r="B270" t="s">
        <v>4197</v>
      </c>
      <c r="C270" t="s">
        <v>1881</v>
      </c>
      <c r="D270" t="s">
        <v>102</v>
      </c>
      <c r="E270" s="64">
        <v>45195</v>
      </c>
      <c r="F270" s="55">
        <v>840539.86825499998</v>
      </c>
      <c r="G270" s="55">
        <v>-3.9586079999999999</v>
      </c>
      <c r="H270" s="55">
        <v>-33.273676252999998</v>
      </c>
      <c r="I270" s="56">
        <f t="shared" si="4"/>
        <v>-8.1841746311587225E-4</v>
      </c>
      <c r="J270" s="56">
        <f>H270/'סכום נכסי הקרן'!$C$41</f>
        <v>-1.1659009422454766E-5</v>
      </c>
    </row>
    <row r="271" spans="1:10">
      <c r="A271" t="s">
        <v>4198</v>
      </c>
      <c r="B271" t="s">
        <v>4199</v>
      </c>
      <c r="C271" t="s">
        <v>1881</v>
      </c>
      <c r="D271" t="s">
        <v>102</v>
      </c>
      <c r="E271" s="64">
        <v>45195</v>
      </c>
      <c r="F271" s="55">
        <v>840736.85439700005</v>
      </c>
      <c r="G271" s="55">
        <v>-3.93425</v>
      </c>
      <c r="H271" s="55">
        <v>-33.076690111000005</v>
      </c>
      <c r="I271" s="56">
        <f t="shared" si="4"/>
        <v>-8.135722846817616E-4</v>
      </c>
      <c r="J271" s="56">
        <f>H271/'סכום נכסי הקרן'!$C$41</f>
        <v>-1.1589985991794205E-5</v>
      </c>
    </row>
    <row r="272" spans="1:10">
      <c r="A272" t="s">
        <v>4200</v>
      </c>
      <c r="B272" t="s">
        <v>4201</v>
      </c>
      <c r="C272" t="s">
        <v>1881</v>
      </c>
      <c r="D272" t="s">
        <v>102</v>
      </c>
      <c r="E272" s="64">
        <v>45210</v>
      </c>
      <c r="F272" s="55">
        <v>1026273.053261</v>
      </c>
      <c r="G272" s="55">
        <v>-3.9090379999999998</v>
      </c>
      <c r="H272" s="55">
        <v>-40.117407583000002</v>
      </c>
      <c r="I272" s="56">
        <f t="shared" si="4"/>
        <v>-9.8674960624178321E-4</v>
      </c>
      <c r="J272" s="56">
        <f>H272/'סכום נכסי הקרן'!$C$41</f>
        <v>-1.4057035040499447E-5</v>
      </c>
    </row>
    <row r="273" spans="1:10">
      <c r="A273" t="s">
        <v>4202</v>
      </c>
      <c r="B273" t="s">
        <v>4203</v>
      </c>
      <c r="C273" t="s">
        <v>1881</v>
      </c>
      <c r="D273" t="s">
        <v>102</v>
      </c>
      <c r="E273" s="64">
        <v>45232</v>
      </c>
      <c r="F273" s="55">
        <v>1052201.47792</v>
      </c>
      <c r="G273" s="55">
        <v>-3.938898</v>
      </c>
      <c r="H273" s="55">
        <v>-41.445143600000002</v>
      </c>
      <c r="I273" s="56">
        <f t="shared" si="4"/>
        <v>-1.0194073244469586E-3</v>
      </c>
      <c r="J273" s="56">
        <f>H273/'סכום נכסי הקרן'!$C$41</f>
        <v>-1.4522270279762793E-5</v>
      </c>
    </row>
    <row r="274" spans="1:10">
      <c r="A274" t="s">
        <v>4204</v>
      </c>
      <c r="B274" t="s">
        <v>4205</v>
      </c>
      <c r="C274" t="s">
        <v>1881</v>
      </c>
      <c r="D274" t="s">
        <v>102</v>
      </c>
      <c r="E274" s="64">
        <v>45232</v>
      </c>
      <c r="F274" s="55">
        <v>564749.24667499994</v>
      </c>
      <c r="G274" s="55">
        <v>-3.8902739999999998</v>
      </c>
      <c r="H274" s="55">
        <v>-21.970292831999998</v>
      </c>
      <c r="I274" s="56">
        <f t="shared" si="4"/>
        <v>-5.4039328827866127E-4</v>
      </c>
      <c r="J274" s="56">
        <f>H274/'סכום נכסי הקרן'!$C$41</f>
        <v>-7.6983333369808627E-6</v>
      </c>
    </row>
    <row r="275" spans="1:10">
      <c r="A275" t="s">
        <v>4204</v>
      </c>
      <c r="B275" t="s">
        <v>4206</v>
      </c>
      <c r="C275" t="s">
        <v>1881</v>
      </c>
      <c r="D275" t="s">
        <v>102</v>
      </c>
      <c r="E275" s="64">
        <v>45232</v>
      </c>
      <c r="F275" s="55">
        <v>1701636.3196</v>
      </c>
      <c r="G275" s="55">
        <v>-3.8902739999999998</v>
      </c>
      <c r="H275" s="55">
        <v>-66.19831446500001</v>
      </c>
      <c r="I275" s="56">
        <f t="shared" si="4"/>
        <v>-1.628249796477097E-3</v>
      </c>
      <c r="J275" s="56">
        <f>H275/'סכום נכסי הקרן'!$C$41</f>
        <v>-2.3195716825202675E-5</v>
      </c>
    </row>
    <row r="276" spans="1:10">
      <c r="A276" t="s">
        <v>4207</v>
      </c>
      <c r="B276" t="s">
        <v>4208</v>
      </c>
      <c r="C276" t="s">
        <v>1881</v>
      </c>
      <c r="D276" t="s">
        <v>102</v>
      </c>
      <c r="E276" s="64">
        <v>45181</v>
      </c>
      <c r="F276" s="55">
        <v>2343120.6121200002</v>
      </c>
      <c r="G276" s="55">
        <v>-2.554996</v>
      </c>
      <c r="H276" s="55">
        <v>-59.866635222999989</v>
      </c>
      <c r="I276" s="56">
        <f t="shared" si="4"/>
        <v>-1.4725123653889444E-3</v>
      </c>
      <c r="J276" s="56">
        <f>H276/'סכום נכסי הקרן'!$C$41</f>
        <v>-2.0977112923994624E-5</v>
      </c>
    </row>
    <row r="277" spans="1:10">
      <c r="A277" t="s">
        <v>4209</v>
      </c>
      <c r="B277" t="s">
        <v>4210</v>
      </c>
      <c r="C277" t="s">
        <v>1881</v>
      </c>
      <c r="D277" t="s">
        <v>102</v>
      </c>
      <c r="E277" s="64">
        <v>45181</v>
      </c>
      <c r="F277" s="55">
        <v>852201.44786599989</v>
      </c>
      <c r="G277" s="55">
        <v>-2.5360309999999999</v>
      </c>
      <c r="H277" s="55">
        <v>-21.612096642000001</v>
      </c>
      <c r="I277" s="56">
        <f t="shared" si="4"/>
        <v>-5.3158289970336406E-4</v>
      </c>
      <c r="J277" s="56">
        <f>H277/'סכום נכסי הקרן'!$C$41</f>
        <v>-7.5728223257375287E-6</v>
      </c>
    </row>
    <row r="278" spans="1:10">
      <c r="A278" t="s">
        <v>4211</v>
      </c>
      <c r="B278" t="s">
        <v>4212</v>
      </c>
      <c r="C278" t="s">
        <v>1881</v>
      </c>
      <c r="D278" t="s">
        <v>102</v>
      </c>
      <c r="E278" s="64">
        <v>45176</v>
      </c>
      <c r="F278" s="55">
        <v>3835083.802927</v>
      </c>
      <c r="G278" s="55">
        <v>-2.5915659999999998</v>
      </c>
      <c r="H278" s="55">
        <v>-99.388739057999999</v>
      </c>
      <c r="I278" s="56">
        <f t="shared" si="4"/>
        <v>-2.4446195564218703E-3</v>
      </c>
      <c r="J278" s="56">
        <f>H278/'סכום נכסי הקרן'!$C$41</f>
        <v>-3.4825555083010805E-5</v>
      </c>
    </row>
    <row r="279" spans="1:10">
      <c r="A279" t="s">
        <v>4213</v>
      </c>
      <c r="B279" t="s">
        <v>4214</v>
      </c>
      <c r="C279" t="s">
        <v>1881</v>
      </c>
      <c r="D279" t="s">
        <v>102</v>
      </c>
      <c r="E279" s="64">
        <v>45181</v>
      </c>
      <c r="F279" s="55">
        <v>3444189.6053430005</v>
      </c>
      <c r="G279" s="55">
        <v>-2.5265520000000001</v>
      </c>
      <c r="H279" s="55">
        <v>-87.019235889000001</v>
      </c>
      <c r="I279" s="56">
        <f t="shared" si="4"/>
        <v>-2.1403725196170935E-3</v>
      </c>
      <c r="J279" s="56">
        <f>H279/'סכום נכסי הקרן'!$C$41</f>
        <v>-3.0491313416959483E-5</v>
      </c>
    </row>
    <row r="280" spans="1:10">
      <c r="A280" t="s">
        <v>4215</v>
      </c>
      <c r="B280" t="s">
        <v>4216</v>
      </c>
      <c r="C280" t="s">
        <v>1881</v>
      </c>
      <c r="D280" t="s">
        <v>102</v>
      </c>
      <c r="E280" s="64">
        <v>45176</v>
      </c>
      <c r="F280" s="55">
        <v>1212323.6728010001</v>
      </c>
      <c r="G280" s="55">
        <v>-2.5725989999999999</v>
      </c>
      <c r="H280" s="55">
        <v>-31.188232357999997</v>
      </c>
      <c r="I280" s="56">
        <f t="shared" si="4"/>
        <v>-7.6712274926944246E-4</v>
      </c>
      <c r="J280" s="56">
        <f>H280/'סכום נכסי הקרן'!$C$41</f>
        <v>-1.092827531790527E-5</v>
      </c>
    </row>
    <row r="281" spans="1:10">
      <c r="A281" t="s">
        <v>4217</v>
      </c>
      <c r="B281" t="s">
        <v>4218</v>
      </c>
      <c r="C281" t="s">
        <v>1881</v>
      </c>
      <c r="D281" t="s">
        <v>102</v>
      </c>
      <c r="E281" s="64">
        <v>45176</v>
      </c>
      <c r="F281" s="55">
        <v>1484770.3600419997</v>
      </c>
      <c r="G281" s="55">
        <v>-2.5725989999999999</v>
      </c>
      <c r="H281" s="55">
        <v>-38.197194365000001</v>
      </c>
      <c r="I281" s="56">
        <f t="shared" si="4"/>
        <v>-9.395189961171976E-4</v>
      </c>
      <c r="J281" s="56">
        <f>H281/'סכום נכסי הקרן'!$C$41</f>
        <v>-1.3384197334453495E-5</v>
      </c>
    </row>
    <row r="282" spans="1:10">
      <c r="A282" t="s">
        <v>4219</v>
      </c>
      <c r="B282" t="s">
        <v>4220</v>
      </c>
      <c r="C282" t="s">
        <v>1881</v>
      </c>
      <c r="D282" t="s">
        <v>102</v>
      </c>
      <c r="E282" s="64">
        <v>45175</v>
      </c>
      <c r="F282" s="55">
        <v>1307998.9647049999</v>
      </c>
      <c r="G282" s="55">
        <v>-2.3767309999999999</v>
      </c>
      <c r="H282" s="55">
        <v>-31.087619303</v>
      </c>
      <c r="I282" s="56">
        <f t="shared" si="4"/>
        <v>-7.6464801577130629E-4</v>
      </c>
      <c r="J282" s="56">
        <f>H282/'סכום נכסי הקרן'!$C$41</f>
        <v>-1.0893020765707686E-5</v>
      </c>
    </row>
    <row r="283" spans="1:10">
      <c r="A283" t="s">
        <v>4221</v>
      </c>
      <c r="B283" t="s">
        <v>4222</v>
      </c>
      <c r="C283" t="s">
        <v>1881</v>
      </c>
      <c r="D283" t="s">
        <v>102</v>
      </c>
      <c r="E283" s="64">
        <v>45183</v>
      </c>
      <c r="F283" s="55">
        <v>1433501.725451</v>
      </c>
      <c r="G283" s="55">
        <v>-2.4464760000000001</v>
      </c>
      <c r="H283" s="55">
        <v>-35.070280621999999</v>
      </c>
      <c r="I283" s="56">
        <f t="shared" si="4"/>
        <v>-8.626077226687915E-4</v>
      </c>
      <c r="J283" s="56">
        <f>H283/'סכום נכסי הקרן'!$C$41</f>
        <v>-1.2288534910030124E-5</v>
      </c>
    </row>
    <row r="284" spans="1:10">
      <c r="A284" t="s">
        <v>4221</v>
      </c>
      <c r="B284" t="s">
        <v>4223</v>
      </c>
      <c r="C284" t="s">
        <v>1881</v>
      </c>
      <c r="D284" t="s">
        <v>102</v>
      </c>
      <c r="E284" s="64">
        <v>45183</v>
      </c>
      <c r="F284" s="55">
        <v>6086870.6083549997</v>
      </c>
      <c r="G284" s="55">
        <v>-2.4464760000000001</v>
      </c>
      <c r="H284" s="55">
        <v>-148.913849806</v>
      </c>
      <c r="I284" s="56">
        <f t="shared" si="4"/>
        <v>-3.6627661534711321E-3</v>
      </c>
      <c r="J284" s="56">
        <f>H284/'סכום נכסי הקרן'!$C$41</f>
        <v>-5.2179024788871378E-5</v>
      </c>
    </row>
    <row r="285" spans="1:10">
      <c r="A285" t="s">
        <v>4224</v>
      </c>
      <c r="B285" t="s">
        <v>4225</v>
      </c>
      <c r="C285" t="s">
        <v>1881</v>
      </c>
      <c r="D285" t="s">
        <v>102</v>
      </c>
      <c r="E285" s="64">
        <v>45183</v>
      </c>
      <c r="F285" s="55">
        <v>932073.528483</v>
      </c>
      <c r="G285" s="55">
        <v>-2.4464760000000001</v>
      </c>
      <c r="H285" s="55">
        <v>-22.802958363999998</v>
      </c>
      <c r="I285" s="56">
        <f t="shared" si="4"/>
        <v>-5.6087398320223537E-4</v>
      </c>
      <c r="J285" s="56">
        <f>H285/'סכום נכסי הקרן'!$C$41</f>
        <v>-7.9900971688317557E-6</v>
      </c>
    </row>
    <row r="286" spans="1:10">
      <c r="A286" t="s">
        <v>4226</v>
      </c>
      <c r="B286" t="s">
        <v>4227</v>
      </c>
      <c r="C286" t="s">
        <v>1881</v>
      </c>
      <c r="D286" t="s">
        <v>102</v>
      </c>
      <c r="E286" s="64">
        <v>45183</v>
      </c>
      <c r="F286" s="55">
        <v>5259260.0602810001</v>
      </c>
      <c r="G286" s="55">
        <v>-2.4417490000000002</v>
      </c>
      <c r="H286" s="55">
        <v>-128.41791824699999</v>
      </c>
      <c r="I286" s="56">
        <f t="shared" si="4"/>
        <v>-3.1586370580514171E-3</v>
      </c>
      <c r="J286" s="56">
        <f>H286/'סכום נכסי הקרן'!$C$41</f>
        <v>-4.4997303798638931E-5</v>
      </c>
    </row>
    <row r="287" spans="1:10">
      <c r="A287" t="s">
        <v>4228</v>
      </c>
      <c r="B287" t="s">
        <v>4229</v>
      </c>
      <c r="C287" t="s">
        <v>1881</v>
      </c>
      <c r="D287" t="s">
        <v>102</v>
      </c>
      <c r="E287" s="64">
        <v>45266</v>
      </c>
      <c r="F287" s="55">
        <v>337318.45600499993</v>
      </c>
      <c r="G287" s="55">
        <v>-2.3862839999999998</v>
      </c>
      <c r="H287" s="55">
        <v>-8.0493757870000007</v>
      </c>
      <c r="I287" s="56">
        <f t="shared" si="4"/>
        <v>-1.9798683082603198E-4</v>
      </c>
      <c r="J287" s="56">
        <f>H287/'סכום נכסי הקרן'!$C$41</f>
        <v>-2.8204802929478172E-6</v>
      </c>
    </row>
    <row r="288" spans="1:10">
      <c r="A288" t="s">
        <v>4230</v>
      </c>
      <c r="B288" t="s">
        <v>4231</v>
      </c>
      <c r="C288" t="s">
        <v>1881</v>
      </c>
      <c r="D288" t="s">
        <v>102</v>
      </c>
      <c r="E288" s="64">
        <v>45274</v>
      </c>
      <c r="F288" s="55">
        <v>1718270.7201350001</v>
      </c>
      <c r="G288" s="55">
        <v>-1.485609</v>
      </c>
      <c r="H288" s="55">
        <v>-25.526778618000002</v>
      </c>
      <c r="I288" s="56">
        <f t="shared" si="4"/>
        <v>-6.278705496565155E-4</v>
      </c>
      <c r="J288" s="56">
        <f>H288/'סכום נכסי הקרן'!$C$41</f>
        <v>-8.94451668547882E-6</v>
      </c>
    </row>
    <row r="289" spans="1:10">
      <c r="A289" t="s">
        <v>4232</v>
      </c>
      <c r="B289" t="s">
        <v>4233</v>
      </c>
      <c r="C289" t="s">
        <v>1881</v>
      </c>
      <c r="D289" t="s">
        <v>102</v>
      </c>
      <c r="E289" s="64">
        <v>45161</v>
      </c>
      <c r="F289" s="55">
        <v>1075445.842686</v>
      </c>
      <c r="G289" s="55">
        <v>-1.5385150000000001</v>
      </c>
      <c r="H289" s="55">
        <v>-16.545898309000002</v>
      </c>
      <c r="I289" s="56">
        <f t="shared" si="4"/>
        <v>-4.0697192627773036E-4</v>
      </c>
      <c r="J289" s="56">
        <f>H289/'סכום נכסי הקרן'!$C$41</f>
        <v>-5.7976396362339585E-6</v>
      </c>
    </row>
    <row r="290" spans="1:10">
      <c r="A290" t="s">
        <v>4234</v>
      </c>
      <c r="B290" t="s">
        <v>4235</v>
      </c>
      <c r="C290" t="s">
        <v>1881</v>
      </c>
      <c r="D290" t="s">
        <v>102</v>
      </c>
      <c r="E290" s="64">
        <v>45279</v>
      </c>
      <c r="F290" s="55">
        <v>647897.27060799999</v>
      </c>
      <c r="G290" s="55">
        <v>-0.93020800000000003</v>
      </c>
      <c r="H290" s="55">
        <v>-6.0267913969999993</v>
      </c>
      <c r="I290" s="56">
        <f t="shared" si="4"/>
        <v>-1.4823824360004671E-4</v>
      </c>
      <c r="J290" s="56">
        <f>H290/'סכום נכסי הקרן'!$C$41</f>
        <v>-2.1117719950904733E-6</v>
      </c>
    </row>
    <row r="291" spans="1:10">
      <c r="A291" t="s">
        <v>4236</v>
      </c>
      <c r="B291" t="s">
        <v>4237</v>
      </c>
      <c r="C291" t="s">
        <v>1881</v>
      </c>
      <c r="D291" t="s">
        <v>102</v>
      </c>
      <c r="E291" s="64">
        <v>45279</v>
      </c>
      <c r="F291" s="55">
        <v>648429.13319199998</v>
      </c>
      <c r="G291" s="55">
        <v>-0.84742200000000001</v>
      </c>
      <c r="H291" s="55">
        <v>-5.4949288130000005</v>
      </c>
      <c r="I291" s="56">
        <f t="shared" si="4"/>
        <v>-1.3515626181318945E-4</v>
      </c>
      <c r="J291" s="56">
        <f>H291/'סכום נכסי הקרן'!$C$41</f>
        <v>-1.9254087320967118E-6</v>
      </c>
    </row>
    <row r="292" spans="1:10">
      <c r="A292" t="s">
        <v>4238</v>
      </c>
      <c r="B292" t="s">
        <v>4239</v>
      </c>
      <c r="C292" t="s">
        <v>1881</v>
      </c>
      <c r="D292" t="s">
        <v>102</v>
      </c>
      <c r="E292" s="64">
        <v>45288</v>
      </c>
      <c r="F292" s="55">
        <v>437506.22155999998</v>
      </c>
      <c r="G292" s="55">
        <v>0.37514199999999998</v>
      </c>
      <c r="H292" s="55">
        <v>1.6412696360000001</v>
      </c>
      <c r="I292" s="56">
        <f t="shared" si="4"/>
        <v>4.0369561859372924E-5</v>
      </c>
      <c r="J292" s="56">
        <f>H292/'סכום נכסי הקרן'!$C$41</f>
        <v>5.7509660205303037E-7</v>
      </c>
    </row>
    <row r="293" spans="1:10">
      <c r="A293" t="s">
        <v>4240</v>
      </c>
      <c r="B293" t="s">
        <v>4241</v>
      </c>
      <c r="C293" t="s">
        <v>1881</v>
      </c>
      <c r="D293" t="s">
        <v>102</v>
      </c>
      <c r="E293" s="64">
        <v>45099</v>
      </c>
      <c r="F293" s="55">
        <v>3293047.7235900001</v>
      </c>
      <c r="G293" s="55">
        <v>0.38185999999999998</v>
      </c>
      <c r="H293" s="55">
        <v>12.574841846999998</v>
      </c>
      <c r="I293" s="56">
        <f t="shared" si="4"/>
        <v>3.0929765876342433E-4</v>
      </c>
      <c r="J293" s="56">
        <f>H293/'סכום נכסי הקרן'!$C$41</f>
        <v>4.4061918035532043E-6</v>
      </c>
    </row>
    <row r="294" spans="1:10">
      <c r="A294" t="s">
        <v>4240</v>
      </c>
      <c r="B294" t="s">
        <v>4242</v>
      </c>
      <c r="C294" t="s">
        <v>1881</v>
      </c>
      <c r="D294" t="s">
        <v>102</v>
      </c>
      <c r="E294" s="64">
        <v>45099</v>
      </c>
      <c r="F294" s="55">
        <v>835680.05622000014</v>
      </c>
      <c r="G294" s="55">
        <v>0.38185999999999998</v>
      </c>
      <c r="H294" s="55">
        <v>3.1911303149999997</v>
      </c>
      <c r="I294" s="56">
        <f t="shared" si="4"/>
        <v>7.8490779227888353E-5</v>
      </c>
      <c r="J294" s="56">
        <f>H294/'סכום נכסי הקרן'!$C$41</f>
        <v>1.1181637438547702E-6</v>
      </c>
    </row>
    <row r="295" spans="1:10">
      <c r="A295" t="s">
        <v>4243</v>
      </c>
      <c r="B295" t="s">
        <v>4244</v>
      </c>
      <c r="C295" t="s">
        <v>1881</v>
      </c>
      <c r="D295" t="s">
        <v>102</v>
      </c>
      <c r="E295" s="64">
        <v>45288</v>
      </c>
      <c r="F295" s="55">
        <v>437900.19384400005</v>
      </c>
      <c r="G295" s="55">
        <v>0.46477299999999999</v>
      </c>
      <c r="H295" s="55">
        <v>2.0352419199999998</v>
      </c>
      <c r="I295" s="56">
        <f t="shared" si="4"/>
        <v>5.0059918727594682E-5</v>
      </c>
      <c r="J295" s="56">
        <f>H295/'סכום נכסי הקרן'!$C$41</f>
        <v>7.1314346337415892E-7</v>
      </c>
    </row>
    <row r="296" spans="1:10">
      <c r="A296" t="s">
        <v>4245</v>
      </c>
      <c r="B296" t="s">
        <v>4246</v>
      </c>
      <c r="C296" t="s">
        <v>1881</v>
      </c>
      <c r="D296" t="s">
        <v>102</v>
      </c>
      <c r="E296" s="64">
        <v>45148</v>
      </c>
      <c r="F296" s="55">
        <v>764458.68925300008</v>
      </c>
      <c r="G296" s="55">
        <v>0.43294700000000003</v>
      </c>
      <c r="H296" s="55">
        <v>3.30970136</v>
      </c>
      <c r="I296" s="56">
        <f t="shared" si="4"/>
        <v>8.1407217228608191E-5</v>
      </c>
      <c r="J296" s="56">
        <f>H296/'סכום נכסי הקרן'!$C$41</f>
        <v>1.1597107289361277E-6</v>
      </c>
    </row>
    <row r="297" spans="1:10">
      <c r="A297" t="s">
        <v>4247</v>
      </c>
      <c r="B297" t="s">
        <v>4248</v>
      </c>
      <c r="C297" t="s">
        <v>1881</v>
      </c>
      <c r="D297" t="s">
        <v>102</v>
      </c>
      <c r="E297" s="64">
        <v>45148</v>
      </c>
      <c r="F297" s="55">
        <v>612140.43229799997</v>
      </c>
      <c r="G297" s="55">
        <v>0.56599999999999995</v>
      </c>
      <c r="H297" s="55">
        <v>3.4647123359999994</v>
      </c>
      <c r="I297" s="56">
        <f t="shared" si="4"/>
        <v>8.5219951618653125E-5</v>
      </c>
      <c r="J297" s="56">
        <f>H297/'סכום נכסי הקרן'!$C$41</f>
        <v>1.2140261708496122E-6</v>
      </c>
    </row>
    <row r="298" spans="1:10">
      <c r="A298" t="s">
        <v>4247</v>
      </c>
      <c r="B298" t="s">
        <v>4249</v>
      </c>
      <c r="C298" t="s">
        <v>1881</v>
      </c>
      <c r="D298" t="s">
        <v>102</v>
      </c>
      <c r="E298" s="64">
        <v>45148</v>
      </c>
      <c r="F298" s="55">
        <v>878566.07312199997</v>
      </c>
      <c r="G298" s="55">
        <v>0.56599999999999995</v>
      </c>
      <c r="H298" s="55">
        <v>4.97268037</v>
      </c>
      <c r="I298" s="56">
        <f t="shared" si="4"/>
        <v>1.2231075467456247E-4</v>
      </c>
      <c r="J298" s="56">
        <f>H298/'סכום נכסי הקרן'!$C$41</f>
        <v>1.7424142390475598E-6</v>
      </c>
    </row>
    <row r="299" spans="1:10">
      <c r="A299" t="s">
        <v>4250</v>
      </c>
      <c r="B299" t="s">
        <v>4251</v>
      </c>
      <c r="C299" t="s">
        <v>1881</v>
      </c>
      <c r="D299" t="s">
        <v>102</v>
      </c>
      <c r="E299" s="64">
        <v>45133</v>
      </c>
      <c r="F299" s="55">
        <v>1320319.3159050001</v>
      </c>
      <c r="G299" s="55">
        <v>0.80726500000000001</v>
      </c>
      <c r="H299" s="55">
        <v>10.658469475</v>
      </c>
      <c r="I299" s="56">
        <f t="shared" si="4"/>
        <v>2.621615201789126E-4</v>
      </c>
      <c r="J299" s="56">
        <f>H299/'סכום נכסי הקרן'!$C$41</f>
        <v>3.7346999199334763E-6</v>
      </c>
    </row>
    <row r="300" spans="1:10">
      <c r="A300" t="s">
        <v>4252</v>
      </c>
      <c r="B300" t="s">
        <v>4253</v>
      </c>
      <c r="C300" t="s">
        <v>1881</v>
      </c>
      <c r="D300" t="s">
        <v>102</v>
      </c>
      <c r="E300" s="64">
        <v>45133</v>
      </c>
      <c r="F300" s="55">
        <v>5618051.5484010009</v>
      </c>
      <c r="G300" s="55">
        <v>0.85164200000000001</v>
      </c>
      <c r="H300" s="55">
        <v>47.845691626000004</v>
      </c>
      <c r="I300" s="56">
        <f t="shared" si="4"/>
        <v>1.1768386896547009E-3</v>
      </c>
      <c r="J300" s="56">
        <f>H300/'סכום נכסי הקרן'!$C$41</f>
        <v>1.6765005623359823E-5</v>
      </c>
    </row>
    <row r="301" spans="1:10">
      <c r="A301" t="s">
        <v>4254</v>
      </c>
      <c r="B301" t="s">
        <v>4255</v>
      </c>
      <c r="C301" t="s">
        <v>1881</v>
      </c>
      <c r="D301" t="s">
        <v>102</v>
      </c>
      <c r="E301" s="64">
        <v>45133</v>
      </c>
      <c r="F301" s="55">
        <v>1840687.0264930001</v>
      </c>
      <c r="G301" s="55">
        <v>0.85164200000000001</v>
      </c>
      <c r="H301" s="55">
        <v>15.676065510000001</v>
      </c>
      <c r="I301" s="56">
        <f t="shared" si="4"/>
        <v>3.8557704501244262E-4</v>
      </c>
      <c r="J301" s="56">
        <f>H301/'סכום נכסי הקרן'!$C$41</f>
        <v>5.4928524909125312E-6</v>
      </c>
    </row>
    <row r="302" spans="1:10">
      <c r="A302" t="s">
        <v>4256</v>
      </c>
      <c r="B302" t="s">
        <v>4257</v>
      </c>
      <c r="C302" t="s">
        <v>1881</v>
      </c>
      <c r="D302" t="s">
        <v>102</v>
      </c>
      <c r="E302" s="64">
        <v>45133</v>
      </c>
      <c r="F302" s="55">
        <v>2454293.2886529998</v>
      </c>
      <c r="G302" s="55">
        <v>0.85341599999999995</v>
      </c>
      <c r="H302" s="55">
        <v>20.945340676000001</v>
      </c>
      <c r="I302" s="56">
        <f t="shared" si="4"/>
        <v>5.1518300682522453E-4</v>
      </c>
      <c r="J302" s="56">
        <f>H302/'סכום נכסי הקרן'!$C$41</f>
        <v>7.3391927733260771E-6</v>
      </c>
    </row>
    <row r="303" spans="1:10">
      <c r="A303" t="s">
        <v>4258</v>
      </c>
      <c r="B303" t="s">
        <v>4259</v>
      </c>
      <c r="C303" t="s">
        <v>1881</v>
      </c>
      <c r="D303" t="s">
        <v>102</v>
      </c>
      <c r="E303" s="64">
        <v>45127</v>
      </c>
      <c r="F303" s="55">
        <v>3551028.2892720001</v>
      </c>
      <c r="G303" s="55">
        <v>2.1140620000000001</v>
      </c>
      <c r="H303" s="55">
        <v>75.070926799999995</v>
      </c>
      <c r="I303" s="56">
        <f t="shared" si="4"/>
        <v>1.8464854018008874E-3</v>
      </c>
      <c r="J303" s="56">
        <f>H303/'סכום נכסי הקרן'!$C$41</f>
        <v>2.6304657058586909E-5</v>
      </c>
    </row>
    <row r="304" spans="1:10">
      <c r="A304" t="s">
        <v>4258</v>
      </c>
      <c r="B304" t="s">
        <v>4260</v>
      </c>
      <c r="C304" t="s">
        <v>1881</v>
      </c>
      <c r="D304" t="s">
        <v>102</v>
      </c>
      <c r="E304" s="64">
        <v>45127</v>
      </c>
      <c r="F304" s="55">
        <v>1792707.528283</v>
      </c>
      <c r="G304" s="55">
        <v>2.1140620000000001</v>
      </c>
      <c r="H304" s="55">
        <v>37.898942152000004</v>
      </c>
      <c r="I304" s="56">
        <f t="shared" si="4"/>
        <v>9.3218302224775946E-4</v>
      </c>
      <c r="J304" s="56">
        <f>H304/'סכום נכסי הקרן'!$C$41</f>
        <v>1.3279690536491203E-5</v>
      </c>
    </row>
    <row r="305" spans="1:10">
      <c r="A305" t="s">
        <v>4261</v>
      </c>
      <c r="B305" t="s">
        <v>4262</v>
      </c>
      <c r="C305" t="s">
        <v>1881</v>
      </c>
      <c r="D305" t="s">
        <v>102</v>
      </c>
      <c r="E305" s="64">
        <v>45127</v>
      </c>
      <c r="F305" s="55">
        <v>406745.023223</v>
      </c>
      <c r="G305" s="55">
        <v>2.1140620000000001</v>
      </c>
      <c r="H305" s="55">
        <v>8.5988404859999985</v>
      </c>
      <c r="I305" s="56">
        <f t="shared" si="4"/>
        <v>2.1150176382015102E-4</v>
      </c>
      <c r="J305" s="56">
        <f>H305/'סכום נכסי הקרן'!$C$41</f>
        <v>3.0130112911530319E-6</v>
      </c>
    </row>
    <row r="306" spans="1:10">
      <c r="A306" t="s">
        <v>4263</v>
      </c>
      <c r="B306" t="s">
        <v>4264</v>
      </c>
      <c r="C306" t="s">
        <v>1881</v>
      </c>
      <c r="D306" t="s">
        <v>102</v>
      </c>
      <c r="E306" s="64">
        <v>45127</v>
      </c>
      <c r="F306" s="55">
        <v>3119630.1348930001</v>
      </c>
      <c r="G306" s="55">
        <v>2.1486749999999999</v>
      </c>
      <c r="H306" s="55">
        <v>67.030705663000006</v>
      </c>
      <c r="I306" s="56">
        <f t="shared" si="4"/>
        <v>1.6487237437321953E-3</v>
      </c>
      <c r="J306" s="56">
        <f>H306/'סכום נכסי הקרן'!$C$41</f>
        <v>2.348738453113509E-5</v>
      </c>
    </row>
    <row r="307" spans="1:10">
      <c r="A307" t="s">
        <v>4265</v>
      </c>
      <c r="B307" t="s">
        <v>4266</v>
      </c>
      <c r="C307" t="s">
        <v>1881</v>
      </c>
      <c r="D307" t="s">
        <v>104</v>
      </c>
      <c r="E307" s="64">
        <v>45195</v>
      </c>
      <c r="F307" s="55">
        <v>721010.64710299997</v>
      </c>
      <c r="G307" s="55">
        <v>-4.4603770000000003</v>
      </c>
      <c r="H307" s="55">
        <v>-32.159793319000002</v>
      </c>
      <c r="I307" s="56">
        <f t="shared" si="4"/>
        <v>-7.9101979181196431E-4</v>
      </c>
      <c r="J307" s="56">
        <f>H307/'סכום נכסי הקרן'!$C$41</f>
        <v>-1.1268707746010264E-5</v>
      </c>
    </row>
    <row r="308" spans="1:10">
      <c r="A308" t="s">
        <v>4267</v>
      </c>
      <c r="B308" t="s">
        <v>4268</v>
      </c>
      <c r="C308" t="s">
        <v>1881</v>
      </c>
      <c r="D308" t="s">
        <v>104</v>
      </c>
      <c r="E308" s="64">
        <v>45280</v>
      </c>
      <c r="F308" s="55">
        <v>724413.42515100003</v>
      </c>
      <c r="G308" s="55">
        <v>-0.50404000000000004</v>
      </c>
      <c r="H308" s="55">
        <v>-3.6513339350000003</v>
      </c>
      <c r="I308" s="56">
        <f t="shared" si="4"/>
        <v>-8.9810198108246763E-5</v>
      </c>
      <c r="J308" s="56">
        <f>H308/'סכום נכסי הקרן'!$C$41</f>
        <v>-1.2794178926608865E-6</v>
      </c>
    </row>
    <row r="309" spans="1:10">
      <c r="A309" t="s">
        <v>4269</v>
      </c>
      <c r="B309" t="s">
        <v>4270</v>
      </c>
      <c r="C309" t="s">
        <v>1881</v>
      </c>
      <c r="D309" t="s">
        <v>104</v>
      </c>
      <c r="E309" s="64">
        <v>45153</v>
      </c>
      <c r="F309" s="55">
        <v>2999456.769055</v>
      </c>
      <c r="G309" s="55">
        <v>-0.432533</v>
      </c>
      <c r="H309" s="55">
        <v>-12.973638859000001</v>
      </c>
      <c r="I309" s="56">
        <f t="shared" si="4"/>
        <v>-3.1910668726924823E-4</v>
      </c>
      <c r="J309" s="56">
        <f>H309/'סכום נכסי הקרן'!$C$41</f>
        <v>-4.54592923698861E-6</v>
      </c>
    </row>
    <row r="310" spans="1:10">
      <c r="A310" t="s">
        <v>4271</v>
      </c>
      <c r="B310" t="s">
        <v>4272</v>
      </c>
      <c r="C310" t="s">
        <v>1881</v>
      </c>
      <c r="D310" t="s">
        <v>104</v>
      </c>
      <c r="E310" s="64">
        <v>45153</v>
      </c>
      <c r="F310" s="55">
        <v>999901.657198</v>
      </c>
      <c r="G310" s="55">
        <v>-0.42422300000000002</v>
      </c>
      <c r="H310" s="55">
        <v>-4.2418121429999998</v>
      </c>
      <c r="I310" s="56">
        <f t="shared" si="4"/>
        <v>-1.0433392170710804E-4</v>
      </c>
      <c r="J310" s="56">
        <f>H310/'סכום נכסי הקרן'!$C$41</f>
        <v>-1.486319917507194E-6</v>
      </c>
    </row>
    <row r="311" spans="1:10">
      <c r="A311" t="s">
        <v>4273</v>
      </c>
      <c r="B311" t="s">
        <v>4274</v>
      </c>
      <c r="C311" t="s">
        <v>1881</v>
      </c>
      <c r="D311" t="s">
        <v>104</v>
      </c>
      <c r="E311" s="64">
        <v>45152</v>
      </c>
      <c r="F311" s="55">
        <v>1071664.1493520001</v>
      </c>
      <c r="G311" s="55">
        <v>-0.41677599999999998</v>
      </c>
      <c r="H311" s="55">
        <v>-4.4664398620000005</v>
      </c>
      <c r="I311" s="56">
        <f t="shared" si="4"/>
        <v>-1.098589874236716E-4</v>
      </c>
      <c r="J311" s="56">
        <f>H311/'סכום נכסי הקרן'!$C$41</f>
        <v>-1.5650288846935116E-6</v>
      </c>
    </row>
    <row r="312" spans="1:10">
      <c r="A312" t="s">
        <v>4275</v>
      </c>
      <c r="B312" t="s">
        <v>4276</v>
      </c>
      <c r="C312" t="s">
        <v>1881</v>
      </c>
      <c r="D312" t="s">
        <v>104</v>
      </c>
      <c r="E312" s="64">
        <v>45153</v>
      </c>
      <c r="F312" s="55">
        <v>2150127.3791399999</v>
      </c>
      <c r="G312" s="55">
        <v>-0.40839799999999998</v>
      </c>
      <c r="H312" s="55">
        <v>-8.7810798769999998</v>
      </c>
      <c r="I312" s="56">
        <f t="shared" si="4"/>
        <v>-2.1598422313507434E-4</v>
      </c>
      <c r="J312" s="56">
        <f>H312/'סכום נכסי הקרן'!$C$41</f>
        <v>-3.0768674987044855E-6</v>
      </c>
    </row>
    <row r="313" spans="1:10">
      <c r="A313" t="s">
        <v>4277</v>
      </c>
      <c r="B313" t="s">
        <v>4278</v>
      </c>
      <c r="C313" t="s">
        <v>1881</v>
      </c>
      <c r="D313" t="s">
        <v>104</v>
      </c>
      <c r="E313" s="64">
        <v>45281</v>
      </c>
      <c r="F313" s="55">
        <v>750073.98250499996</v>
      </c>
      <c r="G313" s="55">
        <v>-0.41282000000000002</v>
      </c>
      <c r="H313" s="55">
        <v>-3.0964579170000004</v>
      </c>
      <c r="I313" s="56">
        <f t="shared" si="4"/>
        <v>-7.6162165364811844E-5</v>
      </c>
      <c r="J313" s="56">
        <f>H313/'סכום נכסי הקרן'!$C$41</f>
        <v>-1.0849907823840983E-6</v>
      </c>
    </row>
    <row r="314" spans="1:10">
      <c r="A314" t="s">
        <v>4279</v>
      </c>
      <c r="B314" t="s">
        <v>4280</v>
      </c>
      <c r="C314" t="s">
        <v>1881</v>
      </c>
      <c r="D314" t="s">
        <v>104</v>
      </c>
      <c r="E314" s="64">
        <v>45113</v>
      </c>
      <c r="F314" s="55">
        <v>253415.32808000001</v>
      </c>
      <c r="G314" s="55">
        <v>-0.28002100000000002</v>
      </c>
      <c r="H314" s="55">
        <v>-0.709616566</v>
      </c>
      <c r="I314" s="56">
        <f t="shared" si="4"/>
        <v>-1.7454115539107425E-5</v>
      </c>
      <c r="J314" s="56">
        <f>H314/'סכום נכסי הקרן'!$C$41</f>
        <v>-2.4864779492401452E-7</v>
      </c>
    </row>
    <row r="315" spans="1:10">
      <c r="A315" t="s">
        <v>4279</v>
      </c>
      <c r="B315" t="s">
        <v>4281</v>
      </c>
      <c r="C315" t="s">
        <v>1881</v>
      </c>
      <c r="D315" t="s">
        <v>104</v>
      </c>
      <c r="E315" s="64">
        <v>45113</v>
      </c>
      <c r="F315" s="55">
        <v>2391176.0086650001</v>
      </c>
      <c r="G315" s="55">
        <v>-0.28002100000000002</v>
      </c>
      <c r="H315" s="55">
        <v>-6.6957991330000004</v>
      </c>
      <c r="I315" s="56">
        <f t="shared" si="4"/>
        <v>-1.6469352223949819E-4</v>
      </c>
      <c r="J315" s="56">
        <f>H315/'סכום נכסי הקרן'!$C$41</f>
        <v>-2.3461905618400941E-6</v>
      </c>
    </row>
    <row r="316" spans="1:10">
      <c r="A316" t="s">
        <v>4282</v>
      </c>
      <c r="B316" t="s">
        <v>4283</v>
      </c>
      <c r="C316" t="s">
        <v>1881</v>
      </c>
      <c r="D316" t="s">
        <v>104</v>
      </c>
      <c r="E316" s="64">
        <v>45113</v>
      </c>
      <c r="F316" s="55">
        <v>2503240.7977100001</v>
      </c>
      <c r="G316" s="55">
        <v>-0.26344899999999999</v>
      </c>
      <c r="H316" s="55">
        <v>-6.5947749499999997</v>
      </c>
      <c r="I316" s="56">
        <f t="shared" si="4"/>
        <v>-1.6220867641315943E-4</v>
      </c>
      <c r="J316" s="56">
        <f>H316/'סכום נכסי הקרן'!$C$41</f>
        <v>-2.3107919514630213E-6</v>
      </c>
    </row>
    <row r="317" spans="1:10">
      <c r="A317" t="s">
        <v>4284</v>
      </c>
      <c r="B317" t="s">
        <v>4285</v>
      </c>
      <c r="C317" t="s">
        <v>1881</v>
      </c>
      <c r="D317" t="s">
        <v>104</v>
      </c>
      <c r="E317" s="64">
        <v>45113</v>
      </c>
      <c r="F317" s="55">
        <v>3505447.1927700001</v>
      </c>
      <c r="G317" s="55">
        <v>-0.23741899999999999</v>
      </c>
      <c r="H317" s="55">
        <v>-8.3226089969999997</v>
      </c>
      <c r="I317" s="56">
        <f t="shared" si="4"/>
        <v>-2.047074236714662E-4</v>
      </c>
      <c r="J317" s="56">
        <f>H317/'סכום נכסי הקרן'!$C$41</f>
        <v>-2.9162204974775261E-6</v>
      </c>
    </row>
    <row r="318" spans="1:10">
      <c r="A318" t="s">
        <v>4286</v>
      </c>
      <c r="B318" t="s">
        <v>4287</v>
      </c>
      <c r="C318" t="s">
        <v>1881</v>
      </c>
      <c r="D318" t="s">
        <v>100</v>
      </c>
      <c r="E318" s="64">
        <v>45141</v>
      </c>
      <c r="F318" s="55">
        <v>1601117.4942330001</v>
      </c>
      <c r="G318" s="55">
        <v>1.3473010000000001</v>
      </c>
      <c r="H318" s="55">
        <v>21.571876383999999</v>
      </c>
      <c r="I318" s="56">
        <f t="shared" si="4"/>
        <v>5.3059362033224975E-4</v>
      </c>
      <c r="J318" s="56">
        <f>H318/'סכום נכסי הקרן'!$C$41</f>
        <v>7.5587292521790187E-6</v>
      </c>
    </row>
    <row r="319" spans="1:10">
      <c r="A319" t="s">
        <v>4288</v>
      </c>
      <c r="B319" t="s">
        <v>4289</v>
      </c>
      <c r="C319" t="s">
        <v>1881</v>
      </c>
      <c r="D319" t="s">
        <v>100</v>
      </c>
      <c r="E319" s="64">
        <v>45251</v>
      </c>
      <c r="F319" s="55">
        <v>592601.54875099997</v>
      </c>
      <c r="G319" s="55">
        <v>-3.6627640000000001</v>
      </c>
      <c r="H319" s="55">
        <v>-21.705594292000001</v>
      </c>
      <c r="I319" s="56">
        <f t="shared" si="4"/>
        <v>-5.3388261882482413E-4</v>
      </c>
      <c r="J319" s="56">
        <f>H319/'סכום נכסי הקרן'!$C$41</f>
        <v>-7.6055836585712901E-6</v>
      </c>
    </row>
    <row r="320" spans="1:10">
      <c r="A320" t="s">
        <v>4290</v>
      </c>
      <c r="B320" t="s">
        <v>4291</v>
      </c>
      <c r="C320" t="s">
        <v>1881</v>
      </c>
      <c r="D320" t="s">
        <v>100</v>
      </c>
      <c r="E320" s="64">
        <v>45251</v>
      </c>
      <c r="F320" s="55">
        <v>591873.13929299999</v>
      </c>
      <c r="G320" s="55">
        <v>-3.7899940000000001</v>
      </c>
      <c r="H320" s="55">
        <v>-22.431959156000001</v>
      </c>
      <c r="I320" s="56">
        <f t="shared" si="4"/>
        <v>-5.5174868462324299E-4</v>
      </c>
      <c r="J320" s="56">
        <f>H320/'סכום נכסי הקרן'!$C$41</f>
        <v>-7.8601000134556583E-6</v>
      </c>
    </row>
    <row r="321" spans="1:10">
      <c r="A321" t="s">
        <v>4292</v>
      </c>
      <c r="B321" t="s">
        <v>4293</v>
      </c>
      <c r="C321" t="s">
        <v>1881</v>
      </c>
      <c r="D321" t="s">
        <v>100</v>
      </c>
      <c r="E321" s="64">
        <v>45251</v>
      </c>
      <c r="F321" s="55">
        <v>1209988.587668</v>
      </c>
      <c r="G321" s="55">
        <v>-3.8465410000000002</v>
      </c>
      <c r="H321" s="55">
        <v>-46.542712748999996</v>
      </c>
      <c r="I321" s="56">
        <f t="shared" si="4"/>
        <v>-1.1447899115485617E-3</v>
      </c>
      <c r="J321" s="56">
        <f>H321/'סכום נכסי הקרן'!$C$41</f>
        <v>-1.630844522141647E-5</v>
      </c>
    </row>
    <row r="322" spans="1:10">
      <c r="A322" t="s">
        <v>4294</v>
      </c>
      <c r="B322" t="s">
        <v>4295</v>
      </c>
      <c r="C322" t="s">
        <v>1881</v>
      </c>
      <c r="D322" t="s">
        <v>100</v>
      </c>
      <c r="E322" s="64">
        <v>45250</v>
      </c>
      <c r="F322" s="55">
        <v>401684.62889400008</v>
      </c>
      <c r="G322" s="55">
        <v>-4.2706439999999999</v>
      </c>
      <c r="H322" s="55">
        <v>-17.154520640999998</v>
      </c>
      <c r="I322" s="56">
        <f t="shared" si="4"/>
        <v>-4.2194193263241423E-4</v>
      </c>
      <c r="J322" s="56">
        <f>H322/'סכום נכסי הקרן'!$C$41</f>
        <v>-6.0108993148324286E-6</v>
      </c>
    </row>
    <row r="323" spans="1:10">
      <c r="A323" t="s">
        <v>4296</v>
      </c>
      <c r="B323" t="s">
        <v>4297</v>
      </c>
      <c r="C323" t="s">
        <v>1881</v>
      </c>
      <c r="D323" t="s">
        <v>100</v>
      </c>
      <c r="E323" s="64">
        <v>45250</v>
      </c>
      <c r="F323" s="55">
        <v>1204808.208629</v>
      </c>
      <c r="G323" s="55">
        <v>-4.291849</v>
      </c>
      <c r="H323" s="55">
        <v>-51.708550985000002</v>
      </c>
      <c r="I323" s="56">
        <f t="shared" si="4"/>
        <v>-1.2718516822957274E-3</v>
      </c>
      <c r="J323" s="56">
        <f>H323/'סכום נכסי הקרן'!$C$41</f>
        <v>-1.8118541473193606E-5</v>
      </c>
    </row>
    <row r="324" spans="1:10">
      <c r="A324" t="s">
        <v>4298</v>
      </c>
      <c r="B324" t="s">
        <v>4299</v>
      </c>
      <c r="C324" t="s">
        <v>1881</v>
      </c>
      <c r="D324" t="s">
        <v>100</v>
      </c>
      <c r="E324" s="64">
        <v>45253</v>
      </c>
      <c r="F324" s="55">
        <v>798538.51258599991</v>
      </c>
      <c r="G324" s="55">
        <v>-4.8997299999999999</v>
      </c>
      <c r="H324" s="55">
        <v>-39.12622708</v>
      </c>
      <c r="I324" s="56">
        <f t="shared" si="4"/>
        <v>-9.6236999075874688E-4</v>
      </c>
      <c r="J324" s="56">
        <f>H324/'סכום נכסי הקרן'!$C$41</f>
        <v>-1.3709727976021155E-5</v>
      </c>
    </row>
    <row r="325" spans="1:10">
      <c r="A325" t="s">
        <v>4300</v>
      </c>
      <c r="B325" t="s">
        <v>4301</v>
      </c>
      <c r="C325" t="s">
        <v>1881</v>
      </c>
      <c r="D325" t="s">
        <v>100</v>
      </c>
      <c r="E325" s="64">
        <v>45252</v>
      </c>
      <c r="F325" s="55">
        <v>797434.03339200001</v>
      </c>
      <c r="G325" s="55">
        <v>-5.0446309999999999</v>
      </c>
      <c r="H325" s="55">
        <v>-40.227606090999998</v>
      </c>
      <c r="I325" s="56">
        <f t="shared" si="4"/>
        <v>-9.8946010876247706E-4</v>
      </c>
      <c r="J325" s="56">
        <f>H325/'סכום נכסי הקרן'!$C$41</f>
        <v>-1.4095648310441225E-5</v>
      </c>
    </row>
    <row r="326" spans="1:10">
      <c r="A326" t="s">
        <v>4302</v>
      </c>
      <c r="B326" t="s">
        <v>4303</v>
      </c>
      <c r="C326" t="s">
        <v>1881</v>
      </c>
      <c r="D326" t="s">
        <v>107</v>
      </c>
      <c r="E326" s="64">
        <v>45168</v>
      </c>
      <c r="F326" s="55">
        <v>1912630.8439440001</v>
      </c>
      <c r="G326" s="55">
        <v>4.8519589999999999</v>
      </c>
      <c r="H326" s="55">
        <v>92.800073801000011</v>
      </c>
      <c r="I326" s="56">
        <f t="shared" si="4"/>
        <v>2.2825611573452898E-3</v>
      </c>
      <c r="J326" s="56">
        <f>H326/'סכום נכסי הקרן'!$C$41</f>
        <v>3.2516903952048467E-5</v>
      </c>
    </row>
    <row r="327" spans="1:10">
      <c r="A327" t="s">
        <v>4140</v>
      </c>
      <c r="B327" t="s">
        <v>4304</v>
      </c>
      <c r="C327" t="s">
        <v>1881</v>
      </c>
      <c r="D327" t="s">
        <v>102</v>
      </c>
      <c r="E327" s="64">
        <v>45259</v>
      </c>
      <c r="F327" s="55">
        <v>892349.56415899994</v>
      </c>
      <c r="G327" s="55">
        <v>0.51429800000000003</v>
      </c>
      <c r="H327" s="55">
        <v>4.5893380049999992</v>
      </c>
      <c r="I327" s="56">
        <f t="shared" si="4"/>
        <v>1.1288185708348691E-4</v>
      </c>
      <c r="J327" s="56">
        <f>H327/'סכום נכסי הקרן'!$C$41</f>
        <v>1.6080920736343485E-6</v>
      </c>
    </row>
    <row r="328" spans="1:10">
      <c r="A328" t="s">
        <v>4142</v>
      </c>
      <c r="B328" t="s">
        <v>4305</v>
      </c>
      <c r="C328" t="s">
        <v>1881</v>
      </c>
      <c r="D328" t="s">
        <v>102</v>
      </c>
      <c r="E328" s="64">
        <v>45259</v>
      </c>
      <c r="F328" s="55">
        <v>88318.739251000006</v>
      </c>
      <c r="G328" s="55">
        <v>0.51928099999999999</v>
      </c>
      <c r="H328" s="55">
        <v>0.45862267899999998</v>
      </c>
      <c r="I328" s="56">
        <f t="shared" si="4"/>
        <v>1.1280533194487142E-5</v>
      </c>
      <c r="J328" s="56">
        <f>H328/'סכום נכסי הקרן'!$C$41</f>
        <v>1.6070019120085497E-7</v>
      </c>
    </row>
    <row r="329" spans="1:10">
      <c r="A329" t="s">
        <v>4306</v>
      </c>
      <c r="B329" t="s">
        <v>4307</v>
      </c>
      <c r="C329" t="s">
        <v>1881</v>
      </c>
      <c r="D329" t="s">
        <v>102</v>
      </c>
      <c r="E329" s="64">
        <v>45117</v>
      </c>
      <c r="F329" s="55">
        <v>452364.27421200002</v>
      </c>
      <c r="G329" s="55">
        <v>2.2453000000000001E-2</v>
      </c>
      <c r="H329" s="55">
        <v>0.101567477</v>
      </c>
      <c r="I329" s="56">
        <f t="shared" si="4"/>
        <v>2.4982089814594831E-6</v>
      </c>
      <c r="J329" s="56">
        <f>H329/'סכום נכסי הקרן'!$C$41</f>
        <v>3.558897917843361E-8</v>
      </c>
    </row>
    <row r="330" spans="1:10">
      <c r="A330" t="s">
        <v>4308</v>
      </c>
      <c r="B330" t="s">
        <v>4309</v>
      </c>
      <c r="C330" t="s">
        <v>1881</v>
      </c>
      <c r="D330" t="s">
        <v>107</v>
      </c>
      <c r="E330" s="64">
        <v>45127</v>
      </c>
      <c r="F330" s="55">
        <v>1925200.6371599999</v>
      </c>
      <c r="G330" s="55">
        <v>0.59496099999999996</v>
      </c>
      <c r="H330" s="55">
        <v>11.454185901000001</v>
      </c>
      <c r="I330" s="56">
        <f t="shared" ref="I330:I375" si="5">H330/$H$9</f>
        <v>2.8173339476754731E-4</v>
      </c>
      <c r="J330" s="56">
        <f>H330/'סכום נכסי הקרן'!$C$41</f>
        <v>4.0135168813595404E-6</v>
      </c>
    </row>
    <row r="331" spans="1:10">
      <c r="A331" t="s">
        <v>4213</v>
      </c>
      <c r="B331" t="s">
        <v>4310</v>
      </c>
      <c r="C331" t="s">
        <v>1881</v>
      </c>
      <c r="D331" t="s">
        <v>102</v>
      </c>
      <c r="E331" s="64">
        <v>45181</v>
      </c>
      <c r="F331" s="55">
        <v>86371.318377999996</v>
      </c>
      <c r="G331" s="55">
        <v>-2.5265520000000001</v>
      </c>
      <c r="H331" s="55">
        <v>-2.1822162139999999</v>
      </c>
      <c r="I331" s="56">
        <f t="shared" si="5"/>
        <v>-5.3674978510112138E-5</v>
      </c>
      <c r="J331" s="56">
        <f>H331/'סכום נכסי הקרן'!$C$41</f>
        <v>-7.646428728645708E-7</v>
      </c>
    </row>
    <row r="332" spans="1:10">
      <c r="A332" t="s">
        <v>4240</v>
      </c>
      <c r="B332" t="s">
        <v>4311</v>
      </c>
      <c r="C332" t="s">
        <v>1881</v>
      </c>
      <c r="D332" t="s">
        <v>102</v>
      </c>
      <c r="E332" s="64">
        <v>45099</v>
      </c>
      <c r="F332" s="55">
        <v>1350491.230336</v>
      </c>
      <c r="G332" s="55">
        <v>0.38185999999999998</v>
      </c>
      <c r="H332" s="55">
        <v>5.15698992</v>
      </c>
      <c r="I332" s="56">
        <f t="shared" si="5"/>
        <v>1.2684413274773008E-4</v>
      </c>
      <c r="J332" s="56">
        <f>H332/'סכום נכסי הקרן'!$C$41</f>
        <v>1.8069958249161984E-6</v>
      </c>
    </row>
    <row r="333" spans="1:10">
      <c r="A333" t="s">
        <v>4312</v>
      </c>
      <c r="B333" t="s">
        <v>4313</v>
      </c>
      <c r="C333" t="s">
        <v>1881</v>
      </c>
      <c r="D333" t="s">
        <v>107</v>
      </c>
      <c r="E333" s="64">
        <v>45168</v>
      </c>
      <c r="F333" s="55">
        <v>421296.06</v>
      </c>
      <c r="G333" s="55">
        <v>4.2072380000000003</v>
      </c>
      <c r="H333" s="55">
        <v>17.724930000000001</v>
      </c>
      <c r="I333" s="56">
        <f t="shared" si="5"/>
        <v>4.35972031891081E-4</v>
      </c>
      <c r="J333" s="56">
        <f>H333/'סכום נכסי הקרן'!$C$41</f>
        <v>6.2107692673038759E-6</v>
      </c>
    </row>
    <row r="334" spans="1:10">
      <c r="A334" t="s">
        <v>4314</v>
      </c>
      <c r="B334" t="s">
        <v>4315</v>
      </c>
      <c r="C334" t="s">
        <v>1881</v>
      </c>
      <c r="D334" t="s">
        <v>107</v>
      </c>
      <c r="E334" s="64">
        <v>45133</v>
      </c>
      <c r="F334" s="55">
        <v>1280432.56</v>
      </c>
      <c r="G334" s="55">
        <v>-0.58372599999999997</v>
      </c>
      <c r="H334" s="55">
        <v>-7.4742199999999999</v>
      </c>
      <c r="I334" s="56">
        <f t="shared" si="5"/>
        <v>-1.838399858392081E-4</v>
      </c>
      <c r="J334" s="56">
        <f>H334/'סכום נכסי הקרן'!$C$41</f>
        <v>-2.6189472044779851E-6</v>
      </c>
    </row>
    <row r="335" spans="1:10">
      <c r="A335" t="s">
        <v>4316</v>
      </c>
      <c r="B335" t="s">
        <v>4317</v>
      </c>
      <c r="C335" t="s">
        <v>1881</v>
      </c>
      <c r="D335" t="s">
        <v>107</v>
      </c>
      <c r="E335" s="64">
        <v>45127</v>
      </c>
      <c r="F335" s="55">
        <v>423756.16</v>
      </c>
      <c r="G335" s="55">
        <v>0.52255499999999999</v>
      </c>
      <c r="H335" s="55">
        <v>2.2143600000000001</v>
      </c>
      <c r="I335" s="56">
        <f t="shared" si="5"/>
        <v>5.446560457718784E-5</v>
      </c>
      <c r="J335" s="56">
        <f>H335/'סכום נכסי הקרן'!$C$41</f>
        <v>7.7590597168773084E-7</v>
      </c>
    </row>
    <row r="336" spans="1:10">
      <c r="A336" t="s">
        <v>4308</v>
      </c>
      <c r="B336" t="s">
        <v>4318</v>
      </c>
      <c r="C336" t="s">
        <v>1881</v>
      </c>
      <c r="D336" t="s">
        <v>107</v>
      </c>
      <c r="E336" s="64">
        <v>45127</v>
      </c>
      <c r="F336" s="55">
        <v>1420193.56</v>
      </c>
      <c r="G336" s="55">
        <v>0.59496000000000004</v>
      </c>
      <c r="H336" s="55">
        <v>8.4495900000000006</v>
      </c>
      <c r="I336" s="56">
        <f t="shared" si="5"/>
        <v>2.0783071757950858E-4</v>
      </c>
      <c r="J336" s="56">
        <f>H336/'סכום נכסי הקרן'!$C$41</f>
        <v>2.9607143099193145E-6</v>
      </c>
    </row>
    <row r="337" spans="1:10">
      <c r="A337" t="s">
        <v>4319</v>
      </c>
      <c r="B337" t="s">
        <v>4320</v>
      </c>
      <c r="C337" t="s">
        <v>1881</v>
      </c>
      <c r="D337" t="s">
        <v>102</v>
      </c>
      <c r="E337" s="64">
        <v>45187</v>
      </c>
      <c r="F337" s="55">
        <v>3900838.5</v>
      </c>
      <c r="G337" s="55">
        <v>-3.203751</v>
      </c>
      <c r="H337" s="55">
        <v>-124.97317</v>
      </c>
      <c r="I337" s="56">
        <f t="shared" si="5"/>
        <v>-3.0739081540389428E-3</v>
      </c>
      <c r="J337" s="56">
        <f>H337/'סכום נכסי הקרן'!$C$41</f>
        <v>-4.3790272992533262E-5</v>
      </c>
    </row>
    <row r="338" spans="1:10">
      <c r="A338" t="s">
        <v>4321</v>
      </c>
      <c r="B338" t="s">
        <v>4322</v>
      </c>
      <c r="C338" t="s">
        <v>1881</v>
      </c>
      <c r="D338" t="s">
        <v>102</v>
      </c>
      <c r="E338" s="64">
        <v>45176</v>
      </c>
      <c r="F338" s="55">
        <v>10649177.43</v>
      </c>
      <c r="G338" s="55">
        <v>-2.5925150000000001</v>
      </c>
      <c r="H338" s="55">
        <v>-276.08150000000001</v>
      </c>
      <c r="I338" s="56">
        <f t="shared" si="5"/>
        <v>-6.7906509375516557E-3</v>
      </c>
      <c r="J338" s="56">
        <f>H338/'סכום נכסי הקרן'!$C$41</f>
        <v>-9.6738237920891926E-5</v>
      </c>
    </row>
    <row r="339" spans="1:10">
      <c r="A339" t="s">
        <v>4215</v>
      </c>
      <c r="B339" t="s">
        <v>4323</v>
      </c>
      <c r="C339" t="s">
        <v>1881</v>
      </c>
      <c r="D339" t="s">
        <v>102</v>
      </c>
      <c r="E339" s="64">
        <v>45176</v>
      </c>
      <c r="F339" s="55">
        <v>7010062.0499999998</v>
      </c>
      <c r="G339" s="55">
        <v>-2.5725989999999999</v>
      </c>
      <c r="H339" s="55">
        <v>-180.34082000000001</v>
      </c>
      <c r="I339" s="56">
        <f t="shared" si="5"/>
        <v>-4.4357610285797287E-3</v>
      </c>
      <c r="J339" s="56">
        <f>H339/'סכום נכסי הקרן'!$C$41</f>
        <v>-6.319095322217804E-5</v>
      </c>
    </row>
    <row r="340" spans="1:10">
      <c r="A340" t="s">
        <v>4221</v>
      </c>
      <c r="B340" t="s">
        <v>4324</v>
      </c>
      <c r="C340" t="s">
        <v>1881</v>
      </c>
      <c r="D340" t="s">
        <v>102</v>
      </c>
      <c r="E340" s="64">
        <v>45183</v>
      </c>
      <c r="F340" s="55">
        <v>5199350.5599999996</v>
      </c>
      <c r="G340" s="55">
        <v>-2.4464760000000001</v>
      </c>
      <c r="H340" s="55">
        <v>-127.20088</v>
      </c>
      <c r="I340" s="56">
        <f t="shared" si="5"/>
        <v>-3.1287021224870033E-3</v>
      </c>
      <c r="J340" s="56">
        <f>H340/'סכום נכסי הקרן'!$C$41</f>
        <v>-4.4570856769420704E-5</v>
      </c>
    </row>
    <row r="341" spans="1:10">
      <c r="A341" t="s">
        <v>4325</v>
      </c>
      <c r="B341" t="s">
        <v>4326</v>
      </c>
      <c r="C341" t="s">
        <v>1881</v>
      </c>
      <c r="D341" t="s">
        <v>102</v>
      </c>
      <c r="E341" s="64">
        <v>45161</v>
      </c>
      <c r="F341" s="55">
        <v>1776595.28</v>
      </c>
      <c r="G341" s="55">
        <v>-1.6898660000000001</v>
      </c>
      <c r="H341" s="55">
        <v>-30.022080000000003</v>
      </c>
      <c r="I341" s="56">
        <f t="shared" si="5"/>
        <v>-7.3843943074509099E-4</v>
      </c>
      <c r="J341" s="56">
        <f>H341/'סכום נכסי הקרן'!$C$41</f>
        <v>-1.0519658571545182E-5</v>
      </c>
    </row>
    <row r="342" spans="1:10">
      <c r="A342" t="s">
        <v>4327</v>
      </c>
      <c r="B342" t="s">
        <v>4328</v>
      </c>
      <c r="C342" t="s">
        <v>1881</v>
      </c>
      <c r="D342" t="s">
        <v>102</v>
      </c>
      <c r="E342" s="64">
        <v>45280</v>
      </c>
      <c r="F342" s="55">
        <v>1994215.28</v>
      </c>
      <c r="G342" s="55">
        <v>-0.90759599999999996</v>
      </c>
      <c r="H342" s="55">
        <v>-18.099419999999999</v>
      </c>
      <c r="I342" s="56">
        <f t="shared" si="5"/>
        <v>-4.4518319189131174E-4</v>
      </c>
      <c r="J342" s="56">
        <f>H342/'סכום נכסי הקרן'!$C$41</f>
        <v>-6.3419895870971056E-6</v>
      </c>
    </row>
    <row r="343" spans="1:10">
      <c r="A343" t="s">
        <v>4329</v>
      </c>
      <c r="B343" t="s">
        <v>4330</v>
      </c>
      <c r="C343" t="s">
        <v>1881</v>
      </c>
      <c r="D343" t="s">
        <v>102</v>
      </c>
      <c r="E343" s="64">
        <v>45099</v>
      </c>
      <c r="F343" s="55">
        <v>2811346.6</v>
      </c>
      <c r="G343" s="55">
        <v>0.38275700000000001</v>
      </c>
      <c r="H343" s="55">
        <v>10.760629999999999</v>
      </c>
      <c r="I343" s="56">
        <f t="shared" si="5"/>
        <v>2.6467431609197454E-4</v>
      </c>
      <c r="J343" s="56">
        <f>H343/'סכום נכסי הקרן'!$C$41</f>
        <v>3.7704967015851739E-6</v>
      </c>
    </row>
    <row r="344" spans="1:10">
      <c r="A344" t="s">
        <v>4245</v>
      </c>
      <c r="B344" t="s">
        <v>4331</v>
      </c>
      <c r="C344" t="s">
        <v>1881</v>
      </c>
      <c r="D344" t="s">
        <v>102</v>
      </c>
      <c r="E344" s="64">
        <v>45148</v>
      </c>
      <c r="F344" s="55">
        <v>15266426.01</v>
      </c>
      <c r="G344" s="55">
        <v>0.43294700000000003</v>
      </c>
      <c r="H344" s="55">
        <v>66.09554</v>
      </c>
      <c r="I344" s="56">
        <f t="shared" si="5"/>
        <v>1.6257218997614217E-3</v>
      </c>
      <c r="J344" s="56">
        <f>H344/'סכום נכסי הקרן'!$C$41</f>
        <v>2.3159704920575369E-5</v>
      </c>
    </row>
    <row r="345" spans="1:10">
      <c r="A345" t="s">
        <v>4332</v>
      </c>
      <c r="B345" t="s">
        <v>4333</v>
      </c>
      <c r="C345" t="s">
        <v>1881</v>
      </c>
      <c r="D345" t="s">
        <v>102</v>
      </c>
      <c r="E345" s="64">
        <v>45133</v>
      </c>
      <c r="F345" s="55">
        <v>6129596.2000000002</v>
      </c>
      <c r="G345" s="55">
        <v>0.79815499999999995</v>
      </c>
      <c r="H345" s="55">
        <v>48.923650000000002</v>
      </c>
      <c r="I345" s="56">
        <f t="shared" si="5"/>
        <v>1.2033527409150888E-3</v>
      </c>
      <c r="J345" s="56">
        <f>H345/'סכום נכסי הקרן'!$C$41</f>
        <v>1.7142719427627148E-5</v>
      </c>
    </row>
    <row r="346" spans="1:10">
      <c r="A346" t="s">
        <v>4334</v>
      </c>
      <c r="B346" t="s">
        <v>4335</v>
      </c>
      <c r="C346" t="s">
        <v>1881</v>
      </c>
      <c r="D346" t="s">
        <v>102</v>
      </c>
      <c r="E346" s="64">
        <v>45148</v>
      </c>
      <c r="F346" s="55">
        <v>6612266.4800000004</v>
      </c>
      <c r="G346" s="55">
        <v>0.65865799999999997</v>
      </c>
      <c r="H346" s="55">
        <v>43.552219999999998</v>
      </c>
      <c r="I346" s="56">
        <f t="shared" si="5"/>
        <v>1.0712341231681802E-3</v>
      </c>
      <c r="J346" s="56">
        <f>H346/'סכום נכסי הקרן'!$C$41</f>
        <v>1.5260584357673469E-5</v>
      </c>
    </row>
    <row r="347" spans="1:10">
      <c r="A347" t="s">
        <v>4336</v>
      </c>
      <c r="B347" t="s">
        <v>4337</v>
      </c>
      <c r="C347" t="s">
        <v>1881</v>
      </c>
      <c r="D347" t="s">
        <v>102</v>
      </c>
      <c r="E347" s="64">
        <v>45133</v>
      </c>
      <c r="F347" s="55">
        <v>7493001.1699999999</v>
      </c>
      <c r="G347" s="55">
        <v>0.87810600000000005</v>
      </c>
      <c r="H347" s="55">
        <v>65.796490000000006</v>
      </c>
      <c r="I347" s="56">
        <f t="shared" si="5"/>
        <v>1.6183663030884293E-3</v>
      </c>
      <c r="J347" s="56">
        <f>H347/'סכום נכסי הקרן'!$C$41</f>
        <v>2.305491858012792E-5</v>
      </c>
    </row>
    <row r="348" spans="1:10">
      <c r="A348" t="s">
        <v>4258</v>
      </c>
      <c r="B348" t="s">
        <v>4338</v>
      </c>
      <c r="C348" t="s">
        <v>1881</v>
      </c>
      <c r="D348" t="s">
        <v>102</v>
      </c>
      <c r="E348" s="64">
        <v>45127</v>
      </c>
      <c r="F348" s="55">
        <v>4875758.1100000003</v>
      </c>
      <c r="G348" s="55">
        <v>2.1140620000000001</v>
      </c>
      <c r="H348" s="55">
        <v>103.07653000000001</v>
      </c>
      <c r="I348" s="56">
        <f t="shared" si="5"/>
        <v>2.5353264709300385E-3</v>
      </c>
      <c r="J348" s="56">
        <f>H348/'סכום נכסי הקרן'!$C$41</f>
        <v>3.6117747415889711E-5</v>
      </c>
    </row>
    <row r="349" spans="1:10">
      <c r="A349" t="s">
        <v>4339</v>
      </c>
      <c r="B349" t="s">
        <v>4340</v>
      </c>
      <c r="C349" t="s">
        <v>1881</v>
      </c>
      <c r="D349" t="s">
        <v>104</v>
      </c>
      <c r="E349" s="64">
        <v>45197</v>
      </c>
      <c r="F349" s="55">
        <v>3529912.46</v>
      </c>
      <c r="G349" s="55">
        <v>-4.7634869999999996</v>
      </c>
      <c r="H349" s="55">
        <v>-168.14690999999999</v>
      </c>
      <c r="I349" s="56">
        <f t="shared" si="5"/>
        <v>-4.1358329769938E-3</v>
      </c>
      <c r="J349" s="56">
        <f>H349/'סכום נכסי הקרן'!$C$41</f>
        <v>-5.8918238944814483E-5</v>
      </c>
    </row>
    <row r="350" spans="1:10">
      <c r="A350" t="s">
        <v>4271</v>
      </c>
      <c r="B350" t="s">
        <v>4341</v>
      </c>
      <c r="C350" t="s">
        <v>1881</v>
      </c>
      <c r="D350" t="s">
        <v>104</v>
      </c>
      <c r="E350" s="64">
        <v>45153</v>
      </c>
      <c r="F350" s="55">
        <v>4669401.6100000003</v>
      </c>
      <c r="G350" s="55">
        <v>-0.42422300000000002</v>
      </c>
      <c r="H350" s="55">
        <v>-19.808669999999999</v>
      </c>
      <c r="I350" s="56">
        <f t="shared" si="5"/>
        <v>-4.8722483580809057E-4</v>
      </c>
      <c r="J350" s="56">
        <f>H350/'סכום נכסי הקרן'!$C$41</f>
        <v>-6.9409063314870212E-6</v>
      </c>
    </row>
    <row r="351" spans="1:10">
      <c r="A351" t="s">
        <v>4273</v>
      </c>
      <c r="B351" t="s">
        <v>4342</v>
      </c>
      <c r="C351" t="s">
        <v>1881</v>
      </c>
      <c r="D351" t="s">
        <v>104</v>
      </c>
      <c r="E351" s="64">
        <v>45152</v>
      </c>
      <c r="F351" s="55">
        <v>7260464.1799999997</v>
      </c>
      <c r="G351" s="55">
        <v>-0.41677599999999998</v>
      </c>
      <c r="H351" s="55">
        <v>-30.259880000000003</v>
      </c>
      <c r="I351" s="56">
        <f t="shared" si="5"/>
        <v>-7.4428848905921116E-4</v>
      </c>
      <c r="J351" s="56">
        <f>H351/'סכום נכסי הקרן'!$C$41</f>
        <v>-1.0602983071656882E-5</v>
      </c>
    </row>
    <row r="352" spans="1:10">
      <c r="A352" t="s">
        <v>4275</v>
      </c>
      <c r="B352" t="s">
        <v>4343</v>
      </c>
      <c r="C352" t="s">
        <v>1881</v>
      </c>
      <c r="D352" t="s">
        <v>104</v>
      </c>
      <c r="E352" s="64">
        <v>45153</v>
      </c>
      <c r="F352" s="55">
        <v>6753170.7800000003</v>
      </c>
      <c r="G352" s="55">
        <v>-0.40839799999999998</v>
      </c>
      <c r="H352" s="55">
        <v>-27.579819999999998</v>
      </c>
      <c r="I352" s="56">
        <f t="shared" si="5"/>
        <v>-6.7836827364566585E-4</v>
      </c>
      <c r="J352" s="56">
        <f>H352/'סכום נכסי הקרן'!$C$41</f>
        <v>-9.6638970339387951E-6</v>
      </c>
    </row>
    <row r="353" spans="1:10">
      <c r="A353" t="s">
        <v>4344</v>
      </c>
      <c r="B353" t="s">
        <v>4345</v>
      </c>
      <c r="C353" t="s">
        <v>1881</v>
      </c>
      <c r="D353" t="s">
        <v>100</v>
      </c>
      <c r="E353" s="64">
        <v>45127</v>
      </c>
      <c r="F353" s="55">
        <v>2220361.12</v>
      </c>
      <c r="G353" s="55">
        <v>3.8848479999999999</v>
      </c>
      <c r="H353" s="55">
        <v>86.257660000000001</v>
      </c>
      <c r="I353" s="56">
        <f t="shared" si="5"/>
        <v>2.1216403842706302E-3</v>
      </c>
      <c r="J353" s="56">
        <f>H353/'סכום נכסי הקרן'!$C$41</f>
        <v>3.0224459210701922E-5</v>
      </c>
    </row>
    <row r="354" spans="1:10">
      <c r="A354" s="57" t="s">
        <v>1885</v>
      </c>
      <c r="B354" s="107" t="s">
        <v>4460</v>
      </c>
      <c r="C354" s="107" t="s">
        <v>4460</v>
      </c>
      <c r="D354" s="107" t="s">
        <v>4460</v>
      </c>
      <c r="E354" s="107" t="s">
        <v>4460</v>
      </c>
      <c r="F354" s="121" t="s">
        <v>4460</v>
      </c>
      <c r="G354" s="107" t="s">
        <v>4460</v>
      </c>
      <c r="H354" s="59">
        <f>SUM(H355:H357)</f>
        <v>33.651489916999999</v>
      </c>
      <c r="I354" s="58">
        <f t="shared" si="5"/>
        <v>8.2771037376602968E-4</v>
      </c>
      <c r="J354" s="58">
        <f>H354/'סכום נכסי הקרן'!$C$41</f>
        <v>1.1791394345449593E-5</v>
      </c>
    </row>
    <row r="355" spans="1:10">
      <c r="A355" t="s">
        <v>4346</v>
      </c>
      <c r="B355" t="s">
        <v>4347</v>
      </c>
      <c r="C355" t="s">
        <v>1881</v>
      </c>
      <c r="D355" t="s">
        <v>98</v>
      </c>
      <c r="E355" s="64">
        <v>45280</v>
      </c>
      <c r="F355" s="55">
        <v>1030946.95</v>
      </c>
      <c r="G355" s="55">
        <v>0.80555399999999999</v>
      </c>
      <c r="H355" s="55">
        <v>8.3048343940000002</v>
      </c>
      <c r="I355" s="56">
        <f t="shared" si="5"/>
        <v>2.0427022985541348E-4</v>
      </c>
      <c r="J355" s="56">
        <f>H355/'סכום נכסי הקרן'!$C$41</f>
        <v>2.9099923229205084E-6</v>
      </c>
    </row>
    <row r="356" spans="1:10">
      <c r="A356" t="s">
        <v>4348</v>
      </c>
      <c r="B356" t="s">
        <v>4349</v>
      </c>
      <c r="C356" t="s">
        <v>1881</v>
      </c>
      <c r="D356" t="s">
        <v>98</v>
      </c>
      <c r="E356" s="64">
        <v>45280</v>
      </c>
      <c r="F356" s="55">
        <v>2061893.9</v>
      </c>
      <c r="G356" s="55">
        <v>0.78289699999999995</v>
      </c>
      <c r="H356" s="55">
        <v>16.142505486000001</v>
      </c>
      <c r="I356" s="56">
        <f t="shared" si="5"/>
        <v>3.9704985670151259E-4</v>
      </c>
      <c r="J356" s="56">
        <f>H356/'סכום נכסי הקרן'!$C$41</f>
        <v>5.6562918426043438E-6</v>
      </c>
    </row>
    <row r="357" spans="1:10">
      <c r="A357" t="s">
        <v>4350</v>
      </c>
      <c r="B357" t="s">
        <v>4351</v>
      </c>
      <c r="C357" t="s">
        <v>1881</v>
      </c>
      <c r="D357" t="s">
        <v>98</v>
      </c>
      <c r="E357" s="64">
        <v>45279</v>
      </c>
      <c r="F357" s="55">
        <v>2061893.9</v>
      </c>
      <c r="G357" s="55">
        <v>0.44639299999999998</v>
      </c>
      <c r="H357" s="55">
        <v>9.2041500369999998</v>
      </c>
      <c r="I357" s="56">
        <f t="shared" si="5"/>
        <v>2.2639028720910367E-4</v>
      </c>
      <c r="J357" s="56">
        <f>H357/'סכום נכסי הקרן'!$C$41</f>
        <v>3.2251101799247402E-6</v>
      </c>
    </row>
    <row r="358" spans="1:10">
      <c r="A358" s="57" t="s">
        <v>4352</v>
      </c>
      <c r="B358" s="107" t="s">
        <v>4460</v>
      </c>
      <c r="C358" s="107" t="s">
        <v>4460</v>
      </c>
      <c r="D358" s="107" t="s">
        <v>4460</v>
      </c>
      <c r="E358" s="107" t="s">
        <v>4460</v>
      </c>
      <c r="F358" s="121" t="s">
        <v>4460</v>
      </c>
      <c r="G358" s="107" t="s">
        <v>4460</v>
      </c>
      <c r="H358" s="59">
        <f>H359+H367</f>
        <v>7869.1749733009992</v>
      </c>
      <c r="I358" s="58">
        <f t="shared" si="5"/>
        <v>0.19355451346868391</v>
      </c>
      <c r="J358" s="58">
        <f>H358/'סכום נכסי הקרן'!$C$41</f>
        <v>2.7573383975685456E-3</v>
      </c>
    </row>
    <row r="359" spans="1:10" s="70" customFormat="1">
      <c r="A359" s="57" t="s">
        <v>1878</v>
      </c>
      <c r="B359" s="121" t="s">
        <v>4460</v>
      </c>
      <c r="C359" s="121" t="s">
        <v>4460</v>
      </c>
      <c r="D359" s="121" t="s">
        <v>4460</v>
      </c>
      <c r="E359" s="122" t="s">
        <v>4460</v>
      </c>
      <c r="F359" s="121" t="s">
        <v>4460</v>
      </c>
      <c r="G359" s="121" t="s">
        <v>4460</v>
      </c>
      <c r="H359" s="59">
        <f>SUM(H360:H366)</f>
        <v>7085.8758037249991</v>
      </c>
      <c r="I359" s="58">
        <f t="shared" si="5"/>
        <v>0.17428806048192202</v>
      </c>
      <c r="J359" s="58">
        <f>H359/'סכום נכסי הקרן'!$C$41</f>
        <v>2.4828724104246037E-3</v>
      </c>
    </row>
    <row r="360" spans="1:10">
      <c r="A360" t="s">
        <v>4353</v>
      </c>
      <c r="B360" t="s">
        <v>4354</v>
      </c>
      <c r="C360" t="s">
        <v>1881</v>
      </c>
      <c r="D360" t="s">
        <v>100</v>
      </c>
      <c r="E360" s="64">
        <v>45068</v>
      </c>
      <c r="F360" s="55">
        <v>1976306.10882</v>
      </c>
      <c r="G360" s="55">
        <v>14.887363000000001</v>
      </c>
      <c r="H360" s="55">
        <v>294.21986132500001</v>
      </c>
      <c r="I360" s="56">
        <f t="shared" si="5"/>
        <v>7.2367919514814624E-3</v>
      </c>
      <c r="J360" s="56">
        <f>H360/'סכום נכסי הקרן'!$C$41</f>
        <v>1.0309387244675821E-4</v>
      </c>
    </row>
    <row r="361" spans="1:10">
      <c r="A361" t="s">
        <v>4355</v>
      </c>
      <c r="B361" t="s">
        <v>4356</v>
      </c>
      <c r="C361" t="s">
        <v>1881</v>
      </c>
      <c r="D361" t="s">
        <v>100</v>
      </c>
      <c r="E361" s="64">
        <v>44972</v>
      </c>
      <c r="F361" s="55">
        <v>19636566.804969002</v>
      </c>
      <c r="G361" s="55">
        <v>6.601216</v>
      </c>
      <c r="H361" s="55">
        <v>1296.252145184</v>
      </c>
      <c r="I361" s="56">
        <f t="shared" si="5"/>
        <v>3.1883323746781565E-2</v>
      </c>
      <c r="J361" s="56">
        <f>H361/'סכום נכסי הקרן'!$C$41</f>
        <v>4.5420337265001943E-4</v>
      </c>
    </row>
    <row r="362" spans="1:10">
      <c r="A362" t="s">
        <v>4355</v>
      </c>
      <c r="B362" t="s">
        <v>4357</v>
      </c>
      <c r="C362" t="s">
        <v>1881</v>
      </c>
      <c r="D362" t="s">
        <v>100</v>
      </c>
      <c r="E362" s="64">
        <v>45069</v>
      </c>
      <c r="F362" s="55">
        <v>15586021.055778001</v>
      </c>
      <c r="G362" s="55">
        <v>12.757655</v>
      </c>
      <c r="H362" s="55">
        <v>1988.4107482280001</v>
      </c>
      <c r="I362" s="56">
        <f t="shared" si="5"/>
        <v>4.8908033720811636E-2</v>
      </c>
      <c r="J362" s="56">
        <f>H362/'סכום נכסי הקרן'!$C$41</f>
        <v>6.9673394286302772E-4</v>
      </c>
    </row>
    <row r="363" spans="1:10">
      <c r="A363" t="s">
        <v>4355</v>
      </c>
      <c r="B363" t="s">
        <v>4358</v>
      </c>
      <c r="C363" t="s">
        <v>1881</v>
      </c>
      <c r="D363" t="s">
        <v>100</v>
      </c>
      <c r="E363" s="64">
        <v>45153</v>
      </c>
      <c r="F363" s="55">
        <v>20900386.1877</v>
      </c>
      <c r="G363" s="55">
        <v>5.9078999999999997</v>
      </c>
      <c r="H363" s="55">
        <v>1234.7738272419999</v>
      </c>
      <c r="I363" s="56">
        <f t="shared" si="5"/>
        <v>3.0371169555457836E-2</v>
      </c>
      <c r="J363" s="56">
        <f>H363/'סכום נכסי הקרן'!$C$41</f>
        <v>4.3266153030256243E-4</v>
      </c>
    </row>
    <row r="364" spans="1:10">
      <c r="A364" t="s">
        <v>4359</v>
      </c>
      <c r="B364" t="s">
        <v>4360</v>
      </c>
      <c r="C364" t="s">
        <v>1881</v>
      </c>
      <c r="D364" t="s">
        <v>100</v>
      </c>
      <c r="E364" s="64">
        <v>45126</v>
      </c>
      <c r="F364" s="55">
        <v>2663258.7325559999</v>
      </c>
      <c r="G364" s="55">
        <v>-7.2860750000000003</v>
      </c>
      <c r="H364" s="55">
        <v>-194.04703041499999</v>
      </c>
      <c r="I364" s="56">
        <f t="shared" si="5"/>
        <v>-4.7728864448242075E-3</v>
      </c>
      <c r="J364" s="56">
        <f>H364/'סכום נכסי הקרן'!$C$41</f>
        <v>-6.7993573622748433E-5</v>
      </c>
    </row>
    <row r="365" spans="1:10">
      <c r="A365" t="s">
        <v>4361</v>
      </c>
      <c r="B365" t="s">
        <v>4362</v>
      </c>
      <c r="C365" t="s">
        <v>1881</v>
      </c>
      <c r="D365" t="s">
        <v>168</v>
      </c>
      <c r="E365" s="64">
        <v>45082</v>
      </c>
      <c r="F365" s="55">
        <v>5104610.2922809999</v>
      </c>
      <c r="G365" s="55">
        <v>7.888477</v>
      </c>
      <c r="H365" s="55">
        <v>402.67602294399995</v>
      </c>
      <c r="I365" s="56">
        <f t="shared" si="5"/>
        <v>9.9044387716462172E-3</v>
      </c>
      <c r="J365" s="56">
        <f>H365/'סכום נכסי הקרן'!$C$41</f>
        <v>1.4109662875851951E-4</v>
      </c>
    </row>
    <row r="366" spans="1:10">
      <c r="A366" t="s">
        <v>4361</v>
      </c>
      <c r="B366" t="s">
        <v>4363</v>
      </c>
      <c r="C366" t="s">
        <v>1881</v>
      </c>
      <c r="D366" t="s">
        <v>168</v>
      </c>
      <c r="E366" s="64">
        <v>44972</v>
      </c>
      <c r="F366" s="55">
        <v>9781738.7142619994</v>
      </c>
      <c r="G366" s="55">
        <v>21.096354000000002</v>
      </c>
      <c r="H366" s="55">
        <v>2063.5902292169999</v>
      </c>
      <c r="I366" s="56">
        <f t="shared" si="5"/>
        <v>5.0757189180567534E-2</v>
      </c>
      <c r="J366" s="56">
        <f>H366/'סכום נכסי הקרן'!$C$41</f>
        <v>7.2307663702646512E-4</v>
      </c>
    </row>
    <row r="367" spans="1:10" s="70" customFormat="1">
      <c r="A367" s="57" t="s">
        <v>1885</v>
      </c>
      <c r="B367" s="121" t="s">
        <v>4460</v>
      </c>
      <c r="C367" s="121" t="s">
        <v>4460</v>
      </c>
      <c r="D367" s="121" t="s">
        <v>4460</v>
      </c>
      <c r="E367" s="121" t="s">
        <v>4460</v>
      </c>
      <c r="F367" s="121" t="s">
        <v>4460</v>
      </c>
      <c r="G367" s="121" t="s">
        <v>4460</v>
      </c>
      <c r="H367" s="59">
        <f>SUM(H368:H369)</f>
        <v>783.29916957600005</v>
      </c>
      <c r="I367" s="58">
        <f t="shared" si="5"/>
        <v>1.9266452986761873E-2</v>
      </c>
      <c r="J367" s="58">
        <f>H367/'סכום נכסי הקרן'!$C$41</f>
        <v>2.7446598714394178E-4</v>
      </c>
    </row>
    <row r="368" spans="1:10">
      <c r="A368" t="s">
        <v>4364</v>
      </c>
      <c r="B368">
        <v>10001064</v>
      </c>
      <c r="C368" t="s">
        <v>1881</v>
      </c>
      <c r="D368" t="s">
        <v>100</v>
      </c>
      <c r="E368" s="64">
        <v>45195</v>
      </c>
      <c r="F368" s="55">
        <v>8211446.0553670004</v>
      </c>
      <c r="G368" s="55">
        <v>6.3506020000000003</v>
      </c>
      <c r="H368" s="55">
        <v>521.47628766800005</v>
      </c>
      <c r="I368" s="56">
        <f t="shared" si="5"/>
        <v>1.2826514785538552E-2</v>
      </c>
      <c r="J368" s="56">
        <f>H368/'סכום נכסי הקרן'!$C$41</f>
        <v>1.8272393183364503E-4</v>
      </c>
    </row>
    <row r="369" spans="1:10">
      <c r="A369" t="s">
        <v>4364</v>
      </c>
      <c r="B369" t="s">
        <v>4365</v>
      </c>
      <c r="C369" t="s">
        <v>1881</v>
      </c>
      <c r="D369" t="s">
        <v>100</v>
      </c>
      <c r="E369" s="64">
        <v>45252</v>
      </c>
      <c r="F369" s="55">
        <v>5494221.5995239997</v>
      </c>
      <c r="G369" s="55">
        <v>4.7654230000000002</v>
      </c>
      <c r="H369" s="55">
        <v>261.822881908</v>
      </c>
      <c r="I369" s="56">
        <f t="shared" si="5"/>
        <v>6.4399382012233219E-3</v>
      </c>
      <c r="J369" s="56">
        <f>H369/'סכום נכסי הקרן'!$C$41</f>
        <v>9.1742055310296751E-5</v>
      </c>
    </row>
    <row r="370" spans="1:10">
      <c r="A370" s="57" t="s">
        <v>1890</v>
      </c>
      <c r="B370" s="107" t="s">
        <v>4460</v>
      </c>
      <c r="C370" s="107" t="s">
        <v>4460</v>
      </c>
      <c r="D370" s="107" t="s">
        <v>4460</v>
      </c>
      <c r="E370" s="107" t="s">
        <v>4460</v>
      </c>
      <c r="F370" s="59">
        <v>0</v>
      </c>
      <c r="G370" s="107" t="s">
        <v>4460</v>
      </c>
      <c r="H370" s="59">
        <v>0</v>
      </c>
      <c r="I370" s="58">
        <f t="shared" si="5"/>
        <v>0</v>
      </c>
      <c r="J370" s="58">
        <f>H370/'סכום נכסי הקרן'!$C$41</f>
        <v>0</v>
      </c>
    </row>
    <row r="371" spans="1:10">
      <c r="A371" t="s">
        <v>180</v>
      </c>
      <c r="B371" t="s">
        <v>180</v>
      </c>
      <c r="C371" t="s">
        <v>180</v>
      </c>
      <c r="D371" t="s">
        <v>180</v>
      </c>
      <c r="E371" s="107" t="s">
        <v>4460</v>
      </c>
      <c r="F371" s="55">
        <v>0</v>
      </c>
      <c r="G371" s="55">
        <v>0</v>
      </c>
      <c r="H371" s="55">
        <v>0</v>
      </c>
      <c r="I371" s="56">
        <f t="shared" si="5"/>
        <v>0</v>
      </c>
      <c r="J371" s="56">
        <f>H371/'סכום נכסי הקרן'!$C$41</f>
        <v>0</v>
      </c>
    </row>
    <row r="372" spans="1:10">
      <c r="A372" s="57" t="s">
        <v>1885</v>
      </c>
      <c r="B372" s="107" t="s">
        <v>4460</v>
      </c>
      <c r="C372" s="107" t="s">
        <v>4460</v>
      </c>
      <c r="D372" s="107" t="s">
        <v>4460</v>
      </c>
      <c r="E372" s="107" t="s">
        <v>4460</v>
      </c>
      <c r="F372" s="59">
        <v>0</v>
      </c>
      <c r="G372" s="107" t="s">
        <v>4460</v>
      </c>
      <c r="H372" s="59">
        <v>0</v>
      </c>
      <c r="I372" s="58">
        <f t="shared" si="5"/>
        <v>0</v>
      </c>
      <c r="J372" s="58">
        <f>H372/'סכום נכסי הקרן'!$C$41</f>
        <v>0</v>
      </c>
    </row>
    <row r="373" spans="1:10">
      <c r="A373" t="s">
        <v>180</v>
      </c>
      <c r="B373" t="s">
        <v>180</v>
      </c>
      <c r="C373" t="s">
        <v>180</v>
      </c>
      <c r="D373" t="s">
        <v>180</v>
      </c>
      <c r="E373" s="107" t="s">
        <v>4460</v>
      </c>
      <c r="F373" s="55">
        <v>0</v>
      </c>
      <c r="G373" s="55">
        <v>0</v>
      </c>
      <c r="H373" s="55">
        <v>0</v>
      </c>
      <c r="I373" s="56">
        <f t="shared" si="5"/>
        <v>0</v>
      </c>
      <c r="J373" s="56">
        <f>H373/'סכום נכסי הקרן'!$C$41</f>
        <v>0</v>
      </c>
    </row>
    <row r="374" spans="1:10">
      <c r="A374" s="57" t="s">
        <v>839</v>
      </c>
      <c r="B374" s="107" t="s">
        <v>4460</v>
      </c>
      <c r="C374" s="107" t="s">
        <v>4460</v>
      </c>
      <c r="D374" s="107" t="s">
        <v>4460</v>
      </c>
      <c r="E374" s="107" t="s">
        <v>4460</v>
      </c>
      <c r="F374" s="59">
        <v>0</v>
      </c>
      <c r="G374" s="107" t="s">
        <v>4460</v>
      </c>
      <c r="H374" s="59">
        <v>0</v>
      </c>
      <c r="I374" s="58">
        <f t="shared" si="5"/>
        <v>0</v>
      </c>
      <c r="J374" s="58">
        <f>H374/'סכום נכסי הקרן'!$C$41</f>
        <v>0</v>
      </c>
    </row>
    <row r="375" spans="1:10">
      <c r="A375" t="s">
        <v>180</v>
      </c>
      <c r="B375" t="s">
        <v>180</v>
      </c>
      <c r="C375" t="s">
        <v>180</v>
      </c>
      <c r="D375" t="s">
        <v>180</v>
      </c>
      <c r="E375" s="107" t="s">
        <v>4460</v>
      </c>
      <c r="F375" s="55">
        <v>0</v>
      </c>
      <c r="G375" s="55">
        <v>0</v>
      </c>
      <c r="H375" s="55">
        <v>0</v>
      </c>
      <c r="I375" s="56">
        <f t="shared" si="5"/>
        <v>0</v>
      </c>
      <c r="J375" s="56">
        <f>H375/'סכום נכסי הקרן'!$C$41</f>
        <v>0</v>
      </c>
    </row>
    <row r="376" spans="1:10">
      <c r="A376" t="s">
        <v>196</v>
      </c>
      <c r="B376" s="107" t="s">
        <v>4460</v>
      </c>
      <c r="C376" s="107" t="s">
        <v>4460</v>
      </c>
      <c r="D376" s="107" t="s">
        <v>4460</v>
      </c>
      <c r="E376" s="107" t="s">
        <v>4460</v>
      </c>
      <c r="F376" s="107" t="s">
        <v>4460</v>
      </c>
      <c r="G376" s="107" t="s">
        <v>4460</v>
      </c>
      <c r="H376" s="107" t="s">
        <v>4460</v>
      </c>
      <c r="I376" s="107" t="s">
        <v>4460</v>
      </c>
      <c r="J376" s="107" t="s">
        <v>4460</v>
      </c>
    </row>
    <row r="377" spans="1:10">
      <c r="A377" t="s">
        <v>308</v>
      </c>
      <c r="B377" s="107" t="s">
        <v>4460</v>
      </c>
      <c r="C377" s="107" t="s">
        <v>4460</v>
      </c>
      <c r="D377" s="107" t="s">
        <v>4460</v>
      </c>
      <c r="E377" s="107" t="s">
        <v>4460</v>
      </c>
      <c r="F377" s="107" t="s">
        <v>4460</v>
      </c>
      <c r="G377" s="107" t="s">
        <v>4460</v>
      </c>
      <c r="H377" s="107" t="s">
        <v>4460</v>
      </c>
      <c r="I377" s="107" t="s">
        <v>4460</v>
      </c>
      <c r="J377" s="107" t="s">
        <v>4460</v>
      </c>
    </row>
    <row r="378" spans="1:10">
      <c r="A378" t="s">
        <v>309</v>
      </c>
      <c r="B378" s="107" t="s">
        <v>4460</v>
      </c>
      <c r="C378" s="107" t="s">
        <v>4460</v>
      </c>
      <c r="D378" s="107" t="s">
        <v>4460</v>
      </c>
      <c r="E378" s="107" t="s">
        <v>4460</v>
      </c>
      <c r="F378" s="107" t="s">
        <v>4460</v>
      </c>
      <c r="G378" s="107" t="s">
        <v>4460</v>
      </c>
      <c r="H378" s="107" t="s">
        <v>4460</v>
      </c>
      <c r="I378" s="107" t="s">
        <v>4460</v>
      </c>
      <c r="J378" s="107" t="s">
        <v>4460</v>
      </c>
    </row>
    <row r="379" spans="1:10">
      <c r="A379" t="s">
        <v>310</v>
      </c>
      <c r="B379" s="107" t="s">
        <v>4460</v>
      </c>
      <c r="C379" s="107" t="s">
        <v>4460</v>
      </c>
      <c r="D379" s="107" t="s">
        <v>4460</v>
      </c>
      <c r="E379" s="107" t="s">
        <v>4460</v>
      </c>
      <c r="F379" s="107" t="s">
        <v>4460</v>
      </c>
      <c r="G379" s="107" t="s">
        <v>4460</v>
      </c>
      <c r="H379" s="107" t="s">
        <v>4460</v>
      </c>
      <c r="I379" s="107" t="s">
        <v>4460</v>
      </c>
      <c r="J379" s="107" t="s">
        <v>4460</v>
      </c>
    </row>
    <row r="380" spans="1:10" hidden="1">
      <c r="B380" s="13"/>
      <c r="C380" s="13"/>
    </row>
    <row r="381" spans="1:10" hidden="1">
      <c r="B381" s="13"/>
      <c r="C381" s="13"/>
    </row>
    <row r="382" spans="1:10" hidden="1">
      <c r="B382" s="13"/>
      <c r="C382" s="13"/>
    </row>
    <row r="383" spans="1:10" hidden="1">
      <c r="B383" s="13"/>
      <c r="C383" s="13"/>
    </row>
    <row r="384" spans="1:10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>
      <c r="A1" s="2" t="s">
        <v>0</v>
      </c>
      <c r="B1" s="61" t="s">
        <v>4459</v>
      </c>
    </row>
    <row r="2" spans="1:21">
      <c r="A2" s="2" t="s">
        <v>1</v>
      </c>
      <c r="B2" s="9" t="s">
        <v>3469</v>
      </c>
    </row>
    <row r="3" spans="1:21">
      <c r="A3" s="2" t="s">
        <v>2</v>
      </c>
      <c r="B3" s="20" t="s">
        <v>3470</v>
      </c>
    </row>
    <row r="4" spans="1:21">
      <c r="A4" s="2" t="s">
        <v>3</v>
      </c>
      <c r="B4" s="62" t="s">
        <v>165</v>
      </c>
    </row>
    <row r="5" spans="1:21" ht="18.75">
      <c r="A5" s="82" t="s">
        <v>124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99" t="s">
        <v>4460</v>
      </c>
      <c r="B7" s="100" t="s">
        <v>4460</v>
      </c>
      <c r="C7" s="100" t="s">
        <v>4460</v>
      </c>
      <c r="D7" s="100" t="s">
        <v>4460</v>
      </c>
      <c r="E7" s="100" t="s">
        <v>4460</v>
      </c>
      <c r="F7" s="16" t="s">
        <v>70</v>
      </c>
      <c r="G7" s="16" t="s">
        <v>71</v>
      </c>
      <c r="H7" s="100" t="s">
        <v>4460</v>
      </c>
      <c r="I7" s="16" t="s">
        <v>7</v>
      </c>
      <c r="J7" s="16" t="s">
        <v>7</v>
      </c>
      <c r="K7" s="16" t="s">
        <v>152</v>
      </c>
      <c r="L7" s="100" t="s">
        <v>4460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1" t="s">
        <v>4460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2" t="s">
        <v>4460</v>
      </c>
      <c r="C9" s="102" t="s">
        <v>4460</v>
      </c>
      <c r="D9" s="102" t="s">
        <v>4460</v>
      </c>
      <c r="E9" s="102" t="s">
        <v>4460</v>
      </c>
      <c r="F9" s="102" t="s">
        <v>4460</v>
      </c>
      <c r="G9" s="102" t="s">
        <v>4460</v>
      </c>
      <c r="H9" s="102" t="s">
        <v>4460</v>
      </c>
      <c r="I9" s="102" t="s">
        <v>4460</v>
      </c>
      <c r="J9" s="102" t="s">
        <v>4460</v>
      </c>
      <c r="K9" s="53">
        <v>0</v>
      </c>
      <c r="L9" s="102" t="s">
        <v>4460</v>
      </c>
      <c r="M9" s="53">
        <v>0</v>
      </c>
      <c r="N9" s="102" t="s">
        <v>4460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173</v>
      </c>
      <c r="B10" s="106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59">
        <v>0</v>
      </c>
      <c r="H10" s="107" t="s">
        <v>4460</v>
      </c>
      <c r="I10" s="107" t="s">
        <v>4460</v>
      </c>
      <c r="J10" s="58">
        <v>0</v>
      </c>
      <c r="K10" s="59">
        <v>0</v>
      </c>
      <c r="L10" s="107" t="s">
        <v>4460</v>
      </c>
      <c r="M10" s="59">
        <v>0</v>
      </c>
      <c r="N10" s="107" t="s">
        <v>4460</v>
      </c>
      <c r="O10" s="58">
        <v>0</v>
      </c>
      <c r="P10" s="58">
        <v>0</v>
      </c>
    </row>
    <row r="11" spans="1:21">
      <c r="A11" s="57" t="s">
        <v>1904</v>
      </c>
      <c r="B11" s="106" t="s">
        <v>4460</v>
      </c>
      <c r="C11" s="107" t="s">
        <v>4460</v>
      </c>
      <c r="D11" s="107" t="s">
        <v>4460</v>
      </c>
      <c r="E11" s="107" t="s">
        <v>4460</v>
      </c>
      <c r="F11" s="107" t="s">
        <v>4460</v>
      </c>
      <c r="G11" s="59">
        <v>0</v>
      </c>
      <c r="H11" s="107" t="s">
        <v>4460</v>
      </c>
      <c r="I11" s="107" t="s">
        <v>4460</v>
      </c>
      <c r="J11" s="58">
        <v>0</v>
      </c>
      <c r="K11" s="59">
        <v>0</v>
      </c>
      <c r="L11" s="107" t="s">
        <v>4460</v>
      </c>
      <c r="M11" s="59">
        <v>0</v>
      </c>
      <c r="N11" s="107" t="s">
        <v>4460</v>
      </c>
      <c r="O11" s="58">
        <v>0</v>
      </c>
      <c r="P11" s="58">
        <v>0</v>
      </c>
    </row>
    <row r="12" spans="1:21">
      <c r="A12" t="s">
        <v>180</v>
      </c>
      <c r="B12" t="s">
        <v>180</v>
      </c>
      <c r="C12" s="107" t="s">
        <v>4460</v>
      </c>
      <c r="D12" t="s">
        <v>180</v>
      </c>
      <c r="E12" s="107" t="s">
        <v>4460</v>
      </c>
      <c r="F12" s="107" t="s">
        <v>4460</v>
      </c>
      <c r="G12" s="55">
        <v>0</v>
      </c>
      <c r="H12" t="s">
        <v>180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1905</v>
      </c>
      <c r="B13" s="106" t="s">
        <v>4460</v>
      </c>
      <c r="C13" s="107" t="s">
        <v>4460</v>
      </c>
      <c r="D13" s="107" t="s">
        <v>4460</v>
      </c>
      <c r="E13" s="107" t="s">
        <v>4460</v>
      </c>
      <c r="F13" s="107" t="s">
        <v>4460</v>
      </c>
      <c r="G13" s="59">
        <v>0</v>
      </c>
      <c r="H13" s="107" t="s">
        <v>4460</v>
      </c>
      <c r="I13" s="107" t="s">
        <v>4460</v>
      </c>
      <c r="J13" s="58">
        <v>0</v>
      </c>
      <c r="K13" s="59">
        <v>0</v>
      </c>
      <c r="L13" s="107" t="s">
        <v>4460</v>
      </c>
      <c r="M13" s="59">
        <v>0</v>
      </c>
      <c r="N13" s="107" t="s">
        <v>4460</v>
      </c>
      <c r="O13" s="58">
        <v>0</v>
      </c>
      <c r="P13" s="58">
        <v>0</v>
      </c>
    </row>
    <row r="14" spans="1:21">
      <c r="A14" t="s">
        <v>180</v>
      </c>
      <c r="B14" t="s">
        <v>180</v>
      </c>
      <c r="C14" s="107" t="s">
        <v>4460</v>
      </c>
      <c r="D14" t="s">
        <v>180</v>
      </c>
      <c r="E14" s="107" t="s">
        <v>4460</v>
      </c>
      <c r="F14" s="107" t="s">
        <v>4460</v>
      </c>
      <c r="G14" s="55">
        <v>0</v>
      </c>
      <c r="H14" t="s">
        <v>180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1906</v>
      </c>
      <c r="B15" s="106" t="s">
        <v>4460</v>
      </c>
      <c r="C15" s="107" t="s">
        <v>4460</v>
      </c>
      <c r="D15" s="107" t="s">
        <v>4460</v>
      </c>
      <c r="E15" s="107" t="s">
        <v>4460</v>
      </c>
      <c r="F15" s="107" t="s">
        <v>4460</v>
      </c>
      <c r="G15" s="59">
        <v>0</v>
      </c>
      <c r="H15" s="107" t="s">
        <v>4460</v>
      </c>
      <c r="I15" s="107" t="s">
        <v>4460</v>
      </c>
      <c r="J15" s="58">
        <v>0</v>
      </c>
      <c r="K15" s="59">
        <v>0</v>
      </c>
      <c r="L15" s="107" t="s">
        <v>4460</v>
      </c>
      <c r="M15" s="59">
        <v>0</v>
      </c>
      <c r="N15" s="107" t="s">
        <v>4460</v>
      </c>
      <c r="O15" s="58">
        <v>0</v>
      </c>
      <c r="P15" s="58">
        <v>0</v>
      </c>
    </row>
    <row r="16" spans="1:21">
      <c r="A16" s="57" t="s">
        <v>1907</v>
      </c>
      <c r="B16" s="106" t="s">
        <v>4460</v>
      </c>
      <c r="C16" s="107" t="s">
        <v>4460</v>
      </c>
      <c r="D16" s="107" t="s">
        <v>4460</v>
      </c>
      <c r="E16" s="107" t="s">
        <v>4460</v>
      </c>
      <c r="F16" s="107" t="s">
        <v>4460</v>
      </c>
      <c r="G16" s="59">
        <v>0</v>
      </c>
      <c r="H16" s="107" t="s">
        <v>4460</v>
      </c>
      <c r="I16" s="107" t="s">
        <v>4460</v>
      </c>
      <c r="J16" s="58">
        <v>0</v>
      </c>
      <c r="K16" s="59">
        <v>0</v>
      </c>
      <c r="L16" s="107" t="s">
        <v>4460</v>
      </c>
      <c r="M16" s="59">
        <v>0</v>
      </c>
      <c r="N16" s="107" t="s">
        <v>4460</v>
      </c>
      <c r="O16" s="58">
        <v>0</v>
      </c>
      <c r="P16" s="58">
        <v>0</v>
      </c>
    </row>
    <row r="17" spans="1:16">
      <c r="A17" t="s">
        <v>180</v>
      </c>
      <c r="B17" t="s">
        <v>180</v>
      </c>
      <c r="C17" s="107" t="s">
        <v>4460</v>
      </c>
      <c r="D17" t="s">
        <v>180</v>
      </c>
      <c r="E17" s="107" t="s">
        <v>4460</v>
      </c>
      <c r="F17" s="107" t="s">
        <v>4460</v>
      </c>
      <c r="G17" s="55">
        <v>0</v>
      </c>
      <c r="H17" t="s">
        <v>180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1908</v>
      </c>
      <c r="B18" s="106" t="s">
        <v>4460</v>
      </c>
      <c r="C18" s="107" t="s">
        <v>4460</v>
      </c>
      <c r="D18" s="107" t="s">
        <v>4460</v>
      </c>
      <c r="E18" s="107" t="s">
        <v>4460</v>
      </c>
      <c r="F18" s="107" t="s">
        <v>4460</v>
      </c>
      <c r="G18" s="59">
        <v>0</v>
      </c>
      <c r="H18" s="107" t="s">
        <v>4460</v>
      </c>
      <c r="I18" s="107" t="s">
        <v>4460</v>
      </c>
      <c r="J18" s="58">
        <v>0</v>
      </c>
      <c r="K18" s="59">
        <v>0</v>
      </c>
      <c r="L18" s="107" t="s">
        <v>4460</v>
      </c>
      <c r="M18" s="59">
        <v>0</v>
      </c>
      <c r="N18" s="107" t="s">
        <v>4460</v>
      </c>
      <c r="O18" s="58">
        <v>0</v>
      </c>
      <c r="P18" s="58">
        <v>0</v>
      </c>
    </row>
    <row r="19" spans="1:16">
      <c r="A19" t="s">
        <v>180</v>
      </c>
      <c r="B19" t="s">
        <v>180</v>
      </c>
      <c r="C19" s="107" t="s">
        <v>4460</v>
      </c>
      <c r="D19" t="s">
        <v>180</v>
      </c>
      <c r="E19" s="107" t="s">
        <v>4460</v>
      </c>
      <c r="F19" s="107" t="s">
        <v>4460</v>
      </c>
      <c r="G19" s="55">
        <v>0</v>
      </c>
      <c r="H19" t="s">
        <v>180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1909</v>
      </c>
      <c r="B20" s="106" t="s">
        <v>4460</v>
      </c>
      <c r="C20" s="107" t="s">
        <v>4460</v>
      </c>
      <c r="D20" s="107" t="s">
        <v>4460</v>
      </c>
      <c r="E20" s="107" t="s">
        <v>4460</v>
      </c>
      <c r="F20" s="107" t="s">
        <v>4460</v>
      </c>
      <c r="G20" s="59">
        <v>0</v>
      </c>
      <c r="H20" s="107" t="s">
        <v>4460</v>
      </c>
      <c r="I20" s="107" t="s">
        <v>4460</v>
      </c>
      <c r="J20" s="58">
        <v>0</v>
      </c>
      <c r="K20" s="59">
        <v>0</v>
      </c>
      <c r="L20" s="107" t="s">
        <v>4460</v>
      </c>
      <c r="M20" s="59">
        <v>0</v>
      </c>
      <c r="N20" s="107" t="s">
        <v>4460</v>
      </c>
      <c r="O20" s="58">
        <v>0</v>
      </c>
      <c r="P20" s="58">
        <v>0</v>
      </c>
    </row>
    <row r="21" spans="1:16">
      <c r="A21" t="s">
        <v>180</v>
      </c>
      <c r="B21" t="s">
        <v>180</v>
      </c>
      <c r="C21" s="107" t="s">
        <v>4460</v>
      </c>
      <c r="D21" t="s">
        <v>180</v>
      </c>
      <c r="E21" s="107" t="s">
        <v>4460</v>
      </c>
      <c r="F21" s="107" t="s">
        <v>4460</v>
      </c>
      <c r="G21" s="55">
        <v>0</v>
      </c>
      <c r="H21" t="s">
        <v>180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1910</v>
      </c>
      <c r="B22" s="106" t="s">
        <v>4460</v>
      </c>
      <c r="C22" s="107" t="s">
        <v>4460</v>
      </c>
      <c r="D22" s="107" t="s">
        <v>4460</v>
      </c>
      <c r="E22" s="107" t="s">
        <v>4460</v>
      </c>
      <c r="F22" s="107" t="s">
        <v>4460</v>
      </c>
      <c r="G22" s="59">
        <v>0</v>
      </c>
      <c r="H22" s="107" t="s">
        <v>4460</v>
      </c>
      <c r="I22" s="107" t="s">
        <v>4460</v>
      </c>
      <c r="J22" s="58">
        <v>0</v>
      </c>
      <c r="K22" s="59">
        <v>0</v>
      </c>
      <c r="L22" s="107" t="s">
        <v>4460</v>
      </c>
      <c r="M22" s="59">
        <v>0</v>
      </c>
      <c r="N22" s="107" t="s">
        <v>4460</v>
      </c>
      <c r="O22" s="58">
        <v>0</v>
      </c>
      <c r="P22" s="58">
        <v>0</v>
      </c>
    </row>
    <row r="23" spans="1:16">
      <c r="A23" t="s">
        <v>180</v>
      </c>
      <c r="B23" t="s">
        <v>180</v>
      </c>
      <c r="C23" s="107" t="s">
        <v>4460</v>
      </c>
      <c r="D23" t="s">
        <v>180</v>
      </c>
      <c r="E23" s="107" t="s">
        <v>4460</v>
      </c>
      <c r="F23" s="107" t="s">
        <v>4460</v>
      </c>
      <c r="G23" s="55">
        <v>0</v>
      </c>
      <c r="H23" t="s">
        <v>180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194</v>
      </c>
      <c r="B24" s="106" t="s">
        <v>4460</v>
      </c>
      <c r="C24" s="107" t="s">
        <v>4460</v>
      </c>
      <c r="D24" s="107" t="s">
        <v>4460</v>
      </c>
      <c r="E24" s="107" t="s">
        <v>4460</v>
      </c>
      <c r="F24" s="107" t="s">
        <v>4460</v>
      </c>
      <c r="G24" s="59">
        <v>0</v>
      </c>
      <c r="H24" s="107" t="s">
        <v>4460</v>
      </c>
      <c r="I24" s="107" t="s">
        <v>4460</v>
      </c>
      <c r="J24" s="58">
        <v>0</v>
      </c>
      <c r="K24" s="59">
        <v>0</v>
      </c>
      <c r="L24" s="107" t="s">
        <v>4460</v>
      </c>
      <c r="M24" s="59">
        <v>0</v>
      </c>
      <c r="N24" s="107" t="s">
        <v>4460</v>
      </c>
      <c r="O24" s="58">
        <v>0</v>
      </c>
      <c r="P24" s="58">
        <v>0</v>
      </c>
    </row>
    <row r="25" spans="1:16">
      <c r="A25" s="57" t="s">
        <v>1904</v>
      </c>
      <c r="B25" s="106" t="s">
        <v>4460</v>
      </c>
      <c r="C25" s="107" t="s">
        <v>4460</v>
      </c>
      <c r="D25" s="107" t="s">
        <v>4460</v>
      </c>
      <c r="E25" s="107" t="s">
        <v>4460</v>
      </c>
      <c r="F25" s="107" t="s">
        <v>4460</v>
      </c>
      <c r="G25" s="59">
        <v>0</v>
      </c>
      <c r="H25" s="107" t="s">
        <v>4460</v>
      </c>
      <c r="I25" s="107" t="s">
        <v>4460</v>
      </c>
      <c r="J25" s="58">
        <v>0</v>
      </c>
      <c r="K25" s="59">
        <v>0</v>
      </c>
      <c r="L25" s="107" t="s">
        <v>4460</v>
      </c>
      <c r="M25" s="59">
        <v>0</v>
      </c>
      <c r="N25" s="107" t="s">
        <v>4460</v>
      </c>
      <c r="O25" s="58">
        <v>0</v>
      </c>
      <c r="P25" s="58">
        <v>0</v>
      </c>
    </row>
    <row r="26" spans="1:16">
      <c r="A26" t="s">
        <v>180</v>
      </c>
      <c r="B26" t="s">
        <v>180</v>
      </c>
      <c r="C26" s="107" t="s">
        <v>4460</v>
      </c>
      <c r="D26" t="s">
        <v>180</v>
      </c>
      <c r="E26" s="107" t="s">
        <v>4460</v>
      </c>
      <c r="F26" s="107" t="s">
        <v>4460</v>
      </c>
      <c r="G26" s="55">
        <v>0</v>
      </c>
      <c r="H26" t="s">
        <v>180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1905</v>
      </c>
      <c r="B27" s="106" t="s">
        <v>4460</v>
      </c>
      <c r="C27" s="107" t="s">
        <v>4460</v>
      </c>
      <c r="D27" s="107" t="s">
        <v>4460</v>
      </c>
      <c r="E27" s="107" t="s">
        <v>4460</v>
      </c>
      <c r="F27" s="107" t="s">
        <v>4460</v>
      </c>
      <c r="G27" s="59">
        <v>0</v>
      </c>
      <c r="H27" s="107" t="s">
        <v>4460</v>
      </c>
      <c r="I27" s="107" t="s">
        <v>4460</v>
      </c>
      <c r="J27" s="58">
        <v>0</v>
      </c>
      <c r="K27" s="59">
        <v>0</v>
      </c>
      <c r="L27" s="107" t="s">
        <v>4460</v>
      </c>
      <c r="M27" s="59">
        <v>0</v>
      </c>
      <c r="N27" s="107" t="s">
        <v>4460</v>
      </c>
      <c r="O27" s="58">
        <v>0</v>
      </c>
      <c r="P27" s="58">
        <v>0</v>
      </c>
    </row>
    <row r="28" spans="1:16">
      <c r="A28" t="s">
        <v>180</v>
      </c>
      <c r="B28" t="s">
        <v>180</v>
      </c>
      <c r="C28" s="107" t="s">
        <v>4460</v>
      </c>
      <c r="D28" t="s">
        <v>180</v>
      </c>
      <c r="E28" s="107" t="s">
        <v>4460</v>
      </c>
      <c r="F28" s="107" t="s">
        <v>4460</v>
      </c>
      <c r="G28" s="55">
        <v>0</v>
      </c>
      <c r="H28" t="s">
        <v>180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1906</v>
      </c>
      <c r="B29" s="106" t="s">
        <v>4460</v>
      </c>
      <c r="C29" s="107" t="s">
        <v>4460</v>
      </c>
      <c r="D29" s="107" t="s">
        <v>4460</v>
      </c>
      <c r="E29" s="107" t="s">
        <v>4460</v>
      </c>
      <c r="F29" s="107" t="s">
        <v>4460</v>
      </c>
      <c r="G29" s="59">
        <v>0</v>
      </c>
      <c r="H29" s="107" t="s">
        <v>4460</v>
      </c>
      <c r="I29" s="107" t="s">
        <v>4460</v>
      </c>
      <c r="J29" s="58">
        <v>0</v>
      </c>
      <c r="K29" s="59">
        <v>0</v>
      </c>
      <c r="L29" s="107" t="s">
        <v>4460</v>
      </c>
      <c r="M29" s="59">
        <v>0</v>
      </c>
      <c r="N29" s="107" t="s">
        <v>4460</v>
      </c>
      <c r="O29" s="58">
        <v>0</v>
      </c>
      <c r="P29" s="58">
        <v>0</v>
      </c>
    </row>
    <row r="30" spans="1:16">
      <c r="A30" s="57" t="s">
        <v>1907</v>
      </c>
      <c r="B30" s="106" t="s">
        <v>4460</v>
      </c>
      <c r="C30" s="107" t="s">
        <v>4460</v>
      </c>
      <c r="D30" s="107" t="s">
        <v>4460</v>
      </c>
      <c r="E30" s="107" t="s">
        <v>4460</v>
      </c>
      <c r="F30" s="107" t="s">
        <v>4460</v>
      </c>
      <c r="G30" s="59">
        <v>0</v>
      </c>
      <c r="H30" s="107" t="s">
        <v>4460</v>
      </c>
      <c r="I30" s="107" t="s">
        <v>4460</v>
      </c>
      <c r="J30" s="58">
        <v>0</v>
      </c>
      <c r="K30" s="59">
        <v>0</v>
      </c>
      <c r="L30" s="107" t="s">
        <v>4460</v>
      </c>
      <c r="M30" s="59">
        <v>0</v>
      </c>
      <c r="N30" s="107" t="s">
        <v>4460</v>
      </c>
      <c r="O30" s="58">
        <v>0</v>
      </c>
      <c r="P30" s="58">
        <v>0</v>
      </c>
    </row>
    <row r="31" spans="1:16">
      <c r="A31" t="s">
        <v>180</v>
      </c>
      <c r="B31" t="s">
        <v>180</v>
      </c>
      <c r="C31" s="107" t="s">
        <v>4460</v>
      </c>
      <c r="D31" t="s">
        <v>180</v>
      </c>
      <c r="E31" s="107" t="s">
        <v>4460</v>
      </c>
      <c r="F31" s="107" t="s">
        <v>4460</v>
      </c>
      <c r="G31" s="55">
        <v>0</v>
      </c>
      <c r="H31" t="s">
        <v>180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1908</v>
      </c>
      <c r="B32" s="106" t="s">
        <v>4460</v>
      </c>
      <c r="C32" s="107" t="s">
        <v>4460</v>
      </c>
      <c r="D32" s="107" t="s">
        <v>4460</v>
      </c>
      <c r="E32" s="107" t="s">
        <v>4460</v>
      </c>
      <c r="F32" s="107" t="s">
        <v>4460</v>
      </c>
      <c r="G32" s="59">
        <v>0</v>
      </c>
      <c r="H32" s="107" t="s">
        <v>4460</v>
      </c>
      <c r="I32" s="107" t="s">
        <v>4460</v>
      </c>
      <c r="J32" s="58">
        <v>0</v>
      </c>
      <c r="K32" s="59">
        <v>0</v>
      </c>
      <c r="L32" s="107" t="s">
        <v>4460</v>
      </c>
      <c r="M32" s="59">
        <v>0</v>
      </c>
      <c r="N32" s="107" t="s">
        <v>4460</v>
      </c>
      <c r="O32" s="58">
        <v>0</v>
      </c>
      <c r="P32" s="58">
        <v>0</v>
      </c>
    </row>
    <row r="33" spans="1:16">
      <c r="A33" t="s">
        <v>180</v>
      </c>
      <c r="B33" t="s">
        <v>180</v>
      </c>
      <c r="C33" s="107" t="s">
        <v>4460</v>
      </c>
      <c r="D33" t="s">
        <v>180</v>
      </c>
      <c r="E33" s="107" t="s">
        <v>4460</v>
      </c>
      <c r="F33" s="107" t="s">
        <v>4460</v>
      </c>
      <c r="G33" s="55">
        <v>0</v>
      </c>
      <c r="H33" t="s">
        <v>180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1909</v>
      </c>
      <c r="B34" s="106" t="s">
        <v>4460</v>
      </c>
      <c r="C34" s="107" t="s">
        <v>4460</v>
      </c>
      <c r="D34" s="107" t="s">
        <v>4460</v>
      </c>
      <c r="E34" s="107" t="s">
        <v>4460</v>
      </c>
      <c r="F34" s="107" t="s">
        <v>4460</v>
      </c>
      <c r="G34" s="59">
        <v>0</v>
      </c>
      <c r="H34" s="107" t="s">
        <v>4460</v>
      </c>
      <c r="I34" s="107" t="s">
        <v>4460</v>
      </c>
      <c r="J34" s="58">
        <v>0</v>
      </c>
      <c r="K34" s="59">
        <v>0</v>
      </c>
      <c r="L34" s="107" t="s">
        <v>4460</v>
      </c>
      <c r="M34" s="59">
        <v>0</v>
      </c>
      <c r="N34" s="107" t="s">
        <v>4460</v>
      </c>
      <c r="O34" s="58">
        <v>0</v>
      </c>
      <c r="P34" s="58">
        <v>0</v>
      </c>
    </row>
    <row r="35" spans="1:16">
      <c r="A35" t="s">
        <v>180</v>
      </c>
      <c r="B35" t="s">
        <v>180</v>
      </c>
      <c r="C35" s="107" t="s">
        <v>4460</v>
      </c>
      <c r="D35" t="s">
        <v>180</v>
      </c>
      <c r="E35" s="107" t="s">
        <v>4460</v>
      </c>
      <c r="F35" s="107" t="s">
        <v>4460</v>
      </c>
      <c r="G35" s="55">
        <v>0</v>
      </c>
      <c r="H35" t="s">
        <v>180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1910</v>
      </c>
      <c r="B36" s="106" t="s">
        <v>4460</v>
      </c>
      <c r="C36" s="107" t="s">
        <v>4460</v>
      </c>
      <c r="D36" s="107" t="s">
        <v>4460</v>
      </c>
      <c r="E36" s="107" t="s">
        <v>4460</v>
      </c>
      <c r="F36" s="107" t="s">
        <v>4460</v>
      </c>
      <c r="G36" s="59">
        <v>0</v>
      </c>
      <c r="H36" s="107" t="s">
        <v>4460</v>
      </c>
      <c r="I36" s="107" t="s">
        <v>4460</v>
      </c>
      <c r="J36" s="58">
        <v>0</v>
      </c>
      <c r="K36" s="59">
        <v>0</v>
      </c>
      <c r="L36" s="107" t="s">
        <v>4460</v>
      </c>
      <c r="M36" s="59">
        <v>0</v>
      </c>
      <c r="N36" s="107" t="s">
        <v>4460</v>
      </c>
      <c r="O36" s="58">
        <v>0</v>
      </c>
      <c r="P36" s="58">
        <v>0</v>
      </c>
    </row>
    <row r="37" spans="1:16">
      <c r="A37" t="s">
        <v>180</v>
      </c>
      <c r="B37" t="s">
        <v>180</v>
      </c>
      <c r="C37" s="107" t="s">
        <v>4460</v>
      </c>
      <c r="D37" t="s">
        <v>180</v>
      </c>
      <c r="E37" s="107" t="s">
        <v>4460</v>
      </c>
      <c r="F37" s="107" t="s">
        <v>4460</v>
      </c>
      <c r="G37" s="55">
        <v>0</v>
      </c>
      <c r="H37" t="s">
        <v>180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196</v>
      </c>
      <c r="B38" s="106" t="s">
        <v>4460</v>
      </c>
      <c r="C38" s="107" t="s">
        <v>4460</v>
      </c>
      <c r="D38" s="107" t="s">
        <v>4460</v>
      </c>
      <c r="E38" s="107" t="s">
        <v>4460</v>
      </c>
      <c r="F38" s="107" t="s">
        <v>4460</v>
      </c>
      <c r="G38" s="107" t="s">
        <v>4460</v>
      </c>
      <c r="H38" s="107" t="s">
        <v>4460</v>
      </c>
      <c r="I38" s="107" t="s">
        <v>4460</v>
      </c>
      <c r="J38" s="107" t="s">
        <v>4460</v>
      </c>
      <c r="K38" s="107" t="s">
        <v>4460</v>
      </c>
      <c r="L38" s="107" t="s">
        <v>4460</v>
      </c>
      <c r="M38" s="107" t="s">
        <v>4460</v>
      </c>
      <c r="N38" s="107" t="s">
        <v>4460</v>
      </c>
      <c r="O38" s="107" t="s">
        <v>4460</v>
      </c>
      <c r="P38" s="107" t="s">
        <v>4460</v>
      </c>
    </row>
    <row r="39" spans="1:16">
      <c r="A39" t="s">
        <v>308</v>
      </c>
      <c r="B39" s="106" t="s">
        <v>4460</v>
      </c>
      <c r="C39" s="107" t="s">
        <v>4460</v>
      </c>
      <c r="D39" s="107" t="s">
        <v>4460</v>
      </c>
      <c r="E39" s="107" t="s">
        <v>4460</v>
      </c>
      <c r="F39" s="107" t="s">
        <v>4460</v>
      </c>
      <c r="G39" s="107" t="s">
        <v>4460</v>
      </c>
      <c r="H39" s="107" t="s">
        <v>4460</v>
      </c>
      <c r="I39" s="107" t="s">
        <v>4460</v>
      </c>
      <c r="J39" s="107" t="s">
        <v>4460</v>
      </c>
      <c r="K39" s="107" t="s">
        <v>4460</v>
      </c>
      <c r="L39" s="107" t="s">
        <v>4460</v>
      </c>
      <c r="M39" s="107" t="s">
        <v>4460</v>
      </c>
      <c r="N39" s="107" t="s">
        <v>4460</v>
      </c>
      <c r="O39" s="107" t="s">
        <v>4460</v>
      </c>
      <c r="P39" s="107" t="s">
        <v>4460</v>
      </c>
    </row>
    <row r="40" spans="1:16">
      <c r="A40" t="s">
        <v>309</v>
      </c>
      <c r="B40" s="106" t="s">
        <v>4460</v>
      </c>
      <c r="C40" s="107" t="s">
        <v>4460</v>
      </c>
      <c r="D40" s="107" t="s">
        <v>4460</v>
      </c>
      <c r="E40" s="107" t="s">
        <v>4460</v>
      </c>
      <c r="F40" s="107" t="s">
        <v>4460</v>
      </c>
      <c r="G40" s="107" t="s">
        <v>4460</v>
      </c>
      <c r="H40" s="107" t="s">
        <v>4460</v>
      </c>
      <c r="I40" s="107" t="s">
        <v>4460</v>
      </c>
      <c r="J40" s="107" t="s">
        <v>4460</v>
      </c>
      <c r="K40" s="107" t="s">
        <v>4460</v>
      </c>
      <c r="L40" s="107" t="s">
        <v>4460</v>
      </c>
      <c r="M40" s="107" t="s">
        <v>4460</v>
      </c>
      <c r="N40" s="107" t="s">
        <v>4460</v>
      </c>
      <c r="O40" s="107" t="s">
        <v>4460</v>
      </c>
      <c r="P40" s="107" t="s">
        <v>4460</v>
      </c>
    </row>
    <row r="41" spans="1:16">
      <c r="A41" t="s">
        <v>310</v>
      </c>
      <c r="B41" s="106" t="s">
        <v>4460</v>
      </c>
      <c r="C41" s="107" t="s">
        <v>4460</v>
      </c>
      <c r="D41" s="107" t="s">
        <v>4460</v>
      </c>
      <c r="E41" s="107" t="s">
        <v>4460</v>
      </c>
      <c r="F41" s="107" t="s">
        <v>4460</v>
      </c>
      <c r="G41" s="107" t="s">
        <v>4460</v>
      </c>
      <c r="H41" s="107" t="s">
        <v>4460</v>
      </c>
      <c r="I41" s="107" t="s">
        <v>4460</v>
      </c>
      <c r="J41" s="107" t="s">
        <v>4460</v>
      </c>
      <c r="K41" s="107" t="s">
        <v>4460</v>
      </c>
      <c r="L41" s="107" t="s">
        <v>4460</v>
      </c>
      <c r="M41" s="107" t="s">
        <v>4460</v>
      </c>
      <c r="N41" s="107" t="s">
        <v>4460</v>
      </c>
      <c r="O41" s="107" t="s">
        <v>4460</v>
      </c>
      <c r="P41" s="107" t="s">
        <v>4460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>
      <c r="A1" s="2" t="s">
        <v>0</v>
      </c>
      <c r="B1" s="61" t="s">
        <v>4459</v>
      </c>
    </row>
    <row r="2" spans="1:21">
      <c r="A2" s="2" t="s">
        <v>1</v>
      </c>
      <c r="B2" s="9" t="s">
        <v>3469</v>
      </c>
    </row>
    <row r="3" spans="1:21">
      <c r="A3" s="2" t="s">
        <v>2</v>
      </c>
      <c r="B3" s="20" t="s">
        <v>3470</v>
      </c>
    </row>
    <row r="4" spans="1:21">
      <c r="A4" s="2" t="s">
        <v>3</v>
      </c>
      <c r="B4" s="62" t="s">
        <v>165</v>
      </c>
    </row>
    <row r="5" spans="1:21" s="15" customFormat="1">
      <c r="A5" s="32" t="s">
        <v>92</v>
      </c>
      <c r="B5" s="33" t="s">
        <v>125</v>
      </c>
      <c r="C5" s="33" t="s">
        <v>46</v>
      </c>
      <c r="D5" s="114" t="s">
        <v>47</v>
      </c>
      <c r="E5" s="114" t="s">
        <v>48</v>
      </c>
      <c r="F5" s="114" t="s">
        <v>67</v>
      </c>
      <c r="G5" s="114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14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1" s="15" customFormat="1">
      <c r="A6" s="99" t="s">
        <v>4460</v>
      </c>
      <c r="B6" s="123" t="s">
        <v>4460</v>
      </c>
      <c r="C6" s="100" t="s">
        <v>4460</v>
      </c>
      <c r="D6" s="100" t="s">
        <v>4460</v>
      </c>
      <c r="E6" s="100" t="s">
        <v>4460</v>
      </c>
      <c r="F6" s="16" t="s">
        <v>70</v>
      </c>
      <c r="G6" s="100" t="s">
        <v>4460</v>
      </c>
      <c r="H6" s="16" t="s">
        <v>71</v>
      </c>
      <c r="I6" s="100" t="s">
        <v>4460</v>
      </c>
      <c r="J6" s="100" t="s">
        <v>4460</v>
      </c>
      <c r="K6" s="16" t="s">
        <v>7</v>
      </c>
      <c r="L6" s="16" t="s">
        <v>7</v>
      </c>
      <c r="M6" s="16" t="s">
        <v>152</v>
      </c>
      <c r="N6" s="100" t="s">
        <v>4460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101" t="s">
        <v>4460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2" t="s">
        <v>4460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17" t="s">
        <v>4460</v>
      </c>
      <c r="C8" s="117" t="s">
        <v>4460</v>
      </c>
      <c r="D8" s="117" t="s">
        <v>4460</v>
      </c>
      <c r="E8" s="117" t="s">
        <v>4460</v>
      </c>
      <c r="F8" s="117" t="s">
        <v>4460</v>
      </c>
      <c r="G8" s="117" t="s">
        <v>4460</v>
      </c>
      <c r="H8" s="72">
        <v>3.95</v>
      </c>
      <c r="I8" s="117" t="s">
        <v>4460</v>
      </c>
      <c r="J8" s="117" t="s">
        <v>4460</v>
      </c>
      <c r="K8" s="117" t="s">
        <v>4460</v>
      </c>
      <c r="L8" s="73">
        <v>5.6599999999999998E-2</v>
      </c>
      <c r="M8" s="72">
        <v>258907254.31999999</v>
      </c>
      <c r="N8" s="102" t="s">
        <v>4460</v>
      </c>
      <c r="O8" s="72">
        <v>327503.80212564039</v>
      </c>
      <c r="P8" s="73">
        <v>1</v>
      </c>
      <c r="Q8" s="73">
        <v>0.1148</v>
      </c>
      <c r="R8" s="13"/>
      <c r="S8" s="13"/>
      <c r="T8" s="13"/>
      <c r="U8" s="13"/>
    </row>
    <row r="9" spans="1:21">
      <c r="A9" s="74" t="s">
        <v>173</v>
      </c>
      <c r="B9" s="106" t="s">
        <v>4460</v>
      </c>
      <c r="C9" s="106" t="s">
        <v>4460</v>
      </c>
      <c r="D9" s="107" t="s">
        <v>4460</v>
      </c>
      <c r="E9" s="107" t="s">
        <v>4460</v>
      </c>
      <c r="F9" s="107" t="s">
        <v>4460</v>
      </c>
      <c r="G9" s="107" t="s">
        <v>4460</v>
      </c>
      <c r="H9" s="75">
        <v>4.7</v>
      </c>
      <c r="I9" s="107" t="s">
        <v>4460</v>
      </c>
      <c r="J9" s="107" t="s">
        <v>4460</v>
      </c>
      <c r="K9" s="107" t="s">
        <v>4460</v>
      </c>
      <c r="L9" s="76">
        <v>5.1299999999999998E-2</v>
      </c>
      <c r="M9" s="75">
        <v>218913248.78999999</v>
      </c>
      <c r="N9" s="107" t="s">
        <v>4460</v>
      </c>
      <c r="O9" s="75">
        <v>232246.68810949428</v>
      </c>
      <c r="P9" s="76">
        <v>0.70909999999999995</v>
      </c>
      <c r="Q9" s="76">
        <v>8.14E-2</v>
      </c>
    </row>
    <row r="10" spans="1:21">
      <c r="A10" s="74" t="s">
        <v>2805</v>
      </c>
      <c r="B10" s="106" t="s">
        <v>4460</v>
      </c>
      <c r="C10" s="106" t="s">
        <v>4460</v>
      </c>
      <c r="D10" s="107" t="s">
        <v>4460</v>
      </c>
      <c r="E10" s="107" t="s">
        <v>4460</v>
      </c>
      <c r="F10" s="107" t="s">
        <v>4460</v>
      </c>
      <c r="G10" s="107" t="s">
        <v>4460</v>
      </c>
      <c r="H10" s="75">
        <v>2.64</v>
      </c>
      <c r="I10" s="107" t="s">
        <v>4460</v>
      </c>
      <c r="J10" s="107" t="s">
        <v>4460</v>
      </c>
      <c r="K10" s="107" t="s">
        <v>4460</v>
      </c>
      <c r="L10" s="76">
        <v>5.2600000000000001E-2</v>
      </c>
      <c r="M10" s="75">
        <v>44484722.450000003</v>
      </c>
      <c r="N10" s="107" t="s">
        <v>4460</v>
      </c>
      <c r="O10" s="75">
        <v>46299.667986654298</v>
      </c>
      <c r="P10" s="76">
        <v>0.1414</v>
      </c>
      <c r="Q10" s="76">
        <v>1.6199999999999999E-2</v>
      </c>
    </row>
    <row r="11" spans="1:21">
      <c r="A11" t="s">
        <v>4457</v>
      </c>
      <c r="B11" t="s">
        <v>2806</v>
      </c>
      <c r="C11" t="s">
        <v>2807</v>
      </c>
      <c r="D11" s="105" t="s">
        <v>4460</v>
      </c>
      <c r="E11" t="s">
        <v>2808</v>
      </c>
      <c r="F11" t="s">
        <v>2809</v>
      </c>
      <c r="G11" t="s">
        <v>1991</v>
      </c>
      <c r="H11" s="55">
        <v>2.64</v>
      </c>
      <c r="I11" t="s">
        <v>111</v>
      </c>
      <c r="J11" t="s">
        <v>98</v>
      </c>
      <c r="K11" s="56">
        <v>5.3699999999999998E-2</v>
      </c>
      <c r="L11" s="56">
        <v>5.2600000000000001E-2</v>
      </c>
      <c r="M11" s="55">
        <v>44484722.450000003</v>
      </c>
      <c r="N11" s="55">
        <v>104.07993000000003</v>
      </c>
      <c r="O11" s="55">
        <v>46299.667986654298</v>
      </c>
      <c r="P11" s="56">
        <v>0.1414</v>
      </c>
      <c r="Q11" s="56">
        <v>1.6199999999999999E-2</v>
      </c>
    </row>
    <row r="12" spans="1:21">
      <c r="A12" s="74" t="s">
        <v>2810</v>
      </c>
      <c r="B12" s="106" t="s">
        <v>4460</v>
      </c>
      <c r="C12" s="106" t="s">
        <v>4460</v>
      </c>
      <c r="D12" s="107" t="s">
        <v>4460</v>
      </c>
      <c r="E12" s="107" t="s">
        <v>4460</v>
      </c>
      <c r="F12" s="107" t="s">
        <v>4460</v>
      </c>
      <c r="G12" s="107" t="s">
        <v>4460</v>
      </c>
      <c r="H12" s="75">
        <v>7.25</v>
      </c>
      <c r="I12" s="107" t="s">
        <v>4460</v>
      </c>
      <c r="J12" s="107" t="s">
        <v>4460</v>
      </c>
      <c r="K12" s="107" t="s">
        <v>4460</v>
      </c>
      <c r="L12" s="76">
        <v>5.0200000000000002E-2</v>
      </c>
      <c r="M12" s="75">
        <v>35011726.560000002</v>
      </c>
      <c r="N12" s="107" t="s">
        <v>4460</v>
      </c>
      <c r="O12" s="75">
        <v>36788.38089289327</v>
      </c>
      <c r="P12" s="76">
        <v>0.1123</v>
      </c>
      <c r="Q12" s="76">
        <v>1.29E-2</v>
      </c>
    </row>
    <row r="13" spans="1:21">
      <c r="A13" t="s">
        <v>4391</v>
      </c>
      <c r="B13" t="s">
        <v>2806</v>
      </c>
      <c r="C13" t="s">
        <v>2825</v>
      </c>
      <c r="D13" s="105" t="s">
        <v>4460</v>
      </c>
      <c r="E13" t="s">
        <v>3505</v>
      </c>
      <c r="F13" t="s">
        <v>2812</v>
      </c>
      <c r="G13" s="105" t="s">
        <v>4460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738042.28</v>
      </c>
      <c r="N13" s="55">
        <v>114.1</v>
      </c>
      <c r="O13" s="55">
        <v>842.10624147999999</v>
      </c>
      <c r="P13" s="56">
        <v>2.5999999999999999E-3</v>
      </c>
      <c r="Q13" s="56">
        <v>2.9999999999999997E-4</v>
      </c>
    </row>
    <row r="14" spans="1:21">
      <c r="A14" t="s">
        <v>4391</v>
      </c>
      <c r="B14" t="s">
        <v>2806</v>
      </c>
      <c r="C14" t="s">
        <v>2823</v>
      </c>
      <c r="D14" s="105" t="s">
        <v>4460</v>
      </c>
      <c r="E14" t="s">
        <v>3505</v>
      </c>
      <c r="F14" t="s">
        <v>2812</v>
      </c>
      <c r="G14" s="105" t="s">
        <v>4460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1106900.24</v>
      </c>
      <c r="N14" s="55">
        <v>114.79</v>
      </c>
      <c r="O14" s="55">
        <v>1270.6107854960001</v>
      </c>
      <c r="P14" s="56">
        <v>3.8999999999999998E-3</v>
      </c>
      <c r="Q14" s="56">
        <v>4.0000000000000002E-4</v>
      </c>
    </row>
    <row r="15" spans="1:21">
      <c r="A15" t="s">
        <v>4391</v>
      </c>
      <c r="B15" t="s">
        <v>2806</v>
      </c>
      <c r="C15" t="s">
        <v>2815</v>
      </c>
      <c r="D15" s="105" t="s">
        <v>4460</v>
      </c>
      <c r="E15" t="s">
        <v>3505</v>
      </c>
      <c r="F15" t="s">
        <v>2812</v>
      </c>
      <c r="G15" s="105" t="s">
        <v>4460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1383232.29</v>
      </c>
      <c r="N15" s="55">
        <v>96.79</v>
      </c>
      <c r="O15" s="55">
        <v>1338.8305334910001</v>
      </c>
      <c r="P15" s="56">
        <v>4.1000000000000003E-3</v>
      </c>
      <c r="Q15" s="56">
        <v>5.0000000000000001E-4</v>
      </c>
    </row>
    <row r="16" spans="1:21">
      <c r="A16" t="s">
        <v>4391</v>
      </c>
      <c r="B16" t="s">
        <v>2806</v>
      </c>
      <c r="C16" t="s">
        <v>2811</v>
      </c>
      <c r="D16" s="105" t="s">
        <v>4460</v>
      </c>
      <c r="E16" t="s">
        <v>3505</v>
      </c>
      <c r="F16" t="s">
        <v>2812</v>
      </c>
      <c r="G16" s="105" t="s">
        <v>4460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2116130.66</v>
      </c>
      <c r="N16" s="55">
        <v>98.9</v>
      </c>
      <c r="O16" s="55">
        <v>2092.8532227400001</v>
      </c>
      <c r="P16" s="56">
        <v>6.4000000000000003E-3</v>
      </c>
      <c r="Q16" s="56">
        <v>6.9999999999999999E-4</v>
      </c>
    </row>
    <row r="17" spans="1:17">
      <c r="A17" t="s">
        <v>4391</v>
      </c>
      <c r="B17" t="s">
        <v>2806</v>
      </c>
      <c r="C17" t="s">
        <v>2826</v>
      </c>
      <c r="D17" s="105" t="s">
        <v>4460</v>
      </c>
      <c r="E17" t="s">
        <v>3505</v>
      </c>
      <c r="F17" t="s">
        <v>2814</v>
      </c>
      <c r="G17" s="105" t="s">
        <v>4460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555202.1</v>
      </c>
      <c r="N17" s="55">
        <v>114.91</v>
      </c>
      <c r="O17" s="55">
        <v>637.98273311000003</v>
      </c>
      <c r="P17" s="56">
        <v>1.9E-3</v>
      </c>
      <c r="Q17" s="56">
        <v>2.0000000000000001E-4</v>
      </c>
    </row>
    <row r="18" spans="1:17">
      <c r="A18" t="s">
        <v>4391</v>
      </c>
      <c r="B18" t="s">
        <v>2806</v>
      </c>
      <c r="C18" t="s">
        <v>2824</v>
      </c>
      <c r="D18" s="105" t="s">
        <v>4460</v>
      </c>
      <c r="E18" t="s">
        <v>3505</v>
      </c>
      <c r="F18" t="s">
        <v>2814</v>
      </c>
      <c r="G18" s="105" t="s">
        <v>4460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829262.93</v>
      </c>
      <c r="N18" s="55">
        <v>119.75</v>
      </c>
      <c r="O18" s="55">
        <v>993.04235867499995</v>
      </c>
      <c r="P18" s="56">
        <v>3.0000000000000001E-3</v>
      </c>
      <c r="Q18" s="56">
        <v>2.9999999999999997E-4</v>
      </c>
    </row>
    <row r="19" spans="1:17">
      <c r="A19" t="s">
        <v>4391</v>
      </c>
      <c r="B19" t="s">
        <v>2806</v>
      </c>
      <c r="C19" t="s">
        <v>2816</v>
      </c>
      <c r="D19" s="105" t="s">
        <v>4460</v>
      </c>
      <c r="E19" t="s">
        <v>3505</v>
      </c>
      <c r="F19" t="s">
        <v>2814</v>
      </c>
      <c r="G19" s="105" t="s">
        <v>4460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1521241.26</v>
      </c>
      <c r="N19" s="55">
        <v>95.69</v>
      </c>
      <c r="O19" s="55">
        <v>1455.6757616939999</v>
      </c>
      <c r="P19" s="56">
        <v>4.4000000000000003E-3</v>
      </c>
      <c r="Q19" s="56">
        <v>5.0000000000000001E-4</v>
      </c>
    </row>
    <row r="20" spans="1:17">
      <c r="A20" t="s">
        <v>4391</v>
      </c>
      <c r="B20" t="s">
        <v>2806</v>
      </c>
      <c r="C20" t="s">
        <v>2813</v>
      </c>
      <c r="D20" s="105" t="s">
        <v>4460</v>
      </c>
      <c r="E20" t="s">
        <v>3505</v>
      </c>
      <c r="F20" t="s">
        <v>2814</v>
      </c>
      <c r="G20" s="105" t="s">
        <v>4460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1981378.91</v>
      </c>
      <c r="N20" s="55">
        <v>100.21</v>
      </c>
      <c r="O20" s="55">
        <v>1985.5398057110001</v>
      </c>
      <c r="P20" s="56">
        <v>6.1000000000000004E-3</v>
      </c>
      <c r="Q20" s="56">
        <v>6.9999999999999999E-4</v>
      </c>
    </row>
    <row r="21" spans="1:17">
      <c r="A21" t="s">
        <v>4391</v>
      </c>
      <c r="B21" t="s">
        <v>2806</v>
      </c>
      <c r="C21" t="s">
        <v>2821</v>
      </c>
      <c r="D21" s="105" t="s">
        <v>4460</v>
      </c>
      <c r="E21" t="s">
        <v>3505</v>
      </c>
      <c r="F21" t="s">
        <v>2818</v>
      </c>
      <c r="G21" s="105" t="s">
        <v>4460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766552.79</v>
      </c>
      <c r="N21" s="55">
        <v>115.96</v>
      </c>
      <c r="O21" s="55">
        <v>888.894615284</v>
      </c>
      <c r="P21" s="56">
        <v>2.7000000000000001E-3</v>
      </c>
      <c r="Q21" s="56">
        <v>2.9999999999999997E-4</v>
      </c>
    </row>
    <row r="22" spans="1:17">
      <c r="A22" t="s">
        <v>4391</v>
      </c>
      <c r="B22" t="s">
        <v>2806</v>
      </c>
      <c r="C22" t="s">
        <v>2819</v>
      </c>
      <c r="D22" s="105" t="s">
        <v>4460</v>
      </c>
      <c r="E22" t="s">
        <v>3505</v>
      </c>
      <c r="F22" t="s">
        <v>2818</v>
      </c>
      <c r="G22" s="105" t="s">
        <v>4460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1061681.4099999999</v>
      </c>
      <c r="N22" s="55">
        <v>120.63</v>
      </c>
      <c r="O22" s="55">
        <v>1280.7062848830001</v>
      </c>
      <c r="P22" s="56">
        <v>3.8999999999999998E-3</v>
      </c>
      <c r="Q22" s="56">
        <v>4.0000000000000002E-4</v>
      </c>
    </row>
    <row r="23" spans="1:17">
      <c r="A23" t="s">
        <v>4391</v>
      </c>
      <c r="B23" t="s">
        <v>2806</v>
      </c>
      <c r="C23" t="s">
        <v>2820</v>
      </c>
      <c r="D23" s="105" t="s">
        <v>4460</v>
      </c>
      <c r="E23" t="s">
        <v>3505</v>
      </c>
      <c r="F23" t="s">
        <v>2818</v>
      </c>
      <c r="G23" s="105" t="s">
        <v>4460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3340131.35</v>
      </c>
      <c r="N23" s="55">
        <v>101.57</v>
      </c>
      <c r="O23" s="55">
        <v>3392.571412195</v>
      </c>
      <c r="P23" s="56">
        <v>1.04E-2</v>
      </c>
      <c r="Q23" s="56">
        <v>1.1999999999999999E-3</v>
      </c>
    </row>
    <row r="24" spans="1:17">
      <c r="A24" t="s">
        <v>4391</v>
      </c>
      <c r="B24" t="s">
        <v>2806</v>
      </c>
      <c r="C24" t="s">
        <v>2822</v>
      </c>
      <c r="D24" s="105" t="s">
        <v>4460</v>
      </c>
      <c r="E24" t="s">
        <v>3505</v>
      </c>
      <c r="F24" t="s">
        <v>2818</v>
      </c>
      <c r="G24" s="105" t="s">
        <v>4460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4076982.95</v>
      </c>
      <c r="N24" s="55">
        <v>93.88</v>
      </c>
      <c r="O24" s="55">
        <v>3827.4715934599999</v>
      </c>
      <c r="P24" s="56">
        <v>1.17E-2</v>
      </c>
      <c r="Q24" s="56">
        <v>1.2999999999999999E-3</v>
      </c>
    </row>
    <row r="25" spans="1:17">
      <c r="A25" t="s">
        <v>4391</v>
      </c>
      <c r="B25" t="s">
        <v>2806</v>
      </c>
      <c r="C25" t="s">
        <v>2817</v>
      </c>
      <c r="D25" s="105" t="s">
        <v>4460</v>
      </c>
      <c r="E25" t="s">
        <v>3505</v>
      </c>
      <c r="F25" t="s">
        <v>2818</v>
      </c>
      <c r="G25" s="105" t="s">
        <v>4460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898133.23</v>
      </c>
      <c r="N25" s="55">
        <v>113.97</v>
      </c>
      <c r="O25" s="55">
        <v>1023.6024422310001</v>
      </c>
      <c r="P25" s="56">
        <v>3.0999999999999999E-3</v>
      </c>
      <c r="Q25" s="56">
        <v>4.0000000000000002E-4</v>
      </c>
    </row>
    <row r="26" spans="1:17">
      <c r="A26" t="s">
        <v>4391</v>
      </c>
      <c r="B26" t="s">
        <v>2806</v>
      </c>
      <c r="C26" t="s">
        <v>2832</v>
      </c>
      <c r="D26" s="105" t="s">
        <v>4460</v>
      </c>
      <c r="E26" t="s">
        <v>3505</v>
      </c>
      <c r="F26" t="s">
        <v>221</v>
      </c>
      <c r="G26" s="105" t="s">
        <v>4460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400879.7</v>
      </c>
      <c r="N26" s="55">
        <v>123.23</v>
      </c>
      <c r="O26" s="55">
        <v>494.00405431000001</v>
      </c>
      <c r="P26" s="56">
        <v>1.5E-3</v>
      </c>
      <c r="Q26" s="56">
        <v>2.0000000000000001E-4</v>
      </c>
    </row>
    <row r="27" spans="1:17">
      <c r="A27" t="s">
        <v>4391</v>
      </c>
      <c r="B27" t="s">
        <v>2806</v>
      </c>
      <c r="C27" t="s">
        <v>2831</v>
      </c>
      <c r="D27" s="105" t="s">
        <v>4460</v>
      </c>
      <c r="E27" t="s">
        <v>3505</v>
      </c>
      <c r="F27" t="s">
        <v>221</v>
      </c>
      <c r="G27" s="105" t="s">
        <v>4460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824353.5</v>
      </c>
      <c r="N27" s="55">
        <v>121.64</v>
      </c>
      <c r="O27" s="55">
        <v>1002.7435974</v>
      </c>
      <c r="P27" s="56">
        <v>3.0999999999999999E-3</v>
      </c>
      <c r="Q27" s="56">
        <v>4.0000000000000002E-4</v>
      </c>
    </row>
    <row r="28" spans="1:17">
      <c r="A28" t="s">
        <v>4391</v>
      </c>
      <c r="B28" t="s">
        <v>2806</v>
      </c>
      <c r="C28" t="s">
        <v>2830</v>
      </c>
      <c r="D28" s="105" t="s">
        <v>4460</v>
      </c>
      <c r="E28" t="s">
        <v>3505</v>
      </c>
      <c r="F28" t="s">
        <v>221</v>
      </c>
      <c r="G28" s="105" t="s">
        <v>4460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534447.69999999995</v>
      </c>
      <c r="N28" s="55">
        <v>124.32</v>
      </c>
      <c r="O28" s="55">
        <v>664.42538063999996</v>
      </c>
      <c r="P28" s="56">
        <v>2E-3</v>
      </c>
      <c r="Q28" s="56">
        <v>2.0000000000000001E-4</v>
      </c>
    </row>
    <row r="29" spans="1:17">
      <c r="A29" t="s">
        <v>4391</v>
      </c>
      <c r="B29" t="s">
        <v>2806</v>
      </c>
      <c r="C29" t="s">
        <v>2829</v>
      </c>
      <c r="D29" s="105" t="s">
        <v>4460</v>
      </c>
      <c r="E29" t="s">
        <v>3505</v>
      </c>
      <c r="F29" t="s">
        <v>221</v>
      </c>
      <c r="G29" s="105" t="s">
        <v>4460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221965.7</v>
      </c>
      <c r="N29" s="55">
        <v>132.97999999999999</v>
      </c>
      <c r="O29" s="55">
        <v>295.16998785999999</v>
      </c>
      <c r="P29" s="56">
        <v>8.9999999999999998E-4</v>
      </c>
      <c r="Q29" s="56">
        <v>1E-4</v>
      </c>
    </row>
    <row r="30" spans="1:17">
      <c r="A30" t="s">
        <v>4391</v>
      </c>
      <c r="B30" t="s">
        <v>2806</v>
      </c>
      <c r="C30" t="s">
        <v>2827</v>
      </c>
      <c r="D30" s="105" t="s">
        <v>4460</v>
      </c>
      <c r="E30" t="s">
        <v>3505</v>
      </c>
      <c r="F30" t="s">
        <v>221</v>
      </c>
      <c r="G30" s="105" t="s">
        <v>4460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177577.06</v>
      </c>
      <c r="N30" s="55">
        <v>100.54</v>
      </c>
      <c r="O30" s="55">
        <v>178.535976124</v>
      </c>
      <c r="P30" s="56">
        <v>5.0000000000000001E-4</v>
      </c>
      <c r="Q30" s="56">
        <v>1E-4</v>
      </c>
    </row>
    <row r="31" spans="1:17">
      <c r="A31" t="s">
        <v>4391</v>
      </c>
      <c r="B31" t="s">
        <v>2806</v>
      </c>
      <c r="C31" t="s">
        <v>2828</v>
      </c>
      <c r="D31" s="105" t="s">
        <v>4460</v>
      </c>
      <c r="E31" t="s">
        <v>3505</v>
      </c>
      <c r="F31" t="s">
        <v>221</v>
      </c>
      <c r="G31" s="105" t="s">
        <v>4460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2115740.75</v>
      </c>
      <c r="N31" s="55">
        <v>101.54</v>
      </c>
      <c r="O31" s="55">
        <v>2148.3231575499999</v>
      </c>
      <c r="P31" s="56">
        <v>6.6E-3</v>
      </c>
      <c r="Q31" s="56">
        <v>8.0000000000000004E-4</v>
      </c>
    </row>
    <row r="32" spans="1:17">
      <c r="A32" t="s">
        <v>4392</v>
      </c>
      <c r="B32" t="s">
        <v>2806</v>
      </c>
      <c r="C32" t="s">
        <v>2841</v>
      </c>
      <c r="D32" s="105" t="s">
        <v>4460</v>
      </c>
      <c r="E32" t="s">
        <v>3505</v>
      </c>
      <c r="F32" t="s">
        <v>2834</v>
      </c>
      <c r="G32" s="105" t="s">
        <v>4460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868597.61</v>
      </c>
      <c r="N32" s="55">
        <v>103.45</v>
      </c>
      <c r="O32" s="55">
        <v>898.56422754499999</v>
      </c>
      <c r="P32" s="56">
        <v>2.7000000000000001E-3</v>
      </c>
      <c r="Q32" s="56">
        <v>2.9999999999999997E-4</v>
      </c>
    </row>
    <row r="33" spans="1:17">
      <c r="A33" t="s">
        <v>4392</v>
      </c>
      <c r="B33" t="s">
        <v>2806</v>
      </c>
      <c r="C33" t="s">
        <v>2838</v>
      </c>
      <c r="D33" s="105" t="s">
        <v>4460</v>
      </c>
      <c r="E33" t="s">
        <v>3505</v>
      </c>
      <c r="F33" t="s">
        <v>2834</v>
      </c>
      <c r="G33" s="105" t="s">
        <v>4460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59135.81</v>
      </c>
      <c r="N33" s="55">
        <v>141.12</v>
      </c>
      <c r="O33" s="55">
        <v>83.452455072000006</v>
      </c>
      <c r="P33" s="56">
        <v>2.9999999999999997E-4</v>
      </c>
      <c r="Q33" s="56">
        <v>0</v>
      </c>
    </row>
    <row r="34" spans="1:17">
      <c r="A34" t="s">
        <v>4392</v>
      </c>
      <c r="B34" t="s">
        <v>2806</v>
      </c>
      <c r="C34" t="s">
        <v>2839</v>
      </c>
      <c r="D34" s="105" t="s">
        <v>4460</v>
      </c>
      <c r="E34" t="s">
        <v>3505</v>
      </c>
      <c r="F34" t="s">
        <v>2834</v>
      </c>
      <c r="G34" s="105" t="s">
        <v>4460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294332.46000000002</v>
      </c>
      <c r="N34" s="55">
        <v>141.91999999999999</v>
      </c>
      <c r="O34" s="55">
        <v>417.71662723200001</v>
      </c>
      <c r="P34" s="56">
        <v>1.2999999999999999E-3</v>
      </c>
      <c r="Q34" s="56">
        <v>1E-4</v>
      </c>
    </row>
    <row r="35" spans="1:17">
      <c r="A35" t="s">
        <v>4392</v>
      </c>
      <c r="B35" t="s">
        <v>2806</v>
      </c>
      <c r="C35" t="s">
        <v>2840</v>
      </c>
      <c r="D35" s="105" t="s">
        <v>4460</v>
      </c>
      <c r="E35" t="s">
        <v>3505</v>
      </c>
      <c r="F35" t="s">
        <v>2834</v>
      </c>
      <c r="G35" s="105" t="s">
        <v>4460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229692.11</v>
      </c>
      <c r="N35" s="55">
        <v>129.63999999999999</v>
      </c>
      <c r="O35" s="55">
        <v>297.77285140399999</v>
      </c>
      <c r="P35" s="56">
        <v>8.9999999999999998E-4</v>
      </c>
      <c r="Q35" s="56">
        <v>1E-4</v>
      </c>
    </row>
    <row r="36" spans="1:17">
      <c r="A36" t="s">
        <v>4392</v>
      </c>
      <c r="B36" t="s">
        <v>2806</v>
      </c>
      <c r="C36" t="s">
        <v>2837</v>
      </c>
      <c r="D36" s="105" t="s">
        <v>4460</v>
      </c>
      <c r="E36" t="s">
        <v>3505</v>
      </c>
      <c r="F36" t="s">
        <v>2834</v>
      </c>
      <c r="G36" s="105" t="s">
        <v>4460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793062.01</v>
      </c>
      <c r="N36" s="55">
        <v>80.819999999999993</v>
      </c>
      <c r="O36" s="55">
        <v>640.95271648200003</v>
      </c>
      <c r="P36" s="56">
        <v>2E-3</v>
      </c>
      <c r="Q36" s="56">
        <v>2.0000000000000001E-4</v>
      </c>
    </row>
    <row r="37" spans="1:17">
      <c r="A37" t="s">
        <v>4392</v>
      </c>
      <c r="B37" t="s">
        <v>2806</v>
      </c>
      <c r="C37" t="s">
        <v>2833</v>
      </c>
      <c r="D37" s="105" t="s">
        <v>4460</v>
      </c>
      <c r="E37" t="s">
        <v>3505</v>
      </c>
      <c r="F37" t="s">
        <v>2834</v>
      </c>
      <c r="G37" s="105" t="s">
        <v>4460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1255842.48</v>
      </c>
      <c r="N37" s="55">
        <v>104.73</v>
      </c>
      <c r="O37" s="55">
        <v>1315.243829304</v>
      </c>
      <c r="P37" s="56">
        <v>4.0000000000000001E-3</v>
      </c>
      <c r="Q37" s="56">
        <v>5.0000000000000001E-4</v>
      </c>
    </row>
    <row r="38" spans="1:17">
      <c r="A38" t="s">
        <v>4392</v>
      </c>
      <c r="B38" t="s">
        <v>2806</v>
      </c>
      <c r="C38" t="s">
        <v>2835</v>
      </c>
      <c r="D38" s="105" t="s">
        <v>4460</v>
      </c>
      <c r="E38" t="s">
        <v>3505</v>
      </c>
      <c r="F38" t="s">
        <v>2834</v>
      </c>
      <c r="G38" s="105" t="s">
        <v>4460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100730.71</v>
      </c>
      <c r="N38" s="55">
        <v>101.69</v>
      </c>
      <c r="O38" s="55">
        <v>102.433058999</v>
      </c>
      <c r="P38" s="56">
        <v>2.9999999999999997E-4</v>
      </c>
      <c r="Q38" s="56">
        <v>0</v>
      </c>
    </row>
    <row r="39" spans="1:17">
      <c r="A39" t="s">
        <v>4392</v>
      </c>
      <c r="B39" t="s">
        <v>2806</v>
      </c>
      <c r="C39" t="s">
        <v>2836</v>
      </c>
      <c r="D39" s="105" t="s">
        <v>4460</v>
      </c>
      <c r="E39" t="s">
        <v>3505</v>
      </c>
      <c r="F39" t="s">
        <v>2834</v>
      </c>
      <c r="G39" s="105" t="s">
        <v>4460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1623698.12</v>
      </c>
      <c r="N39" s="55">
        <v>105.04</v>
      </c>
      <c r="O39" s="55">
        <v>1705.532505248</v>
      </c>
      <c r="P39" s="56">
        <v>5.1999999999999998E-3</v>
      </c>
      <c r="Q39" s="56">
        <v>5.9999999999999995E-4</v>
      </c>
    </row>
    <row r="40" spans="1:17">
      <c r="A40" t="s">
        <v>4392</v>
      </c>
      <c r="B40" t="s">
        <v>2806</v>
      </c>
      <c r="C40" t="s">
        <v>2847</v>
      </c>
      <c r="D40" s="105" t="s">
        <v>4460</v>
      </c>
      <c r="E40" t="s">
        <v>3505</v>
      </c>
      <c r="F40" t="s">
        <v>240</v>
      </c>
      <c r="G40" s="105" t="s">
        <v>4460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932026.59</v>
      </c>
      <c r="N40" s="55">
        <v>105.39944300000003</v>
      </c>
      <c r="O40" s="55">
        <v>982.35083447189402</v>
      </c>
      <c r="P40" s="56">
        <v>3.0000000000000001E-3</v>
      </c>
      <c r="Q40" s="56">
        <v>2.9999999999999997E-4</v>
      </c>
    </row>
    <row r="41" spans="1:17">
      <c r="A41" t="s">
        <v>4392</v>
      </c>
      <c r="B41" t="s">
        <v>2806</v>
      </c>
      <c r="C41" t="s">
        <v>2846</v>
      </c>
      <c r="D41" s="105" t="s">
        <v>4460</v>
      </c>
      <c r="E41" t="s">
        <v>3505</v>
      </c>
      <c r="F41" t="s">
        <v>240</v>
      </c>
      <c r="G41" s="105" t="s">
        <v>4460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607074.02</v>
      </c>
      <c r="N41" s="55">
        <v>139.14890400000004</v>
      </c>
      <c r="O41" s="55">
        <v>844.73684529874095</v>
      </c>
      <c r="P41" s="56">
        <v>2.5999999999999999E-3</v>
      </c>
      <c r="Q41" s="56">
        <v>2.9999999999999997E-4</v>
      </c>
    </row>
    <row r="42" spans="1:17">
      <c r="A42" t="s">
        <v>4392</v>
      </c>
      <c r="B42" t="s">
        <v>2806</v>
      </c>
      <c r="C42" t="s">
        <v>2848</v>
      </c>
      <c r="D42" s="105" t="s">
        <v>4460</v>
      </c>
      <c r="E42" t="s">
        <v>3505</v>
      </c>
      <c r="F42" t="s">
        <v>240</v>
      </c>
      <c r="G42" s="105" t="s">
        <v>4460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170933.96</v>
      </c>
      <c r="N42" s="55">
        <v>130.05219399999976</v>
      </c>
      <c r="O42" s="55">
        <v>222.30336527108199</v>
      </c>
      <c r="P42" s="56">
        <v>6.9999999999999999E-4</v>
      </c>
      <c r="Q42" s="56">
        <v>1E-4</v>
      </c>
    </row>
    <row r="43" spans="1:17">
      <c r="A43" t="s">
        <v>4392</v>
      </c>
      <c r="B43" t="s">
        <v>2806</v>
      </c>
      <c r="C43" t="s">
        <v>2849</v>
      </c>
      <c r="D43" s="105" t="s">
        <v>4460</v>
      </c>
      <c r="E43" t="s">
        <v>3505</v>
      </c>
      <c r="F43" t="s">
        <v>240</v>
      </c>
      <c r="G43" s="105" t="s">
        <v>4460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198969.03</v>
      </c>
      <c r="N43" s="55">
        <v>125.82660099999985</v>
      </c>
      <c r="O43" s="55">
        <v>250.35596749166999</v>
      </c>
      <c r="P43" s="56">
        <v>8.0000000000000004E-4</v>
      </c>
      <c r="Q43" s="56">
        <v>1E-4</v>
      </c>
    </row>
    <row r="44" spans="1:17">
      <c r="A44" t="s">
        <v>4392</v>
      </c>
      <c r="B44" t="s">
        <v>2806</v>
      </c>
      <c r="C44" t="s">
        <v>2845</v>
      </c>
      <c r="D44" s="105" t="s">
        <v>4460</v>
      </c>
      <c r="E44" t="s">
        <v>3505</v>
      </c>
      <c r="F44" t="s">
        <v>240</v>
      </c>
      <c r="G44" s="105" t="s">
        <v>4460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712356.91</v>
      </c>
      <c r="N44" s="55">
        <v>85.123093999999938</v>
      </c>
      <c r="O44" s="55">
        <v>606.38024211479501</v>
      </c>
      <c r="P44" s="56">
        <v>1.9E-3</v>
      </c>
      <c r="Q44" s="56">
        <v>2.0000000000000001E-4</v>
      </c>
    </row>
    <row r="45" spans="1:17">
      <c r="A45" t="s">
        <v>4392</v>
      </c>
      <c r="B45" t="s">
        <v>2806</v>
      </c>
      <c r="C45" t="s">
        <v>2844</v>
      </c>
      <c r="D45" s="105" t="s">
        <v>4460</v>
      </c>
      <c r="E45" t="s">
        <v>3505</v>
      </c>
      <c r="F45" t="s">
        <v>240</v>
      </c>
      <c r="G45" s="105" t="s">
        <v>4460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388046.41</v>
      </c>
      <c r="N45" s="55">
        <v>104.2486539999999</v>
      </c>
      <c r="O45" s="55">
        <v>404.53315932032098</v>
      </c>
      <c r="P45" s="56">
        <v>1.1999999999999999E-3</v>
      </c>
      <c r="Q45" s="56">
        <v>1E-4</v>
      </c>
    </row>
    <row r="46" spans="1:17">
      <c r="A46" t="s">
        <v>4392</v>
      </c>
      <c r="B46" t="s">
        <v>2806</v>
      </c>
      <c r="C46" t="s">
        <v>2842</v>
      </c>
      <c r="D46" s="105" t="s">
        <v>4460</v>
      </c>
      <c r="E46" t="s">
        <v>3505</v>
      </c>
      <c r="F46" t="s">
        <v>240</v>
      </c>
      <c r="G46" s="105" t="s">
        <v>4460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192322.49</v>
      </c>
      <c r="N46" s="55">
        <v>104.55146300000015</v>
      </c>
      <c r="O46" s="55">
        <v>201.07597697302899</v>
      </c>
      <c r="P46" s="56">
        <v>5.9999999999999995E-4</v>
      </c>
      <c r="Q46" s="56">
        <v>1E-4</v>
      </c>
    </row>
    <row r="47" spans="1:17">
      <c r="A47" t="s">
        <v>4392</v>
      </c>
      <c r="B47" t="s">
        <v>2806</v>
      </c>
      <c r="C47" t="s">
        <v>2843</v>
      </c>
      <c r="D47" s="105" t="s">
        <v>4460</v>
      </c>
      <c r="E47" t="s">
        <v>3505</v>
      </c>
      <c r="F47" t="s">
        <v>240</v>
      </c>
      <c r="G47" s="105" t="s">
        <v>4460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1935069.03</v>
      </c>
      <c r="N47" s="55">
        <v>103.45296500000002</v>
      </c>
      <c r="O47" s="55">
        <v>2001.8862863317399</v>
      </c>
      <c r="P47" s="56">
        <v>6.1000000000000004E-3</v>
      </c>
      <c r="Q47" s="56">
        <v>6.9999999999999999E-4</v>
      </c>
    </row>
    <row r="48" spans="1:17">
      <c r="A48" s="74" t="s">
        <v>2850</v>
      </c>
      <c r="B48" s="106" t="s">
        <v>4460</v>
      </c>
      <c r="C48" s="106" t="s">
        <v>4460</v>
      </c>
      <c r="D48" s="107" t="s">
        <v>4460</v>
      </c>
      <c r="E48" s="107" t="s">
        <v>4460</v>
      </c>
      <c r="F48" s="107" t="s">
        <v>4460</v>
      </c>
      <c r="G48" s="107" t="s">
        <v>4460</v>
      </c>
      <c r="H48" s="75">
        <v>0</v>
      </c>
      <c r="I48" s="107" t="s">
        <v>4460</v>
      </c>
      <c r="J48" s="107" t="s">
        <v>4460</v>
      </c>
      <c r="K48" s="107" t="s">
        <v>4460</v>
      </c>
      <c r="L48" s="76">
        <v>0</v>
      </c>
      <c r="M48" s="75">
        <v>0</v>
      </c>
      <c r="N48" s="107" t="s">
        <v>4460</v>
      </c>
      <c r="O48" s="75">
        <v>0</v>
      </c>
      <c r="P48" s="76">
        <v>0</v>
      </c>
      <c r="Q48" s="76">
        <v>0</v>
      </c>
    </row>
    <row r="49" spans="1:17">
      <c r="A49" t="s">
        <v>180</v>
      </c>
      <c r="B49" s="106" t="s">
        <v>4460</v>
      </c>
      <c r="C49" t="s">
        <v>180</v>
      </c>
      <c r="D49" s="107" t="s">
        <v>4460</v>
      </c>
      <c r="E49" t="s">
        <v>180</v>
      </c>
      <c r="F49" s="107" t="s">
        <v>4460</v>
      </c>
      <c r="G49" s="107" t="s">
        <v>4460</v>
      </c>
      <c r="H49" s="55">
        <v>0</v>
      </c>
      <c r="I49" t="s">
        <v>180</v>
      </c>
      <c r="J49" t="s">
        <v>180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74" t="s">
        <v>2851</v>
      </c>
      <c r="B50" s="106" t="s">
        <v>4460</v>
      </c>
      <c r="C50" s="106" t="s">
        <v>4460</v>
      </c>
      <c r="D50" s="107" t="s">
        <v>4460</v>
      </c>
      <c r="E50" s="107" t="s">
        <v>4460</v>
      </c>
      <c r="F50" s="107" t="s">
        <v>4460</v>
      </c>
      <c r="G50" s="107" t="s">
        <v>4460</v>
      </c>
      <c r="H50" s="75">
        <v>4.71</v>
      </c>
      <c r="I50" s="107" t="s">
        <v>4460</v>
      </c>
      <c r="J50" s="107" t="s">
        <v>4460</v>
      </c>
      <c r="K50" s="107" t="s">
        <v>4460</v>
      </c>
      <c r="L50" s="76">
        <v>5.1200000000000002E-2</v>
      </c>
      <c r="M50" s="75">
        <v>139416799.78</v>
      </c>
      <c r="N50" s="107" t="s">
        <v>4460</v>
      </c>
      <c r="O50" s="75">
        <v>149158.63922994671</v>
      </c>
      <c r="P50" s="76">
        <v>0.45540000000000003</v>
      </c>
      <c r="Q50" s="76">
        <v>5.2299999999999999E-2</v>
      </c>
    </row>
    <row r="51" spans="1:17">
      <c r="A51" t="s">
        <v>4393</v>
      </c>
      <c r="B51" t="s">
        <v>2852</v>
      </c>
      <c r="C51" t="s">
        <v>2870</v>
      </c>
      <c r="D51" s="105" t="s">
        <v>4460</v>
      </c>
      <c r="E51" t="s">
        <v>330</v>
      </c>
      <c r="F51" t="s">
        <v>2871</v>
      </c>
      <c r="G51" t="s">
        <v>127</v>
      </c>
      <c r="H51" s="55">
        <v>1.95</v>
      </c>
      <c r="I51" t="s">
        <v>110</v>
      </c>
      <c r="J51" t="s">
        <v>98</v>
      </c>
      <c r="K51" s="56">
        <v>3.85E-2</v>
      </c>
      <c r="L51" s="56">
        <v>1.8800000000000001E-2</v>
      </c>
      <c r="M51" s="55">
        <v>203038.13</v>
      </c>
      <c r="N51" s="55">
        <v>148.19</v>
      </c>
      <c r="O51" s="55">
        <v>307.30240484699999</v>
      </c>
      <c r="P51" s="56">
        <v>8.9999999999999998E-4</v>
      </c>
      <c r="Q51" s="56">
        <v>1E-4</v>
      </c>
    </row>
    <row r="52" spans="1:17">
      <c r="A52" t="s">
        <v>4393</v>
      </c>
      <c r="B52" t="s">
        <v>2852</v>
      </c>
      <c r="C52" t="s">
        <v>2868</v>
      </c>
      <c r="D52" s="105" t="s">
        <v>4460</v>
      </c>
      <c r="E52" t="s">
        <v>330</v>
      </c>
      <c r="F52" t="s">
        <v>2869</v>
      </c>
      <c r="G52" t="s">
        <v>127</v>
      </c>
      <c r="H52" s="55">
        <v>1.94</v>
      </c>
      <c r="I52" t="s">
        <v>110</v>
      </c>
      <c r="J52" t="s">
        <v>100</v>
      </c>
      <c r="K52" s="56">
        <v>9.8500000000000004E-2</v>
      </c>
      <c r="L52" s="56">
        <v>5.8999999999999997E-2</v>
      </c>
      <c r="M52" s="55">
        <v>187128.21</v>
      </c>
      <c r="N52" s="55">
        <v>107.75</v>
      </c>
      <c r="O52" s="55">
        <v>731.31435403942498</v>
      </c>
      <c r="P52" s="56">
        <v>2.2000000000000001E-3</v>
      </c>
      <c r="Q52" s="56">
        <v>2.9999999999999997E-4</v>
      </c>
    </row>
    <row r="53" spans="1:17">
      <c r="A53" t="s">
        <v>4394</v>
      </c>
      <c r="B53" t="s">
        <v>2852</v>
      </c>
      <c r="C53" t="s">
        <v>2857</v>
      </c>
      <c r="D53" s="105" t="s">
        <v>4460</v>
      </c>
      <c r="E53" t="s">
        <v>356</v>
      </c>
      <c r="F53" t="s">
        <v>2858</v>
      </c>
      <c r="G53" t="s">
        <v>177</v>
      </c>
      <c r="H53" s="55">
        <v>6.87</v>
      </c>
      <c r="I53" t="s">
        <v>110</v>
      </c>
      <c r="J53" t="s">
        <v>98</v>
      </c>
      <c r="K53" s="56">
        <v>2.7400000000000001E-2</v>
      </c>
      <c r="L53" s="56">
        <v>2.5899999999999999E-2</v>
      </c>
      <c r="M53" s="55">
        <v>260678.88</v>
      </c>
      <c r="N53" s="55">
        <v>114.57</v>
      </c>
      <c r="O53" s="55">
        <v>298.65979281599999</v>
      </c>
      <c r="P53" s="56">
        <v>8.9999999999999998E-4</v>
      </c>
      <c r="Q53" s="56">
        <v>1E-4</v>
      </c>
    </row>
    <row r="54" spans="1:17">
      <c r="A54" t="s">
        <v>4394</v>
      </c>
      <c r="B54" t="s">
        <v>2852</v>
      </c>
      <c r="C54" t="s">
        <v>2859</v>
      </c>
      <c r="D54" s="105" t="s">
        <v>4460</v>
      </c>
      <c r="E54" t="s">
        <v>356</v>
      </c>
      <c r="F54" t="s">
        <v>2860</v>
      </c>
      <c r="G54" t="s">
        <v>177</v>
      </c>
      <c r="H54" s="55">
        <v>6.79</v>
      </c>
      <c r="I54" t="s">
        <v>110</v>
      </c>
      <c r="J54" t="s">
        <v>98</v>
      </c>
      <c r="K54" s="56">
        <v>3.15E-2</v>
      </c>
      <c r="L54" s="56">
        <v>2.76E-2</v>
      </c>
      <c r="M54" s="55">
        <v>37239.839999999997</v>
      </c>
      <c r="N54" s="55">
        <v>116.04</v>
      </c>
      <c r="O54" s="55">
        <v>43.213110336</v>
      </c>
      <c r="P54" s="56">
        <v>1E-4</v>
      </c>
      <c r="Q54" s="56">
        <v>0</v>
      </c>
    </row>
    <row r="55" spans="1:17">
      <c r="A55" t="s">
        <v>4394</v>
      </c>
      <c r="B55" t="s">
        <v>2852</v>
      </c>
      <c r="C55" t="s">
        <v>2853</v>
      </c>
      <c r="D55" s="105" t="s">
        <v>4460</v>
      </c>
      <c r="E55" t="s">
        <v>356</v>
      </c>
      <c r="F55" t="s">
        <v>2854</v>
      </c>
      <c r="G55" t="s">
        <v>177</v>
      </c>
      <c r="H55" s="55">
        <v>6.82</v>
      </c>
      <c r="I55" t="s">
        <v>110</v>
      </c>
      <c r="J55" t="s">
        <v>98</v>
      </c>
      <c r="K55" s="56">
        <v>3.1699999999999999E-2</v>
      </c>
      <c r="L55" s="56">
        <v>2.3900000000000001E-2</v>
      </c>
      <c r="M55" s="55">
        <v>186199.2</v>
      </c>
      <c r="N55" s="55">
        <v>118.66</v>
      </c>
      <c r="O55" s="55">
        <v>220.94397072000001</v>
      </c>
      <c r="P55" s="56">
        <v>6.9999999999999999E-4</v>
      </c>
      <c r="Q55" s="56">
        <v>1E-4</v>
      </c>
    </row>
    <row r="56" spans="1:17">
      <c r="A56" t="s">
        <v>4394</v>
      </c>
      <c r="B56" t="s">
        <v>2852</v>
      </c>
      <c r="C56" t="s">
        <v>2855</v>
      </c>
      <c r="D56" s="105" t="s">
        <v>4460</v>
      </c>
      <c r="E56" t="s">
        <v>356</v>
      </c>
      <c r="F56" t="s">
        <v>2856</v>
      </c>
      <c r="G56" t="s">
        <v>177</v>
      </c>
      <c r="H56" s="55">
        <v>6.82</v>
      </c>
      <c r="I56" t="s">
        <v>110</v>
      </c>
      <c r="J56" t="s">
        <v>98</v>
      </c>
      <c r="K56" s="56">
        <v>3.1699999999999999E-2</v>
      </c>
      <c r="L56" s="56">
        <v>2.41E-2</v>
      </c>
      <c r="M56" s="55">
        <v>260678.88</v>
      </c>
      <c r="N56" s="55">
        <v>118.83</v>
      </c>
      <c r="O56" s="55">
        <v>309.76471310400001</v>
      </c>
      <c r="P56" s="56">
        <v>8.9999999999999998E-4</v>
      </c>
      <c r="Q56" s="56">
        <v>1E-4</v>
      </c>
    </row>
    <row r="57" spans="1:17">
      <c r="A57" t="s">
        <v>4394</v>
      </c>
      <c r="B57" t="s">
        <v>2852</v>
      </c>
      <c r="C57" t="s">
        <v>2861</v>
      </c>
      <c r="D57" s="105" t="s">
        <v>4460</v>
      </c>
      <c r="E57" t="s">
        <v>356</v>
      </c>
      <c r="F57" t="s">
        <v>2862</v>
      </c>
      <c r="G57" t="s">
        <v>177</v>
      </c>
      <c r="H57" s="55">
        <v>6.76</v>
      </c>
      <c r="I57" t="s">
        <v>110</v>
      </c>
      <c r="J57" t="s">
        <v>98</v>
      </c>
      <c r="K57" s="56">
        <v>3.1899999999999998E-2</v>
      </c>
      <c r="L57" s="56">
        <v>2.9899999999999999E-2</v>
      </c>
      <c r="M57" s="55">
        <v>186199.2</v>
      </c>
      <c r="N57" s="55">
        <v>113.75</v>
      </c>
      <c r="O57" s="55">
        <v>211.80159</v>
      </c>
      <c r="P57" s="56">
        <v>5.9999999999999995E-4</v>
      </c>
      <c r="Q57" s="56">
        <v>1E-4</v>
      </c>
    </row>
    <row r="58" spans="1:17">
      <c r="A58" t="s">
        <v>4394</v>
      </c>
      <c r="B58" t="s">
        <v>2852</v>
      </c>
      <c r="C58" t="s">
        <v>2863</v>
      </c>
      <c r="D58" s="105" t="s">
        <v>4460</v>
      </c>
      <c r="E58" t="s">
        <v>356</v>
      </c>
      <c r="F58" t="s">
        <v>2864</v>
      </c>
      <c r="G58" t="s">
        <v>177</v>
      </c>
      <c r="H58" s="55">
        <v>6.79</v>
      </c>
      <c r="I58" t="s">
        <v>110</v>
      </c>
      <c r="J58" t="s">
        <v>98</v>
      </c>
      <c r="K58" s="56">
        <v>2.6599999999999999E-2</v>
      </c>
      <c r="L58" s="56">
        <v>3.56E-2</v>
      </c>
      <c r="M58" s="55">
        <v>391998.31</v>
      </c>
      <c r="N58" s="55">
        <v>105.04</v>
      </c>
      <c r="O58" s="55">
        <v>411.75502482399997</v>
      </c>
      <c r="P58" s="56">
        <v>1.2999999999999999E-3</v>
      </c>
      <c r="Q58" s="56">
        <v>1E-4</v>
      </c>
    </row>
    <row r="59" spans="1:17">
      <c r="A59" t="s">
        <v>4394</v>
      </c>
      <c r="B59" t="s">
        <v>2852</v>
      </c>
      <c r="C59" t="s">
        <v>2865</v>
      </c>
      <c r="D59" s="105" t="s">
        <v>4460</v>
      </c>
      <c r="E59" t="s">
        <v>356</v>
      </c>
      <c r="F59" t="s">
        <v>2866</v>
      </c>
      <c r="G59" t="s">
        <v>177</v>
      </c>
      <c r="H59" s="55">
        <v>6.91</v>
      </c>
      <c r="I59" t="s">
        <v>110</v>
      </c>
      <c r="J59" t="s">
        <v>98</v>
      </c>
      <c r="K59" s="56">
        <v>1.89E-2</v>
      </c>
      <c r="L59" s="56">
        <v>3.8100000000000002E-2</v>
      </c>
      <c r="M59" s="55">
        <v>397013.21</v>
      </c>
      <c r="N59" s="55">
        <v>97.7</v>
      </c>
      <c r="O59" s="55">
        <v>387.88190616999998</v>
      </c>
      <c r="P59" s="56">
        <v>1.1999999999999999E-3</v>
      </c>
      <c r="Q59" s="56">
        <v>1E-4</v>
      </c>
    </row>
    <row r="60" spans="1:17">
      <c r="A60" t="s">
        <v>4394</v>
      </c>
      <c r="B60" t="s">
        <v>2852</v>
      </c>
      <c r="C60" t="s">
        <v>2867</v>
      </c>
      <c r="D60" s="105" t="s">
        <v>4460</v>
      </c>
      <c r="E60" t="s">
        <v>356</v>
      </c>
      <c r="F60" t="s">
        <v>484</v>
      </c>
      <c r="G60" t="s">
        <v>177</v>
      </c>
      <c r="H60" s="55">
        <v>6.82</v>
      </c>
      <c r="I60" t="s">
        <v>110</v>
      </c>
      <c r="J60" t="s">
        <v>98</v>
      </c>
      <c r="K60" s="56">
        <v>1.9E-2</v>
      </c>
      <c r="L60" s="56">
        <v>4.6199999999999998E-2</v>
      </c>
      <c r="M60" s="55">
        <v>603726.12</v>
      </c>
      <c r="N60" s="55">
        <v>92.75</v>
      </c>
      <c r="O60" s="55">
        <v>559.95597629999997</v>
      </c>
      <c r="P60" s="56">
        <v>1.6999999999999999E-3</v>
      </c>
      <c r="Q60" s="56">
        <v>2.0000000000000001E-4</v>
      </c>
    </row>
    <row r="61" spans="1:17">
      <c r="A61" t="s">
        <v>4395</v>
      </c>
      <c r="B61" t="s">
        <v>2852</v>
      </c>
      <c r="C61" t="s">
        <v>2884</v>
      </c>
      <c r="D61" s="105" t="s">
        <v>4460</v>
      </c>
      <c r="E61" t="s">
        <v>2882</v>
      </c>
      <c r="F61" t="s">
        <v>202</v>
      </c>
      <c r="G61" t="s">
        <v>1991</v>
      </c>
      <c r="H61" s="55">
        <v>5.27</v>
      </c>
      <c r="I61" t="s">
        <v>103</v>
      </c>
      <c r="J61" t="s">
        <v>98</v>
      </c>
      <c r="K61" s="56">
        <v>3.9800000000000002E-2</v>
      </c>
      <c r="L61" s="56">
        <v>3.3599999999999998E-2</v>
      </c>
      <c r="M61" s="55">
        <v>3961396.24</v>
      </c>
      <c r="N61" s="55">
        <v>116.09</v>
      </c>
      <c r="O61" s="55">
        <v>4598.7848950159996</v>
      </c>
      <c r="P61" s="56">
        <v>1.4E-2</v>
      </c>
      <c r="Q61" s="56">
        <v>1.6000000000000001E-3</v>
      </c>
    </row>
    <row r="62" spans="1:17">
      <c r="A62" t="s">
        <v>4396</v>
      </c>
      <c r="B62" t="s">
        <v>2852</v>
      </c>
      <c r="C62" t="s">
        <v>2881</v>
      </c>
      <c r="D62" s="105" t="s">
        <v>4460</v>
      </c>
      <c r="E62" t="s">
        <v>2882</v>
      </c>
      <c r="F62" t="s">
        <v>2883</v>
      </c>
      <c r="G62" t="s">
        <v>1991</v>
      </c>
      <c r="H62" s="55">
        <v>2.96</v>
      </c>
      <c r="I62" t="s">
        <v>349</v>
      </c>
      <c r="J62" t="s">
        <v>98</v>
      </c>
      <c r="K62" s="56">
        <v>4.4999999999999998E-2</v>
      </c>
      <c r="L62" s="56">
        <v>1.66E-2</v>
      </c>
      <c r="M62" s="55">
        <v>1310266.8400000001</v>
      </c>
      <c r="N62" s="55">
        <v>126.06</v>
      </c>
      <c r="O62" s="55">
        <v>1651.7223785040001</v>
      </c>
      <c r="P62" s="56">
        <v>5.0000000000000001E-3</v>
      </c>
      <c r="Q62" s="56">
        <v>5.9999999999999995E-4</v>
      </c>
    </row>
    <row r="63" spans="1:17">
      <c r="A63" t="s">
        <v>4370</v>
      </c>
      <c r="B63" t="s">
        <v>2852</v>
      </c>
      <c r="C63" t="s">
        <v>2874</v>
      </c>
      <c r="D63" s="105" t="s">
        <v>4460</v>
      </c>
      <c r="E63" t="s">
        <v>371</v>
      </c>
      <c r="F63" t="s">
        <v>2875</v>
      </c>
      <c r="G63" t="s">
        <v>127</v>
      </c>
      <c r="H63" s="55">
        <v>4.13</v>
      </c>
      <c r="I63" t="s">
        <v>329</v>
      </c>
      <c r="J63" t="s">
        <v>98</v>
      </c>
      <c r="K63" s="56">
        <v>2.98E-2</v>
      </c>
      <c r="L63" s="56">
        <v>2.64E-2</v>
      </c>
      <c r="M63" s="55">
        <v>3559337.65</v>
      </c>
      <c r="N63" s="55">
        <v>114.6</v>
      </c>
      <c r="O63" s="55">
        <v>4079.0009469000001</v>
      </c>
      <c r="P63" s="56">
        <v>1.2500000000000001E-2</v>
      </c>
      <c r="Q63" s="56">
        <v>1.4E-3</v>
      </c>
    </row>
    <row r="64" spans="1:17">
      <c r="A64" t="s">
        <v>4397</v>
      </c>
      <c r="B64" t="s">
        <v>2806</v>
      </c>
      <c r="C64" t="s">
        <v>2880</v>
      </c>
      <c r="D64" s="105" t="s">
        <v>4460</v>
      </c>
      <c r="E64" t="s">
        <v>371</v>
      </c>
      <c r="F64" t="s">
        <v>2873</v>
      </c>
      <c r="G64" t="s">
        <v>127</v>
      </c>
      <c r="H64" s="55">
        <v>3.94</v>
      </c>
      <c r="I64" t="s">
        <v>686</v>
      </c>
      <c r="J64" t="s">
        <v>98</v>
      </c>
      <c r="K64" s="56">
        <v>2.98E-2</v>
      </c>
      <c r="L64" s="56">
        <v>2.92E-2</v>
      </c>
      <c r="M64" s="55">
        <v>408112.72</v>
      </c>
      <c r="N64" s="55">
        <v>113.58</v>
      </c>
      <c r="O64" s="55">
        <v>463.534427376</v>
      </c>
      <c r="P64" s="56">
        <v>1.4E-3</v>
      </c>
      <c r="Q64" s="56">
        <v>2.0000000000000001E-4</v>
      </c>
    </row>
    <row r="65" spans="1:17">
      <c r="A65" t="s">
        <v>4397</v>
      </c>
      <c r="B65" t="s">
        <v>2806</v>
      </c>
      <c r="C65" t="s">
        <v>2878</v>
      </c>
      <c r="D65" s="105" t="s">
        <v>4460</v>
      </c>
      <c r="E65" t="s">
        <v>371</v>
      </c>
      <c r="F65" t="s">
        <v>2879</v>
      </c>
      <c r="G65" t="s">
        <v>127</v>
      </c>
      <c r="H65" s="55">
        <v>3.94</v>
      </c>
      <c r="I65" t="s">
        <v>686</v>
      </c>
      <c r="J65" t="s">
        <v>98</v>
      </c>
      <c r="K65" s="56">
        <v>2.98E-2</v>
      </c>
      <c r="L65" s="56">
        <v>2.92E-2</v>
      </c>
      <c r="M65" s="55">
        <v>11541.65</v>
      </c>
      <c r="N65" s="55">
        <v>113.58</v>
      </c>
      <c r="O65" s="55">
        <v>13.10900607</v>
      </c>
      <c r="P65" s="56">
        <v>0</v>
      </c>
      <c r="Q65" s="56">
        <v>0</v>
      </c>
    </row>
    <row r="66" spans="1:17">
      <c r="A66" t="s">
        <v>4398</v>
      </c>
      <c r="B66" t="s">
        <v>2806</v>
      </c>
      <c r="C66" t="s">
        <v>2872</v>
      </c>
      <c r="D66" s="105" t="s">
        <v>4460</v>
      </c>
      <c r="E66" t="s">
        <v>371</v>
      </c>
      <c r="F66" t="s">
        <v>2873</v>
      </c>
      <c r="G66" t="s">
        <v>127</v>
      </c>
      <c r="H66" s="55">
        <v>4.01</v>
      </c>
      <c r="I66" t="s">
        <v>686</v>
      </c>
      <c r="J66" t="s">
        <v>98</v>
      </c>
      <c r="K66" s="56">
        <v>2.98E-2</v>
      </c>
      <c r="L66" s="56">
        <v>2.0299999999999999E-2</v>
      </c>
      <c r="M66" s="55">
        <v>550661.09</v>
      </c>
      <c r="N66" s="55">
        <v>117.59</v>
      </c>
      <c r="O66" s="55">
        <v>647.52237573100001</v>
      </c>
      <c r="P66" s="56">
        <v>2E-3</v>
      </c>
      <c r="Q66" s="56">
        <v>2.0000000000000001E-4</v>
      </c>
    </row>
    <row r="67" spans="1:17">
      <c r="A67" t="s">
        <v>4393</v>
      </c>
      <c r="B67" t="s">
        <v>2852</v>
      </c>
      <c r="C67" t="s">
        <v>2876</v>
      </c>
      <c r="D67" s="105" t="s">
        <v>4460</v>
      </c>
      <c r="E67" t="s">
        <v>371</v>
      </c>
      <c r="F67" t="s">
        <v>2877</v>
      </c>
      <c r="G67" t="s">
        <v>127</v>
      </c>
      <c r="H67" s="55">
        <v>1.93</v>
      </c>
      <c r="I67" t="s">
        <v>110</v>
      </c>
      <c r="J67" t="s">
        <v>98</v>
      </c>
      <c r="K67" s="56">
        <v>4.7E-2</v>
      </c>
      <c r="L67" s="56">
        <v>4.3799999999999999E-2</v>
      </c>
      <c r="M67" s="55">
        <v>201621.68</v>
      </c>
      <c r="N67" s="55">
        <v>135.16999999999999</v>
      </c>
      <c r="O67" s="55">
        <v>272.53202485600002</v>
      </c>
      <c r="P67" s="56">
        <v>8.0000000000000004E-4</v>
      </c>
      <c r="Q67" s="56">
        <v>1E-4</v>
      </c>
    </row>
    <row r="68" spans="1:17">
      <c r="A68" t="s">
        <v>4399</v>
      </c>
      <c r="B68" t="s">
        <v>2852</v>
      </c>
      <c r="C68" t="s">
        <v>2887</v>
      </c>
      <c r="D68" s="105" t="s">
        <v>4460</v>
      </c>
      <c r="E68" t="s">
        <v>479</v>
      </c>
      <c r="F68" t="s">
        <v>2888</v>
      </c>
      <c r="G68" t="s">
        <v>177</v>
      </c>
      <c r="H68" s="55">
        <v>7.76</v>
      </c>
      <c r="I68" t="s">
        <v>329</v>
      </c>
      <c r="J68" t="s">
        <v>98</v>
      </c>
      <c r="K68" s="56">
        <v>3.2199999999999999E-2</v>
      </c>
      <c r="L68" s="56">
        <v>3.5099999999999999E-2</v>
      </c>
      <c r="M68" s="55">
        <v>551192.71</v>
      </c>
      <c r="N68" s="55">
        <v>110.26</v>
      </c>
      <c r="O68" s="55">
        <v>607.74508204599999</v>
      </c>
      <c r="P68" s="56">
        <v>1.9E-3</v>
      </c>
      <c r="Q68" s="56">
        <v>2.0000000000000001E-4</v>
      </c>
    </row>
    <row r="69" spans="1:17">
      <c r="A69" t="s">
        <v>4399</v>
      </c>
      <c r="B69" t="s">
        <v>2852</v>
      </c>
      <c r="C69" t="s">
        <v>2889</v>
      </c>
      <c r="D69" s="105" t="s">
        <v>4460</v>
      </c>
      <c r="E69" t="s">
        <v>479</v>
      </c>
      <c r="F69" t="s">
        <v>2890</v>
      </c>
      <c r="G69" t="s">
        <v>177</v>
      </c>
      <c r="H69" s="55">
        <v>7.75</v>
      </c>
      <c r="I69" t="s">
        <v>329</v>
      </c>
      <c r="J69" t="s">
        <v>98</v>
      </c>
      <c r="K69" s="56">
        <v>3.2599999999999997E-2</v>
      </c>
      <c r="L69" s="56">
        <v>3.5099999999999999E-2</v>
      </c>
      <c r="M69" s="55">
        <v>115344.41</v>
      </c>
      <c r="N69" s="55">
        <v>109.68</v>
      </c>
      <c r="O69" s="55">
        <v>126.509748888</v>
      </c>
      <c r="P69" s="56">
        <v>4.0000000000000002E-4</v>
      </c>
      <c r="Q69" s="56">
        <v>0</v>
      </c>
    </row>
    <row r="70" spans="1:17">
      <c r="A70" t="s">
        <v>4399</v>
      </c>
      <c r="B70" t="s">
        <v>2852</v>
      </c>
      <c r="C70" t="s">
        <v>2891</v>
      </c>
      <c r="D70" s="105" t="s">
        <v>4460</v>
      </c>
      <c r="E70" t="s">
        <v>479</v>
      </c>
      <c r="F70" t="s">
        <v>2302</v>
      </c>
      <c r="G70" t="s">
        <v>177</v>
      </c>
      <c r="H70" s="55">
        <v>7.69</v>
      </c>
      <c r="I70" t="s">
        <v>329</v>
      </c>
      <c r="J70" t="s">
        <v>98</v>
      </c>
      <c r="K70" s="56">
        <v>3.6600000000000001E-2</v>
      </c>
      <c r="L70" s="56">
        <v>3.4200000000000001E-2</v>
      </c>
      <c r="M70" s="55">
        <v>115769.4</v>
      </c>
      <c r="N70" s="55">
        <v>113.19</v>
      </c>
      <c r="O70" s="55">
        <v>131.03938385999999</v>
      </c>
      <c r="P70" s="56">
        <v>4.0000000000000002E-4</v>
      </c>
      <c r="Q70" s="56">
        <v>0</v>
      </c>
    </row>
    <row r="71" spans="1:17">
      <c r="A71" t="s">
        <v>4399</v>
      </c>
      <c r="B71" t="s">
        <v>2852</v>
      </c>
      <c r="C71" t="s">
        <v>2905</v>
      </c>
      <c r="D71" s="105" t="s">
        <v>4460</v>
      </c>
      <c r="E71" t="s">
        <v>479</v>
      </c>
      <c r="F71" t="s">
        <v>2906</v>
      </c>
      <c r="G71" t="s">
        <v>177</v>
      </c>
      <c r="H71" s="55">
        <v>7.76</v>
      </c>
      <c r="I71" t="s">
        <v>329</v>
      </c>
      <c r="J71" t="s">
        <v>98</v>
      </c>
      <c r="K71" s="56">
        <v>3.4500000000000003E-2</v>
      </c>
      <c r="L71" s="56">
        <v>3.2800000000000003E-2</v>
      </c>
      <c r="M71" s="55">
        <v>217299.79</v>
      </c>
      <c r="N71" s="55">
        <v>113.25</v>
      </c>
      <c r="O71" s="55">
        <v>246.09201217500001</v>
      </c>
      <c r="P71" s="56">
        <v>8.0000000000000004E-4</v>
      </c>
      <c r="Q71" s="56">
        <v>1E-4</v>
      </c>
    </row>
    <row r="72" spans="1:17">
      <c r="A72" t="s">
        <v>4399</v>
      </c>
      <c r="B72" t="s">
        <v>2852</v>
      </c>
      <c r="C72" t="s">
        <v>2907</v>
      </c>
      <c r="D72" s="105" t="s">
        <v>4460</v>
      </c>
      <c r="E72" t="s">
        <v>479</v>
      </c>
      <c r="F72" t="s">
        <v>2908</v>
      </c>
      <c r="G72" t="s">
        <v>177</v>
      </c>
      <c r="H72" s="55">
        <v>7.83</v>
      </c>
      <c r="I72" t="s">
        <v>329</v>
      </c>
      <c r="J72" t="s">
        <v>98</v>
      </c>
      <c r="K72" s="56">
        <v>3.0499999999999999E-2</v>
      </c>
      <c r="L72" s="56">
        <v>3.2800000000000003E-2</v>
      </c>
      <c r="M72" s="55">
        <v>219130.73</v>
      </c>
      <c r="N72" s="55">
        <v>109.75</v>
      </c>
      <c r="O72" s="55">
        <v>240.49597617500001</v>
      </c>
      <c r="P72" s="56">
        <v>6.9999999999999999E-4</v>
      </c>
      <c r="Q72" s="56">
        <v>1E-4</v>
      </c>
    </row>
    <row r="73" spans="1:17">
      <c r="A73" t="s">
        <v>4399</v>
      </c>
      <c r="B73" t="s">
        <v>2852</v>
      </c>
      <c r="C73" t="s">
        <v>2892</v>
      </c>
      <c r="D73" s="105" t="s">
        <v>4460</v>
      </c>
      <c r="E73" t="s">
        <v>479</v>
      </c>
      <c r="F73" t="s">
        <v>2893</v>
      </c>
      <c r="G73" t="s">
        <v>177</v>
      </c>
      <c r="H73" s="55">
        <v>7.82</v>
      </c>
      <c r="I73" t="s">
        <v>329</v>
      </c>
      <c r="J73" t="s">
        <v>98</v>
      </c>
      <c r="K73" s="56">
        <v>2.9000000000000001E-2</v>
      </c>
      <c r="L73" s="56">
        <v>3.5099999999999999E-2</v>
      </c>
      <c r="M73" s="55">
        <v>203419.82</v>
      </c>
      <c r="N73" s="55">
        <v>105</v>
      </c>
      <c r="O73" s="55">
        <v>213.590811</v>
      </c>
      <c r="P73" s="56">
        <v>6.9999999999999999E-4</v>
      </c>
      <c r="Q73" s="56">
        <v>1E-4</v>
      </c>
    </row>
    <row r="74" spans="1:17">
      <c r="A74" t="s">
        <v>4399</v>
      </c>
      <c r="B74" t="s">
        <v>2852</v>
      </c>
      <c r="C74" t="s">
        <v>2909</v>
      </c>
      <c r="D74" s="105" t="s">
        <v>4460</v>
      </c>
      <c r="E74" t="s">
        <v>479</v>
      </c>
      <c r="F74" t="s">
        <v>2910</v>
      </c>
      <c r="G74" t="s">
        <v>177</v>
      </c>
      <c r="H74" s="55">
        <v>7.94</v>
      </c>
      <c r="I74" t="s">
        <v>329</v>
      </c>
      <c r="J74" t="s">
        <v>98</v>
      </c>
      <c r="K74" s="56">
        <v>2.3800000000000002E-2</v>
      </c>
      <c r="L74" s="56">
        <v>3.4599999999999999E-2</v>
      </c>
      <c r="M74" s="55">
        <v>14445.07</v>
      </c>
      <c r="N74" s="55">
        <v>102</v>
      </c>
      <c r="O74" s="55">
        <v>14.7339714</v>
      </c>
      <c r="P74" s="56">
        <v>0</v>
      </c>
      <c r="Q74" s="56">
        <v>0</v>
      </c>
    </row>
    <row r="75" spans="1:17">
      <c r="A75" t="s">
        <v>4399</v>
      </c>
      <c r="B75" t="s">
        <v>2852</v>
      </c>
      <c r="C75" t="s">
        <v>2911</v>
      </c>
      <c r="D75" s="105" t="s">
        <v>4460</v>
      </c>
      <c r="E75" t="s">
        <v>479</v>
      </c>
      <c r="F75" t="s">
        <v>2912</v>
      </c>
      <c r="G75" t="s">
        <v>177</v>
      </c>
      <c r="H75" s="55">
        <v>7.86</v>
      </c>
      <c r="I75" t="s">
        <v>329</v>
      </c>
      <c r="J75" t="s">
        <v>98</v>
      </c>
      <c r="K75" s="56">
        <v>2.4299999999999999E-2</v>
      </c>
      <c r="L75" s="56">
        <v>3.7900000000000003E-2</v>
      </c>
      <c r="M75" s="55">
        <v>213470.05</v>
      </c>
      <c r="N75" s="55">
        <v>99.67</v>
      </c>
      <c r="O75" s="55">
        <v>212.76559883499999</v>
      </c>
      <c r="P75" s="56">
        <v>5.9999999999999995E-4</v>
      </c>
      <c r="Q75" s="56">
        <v>1E-4</v>
      </c>
    </row>
    <row r="76" spans="1:17">
      <c r="A76" t="s">
        <v>4399</v>
      </c>
      <c r="B76" t="s">
        <v>2852</v>
      </c>
      <c r="C76" t="s">
        <v>2913</v>
      </c>
      <c r="D76" s="105" t="s">
        <v>4460</v>
      </c>
      <c r="E76" t="s">
        <v>479</v>
      </c>
      <c r="F76" t="s">
        <v>2914</v>
      </c>
      <c r="G76" t="s">
        <v>177</v>
      </c>
      <c r="H76" s="55">
        <v>7.85</v>
      </c>
      <c r="I76" t="s">
        <v>329</v>
      </c>
      <c r="J76" t="s">
        <v>98</v>
      </c>
      <c r="K76" s="56">
        <v>2.3800000000000002E-2</v>
      </c>
      <c r="L76" s="56">
        <v>3.9199999999999999E-2</v>
      </c>
      <c r="M76" s="55">
        <v>221560.14</v>
      </c>
      <c r="N76" s="55">
        <v>98.42</v>
      </c>
      <c r="O76" s="55">
        <v>218.05948978800001</v>
      </c>
      <c r="P76" s="56">
        <v>6.9999999999999999E-4</v>
      </c>
      <c r="Q76" s="56">
        <v>1E-4</v>
      </c>
    </row>
    <row r="77" spans="1:17">
      <c r="A77" t="s">
        <v>4399</v>
      </c>
      <c r="B77" t="s">
        <v>2852</v>
      </c>
      <c r="C77" t="s">
        <v>2894</v>
      </c>
      <c r="D77" s="105" t="s">
        <v>4460</v>
      </c>
      <c r="E77" t="s">
        <v>479</v>
      </c>
      <c r="F77" t="s">
        <v>2895</v>
      </c>
      <c r="G77" t="s">
        <v>177</v>
      </c>
      <c r="H77" s="55">
        <v>7.89</v>
      </c>
      <c r="I77" t="s">
        <v>329</v>
      </c>
      <c r="J77" t="s">
        <v>98</v>
      </c>
      <c r="K77" s="56">
        <v>2.7699999999999999E-2</v>
      </c>
      <c r="L77" s="56">
        <v>3.27E-2</v>
      </c>
      <c r="M77" s="55">
        <v>132616.79999999999</v>
      </c>
      <c r="N77" s="55">
        <v>107.36</v>
      </c>
      <c r="O77" s="55">
        <v>142.37739647999999</v>
      </c>
      <c r="P77" s="56">
        <v>4.0000000000000002E-4</v>
      </c>
      <c r="Q77" s="56">
        <v>0</v>
      </c>
    </row>
    <row r="78" spans="1:17">
      <c r="A78" t="s">
        <v>4399</v>
      </c>
      <c r="B78" t="s">
        <v>2852</v>
      </c>
      <c r="C78" t="s">
        <v>2896</v>
      </c>
      <c r="D78" s="105" t="s">
        <v>4460</v>
      </c>
      <c r="E78" t="s">
        <v>479</v>
      </c>
      <c r="F78" t="s">
        <v>2897</v>
      </c>
      <c r="G78" t="s">
        <v>177</v>
      </c>
      <c r="H78" s="55">
        <v>7.91</v>
      </c>
      <c r="I78" t="s">
        <v>329</v>
      </c>
      <c r="J78" t="s">
        <v>98</v>
      </c>
      <c r="K78" s="56">
        <v>2.3E-2</v>
      </c>
      <c r="L78" s="56">
        <v>3.6799999999999999E-2</v>
      </c>
      <c r="M78" s="55">
        <v>55632</v>
      </c>
      <c r="N78" s="55">
        <v>100</v>
      </c>
      <c r="O78" s="55">
        <v>55.631999999999998</v>
      </c>
      <c r="P78" s="56">
        <v>2.0000000000000001E-4</v>
      </c>
      <c r="Q78" s="56">
        <v>0</v>
      </c>
    </row>
    <row r="79" spans="1:17">
      <c r="A79" t="s">
        <v>4399</v>
      </c>
      <c r="B79" t="s">
        <v>2852</v>
      </c>
      <c r="C79" t="s">
        <v>2898</v>
      </c>
      <c r="D79" s="105" t="s">
        <v>4460</v>
      </c>
      <c r="E79" t="s">
        <v>479</v>
      </c>
      <c r="F79" t="s">
        <v>2899</v>
      </c>
      <c r="G79" t="s">
        <v>177</v>
      </c>
      <c r="H79" s="55">
        <v>7.99</v>
      </c>
      <c r="I79" t="s">
        <v>329</v>
      </c>
      <c r="J79" t="s">
        <v>98</v>
      </c>
      <c r="K79" s="56">
        <v>2.1999999999999999E-2</v>
      </c>
      <c r="L79" s="56">
        <v>3.4299999999999997E-2</v>
      </c>
      <c r="M79" s="55">
        <v>87230.67</v>
      </c>
      <c r="N79" s="55">
        <v>101.37</v>
      </c>
      <c r="O79" s="55">
        <v>88.425730178999999</v>
      </c>
      <c r="P79" s="56">
        <v>2.9999999999999997E-4</v>
      </c>
      <c r="Q79" s="56">
        <v>0</v>
      </c>
    </row>
    <row r="80" spans="1:17">
      <c r="A80" t="s">
        <v>4399</v>
      </c>
      <c r="B80" t="s">
        <v>2852</v>
      </c>
      <c r="C80" t="s">
        <v>2900</v>
      </c>
      <c r="D80" s="105" t="s">
        <v>4460</v>
      </c>
      <c r="E80" t="s">
        <v>479</v>
      </c>
      <c r="F80" t="s">
        <v>403</v>
      </c>
      <c r="G80" t="s">
        <v>177</v>
      </c>
      <c r="H80" s="55">
        <v>7.9</v>
      </c>
      <c r="I80" t="s">
        <v>329</v>
      </c>
      <c r="J80" t="s">
        <v>98</v>
      </c>
      <c r="K80" s="56">
        <v>2.3800000000000002E-2</v>
      </c>
      <c r="L80" s="56">
        <v>3.6900000000000002E-2</v>
      </c>
      <c r="M80" s="55">
        <v>113433.60000000001</v>
      </c>
      <c r="N80" s="55">
        <v>100.91</v>
      </c>
      <c r="O80" s="55">
        <v>114.46584575999999</v>
      </c>
      <c r="P80" s="56">
        <v>2.9999999999999997E-4</v>
      </c>
      <c r="Q80" s="56">
        <v>0</v>
      </c>
    </row>
    <row r="81" spans="1:17">
      <c r="A81" t="s">
        <v>4399</v>
      </c>
      <c r="B81" t="s">
        <v>2852</v>
      </c>
      <c r="C81" t="s">
        <v>2901</v>
      </c>
      <c r="D81" s="105" t="s">
        <v>4460</v>
      </c>
      <c r="E81" t="s">
        <v>479</v>
      </c>
      <c r="F81" t="s">
        <v>2902</v>
      </c>
      <c r="G81" t="s">
        <v>177</v>
      </c>
      <c r="H81" s="55">
        <v>7.79</v>
      </c>
      <c r="I81" t="s">
        <v>329</v>
      </c>
      <c r="J81" t="s">
        <v>98</v>
      </c>
      <c r="K81" s="56">
        <v>2.3599999999999999E-2</v>
      </c>
      <c r="L81" s="56">
        <v>4.24E-2</v>
      </c>
      <c r="M81" s="55">
        <v>336798.01</v>
      </c>
      <c r="N81" s="55">
        <v>96.74</v>
      </c>
      <c r="O81" s="55">
        <v>325.81839487399998</v>
      </c>
      <c r="P81" s="56">
        <v>1E-3</v>
      </c>
      <c r="Q81" s="56">
        <v>1E-4</v>
      </c>
    </row>
    <row r="82" spans="1:17">
      <c r="A82" t="s">
        <v>4399</v>
      </c>
      <c r="B82" t="s">
        <v>2852</v>
      </c>
      <c r="C82" t="s">
        <v>2885</v>
      </c>
      <c r="D82" s="105" t="s">
        <v>4460</v>
      </c>
      <c r="E82" t="s">
        <v>479</v>
      </c>
      <c r="F82" t="s">
        <v>2886</v>
      </c>
      <c r="G82" t="s">
        <v>177</v>
      </c>
      <c r="H82" s="55">
        <v>7.76</v>
      </c>
      <c r="I82" t="s">
        <v>329</v>
      </c>
      <c r="J82" t="s">
        <v>98</v>
      </c>
      <c r="K82" s="56">
        <v>2.3199999999999998E-2</v>
      </c>
      <c r="L82" s="56">
        <v>4.4400000000000002E-2</v>
      </c>
      <c r="M82" s="55">
        <v>242322.09</v>
      </c>
      <c r="N82" s="55">
        <v>94.71</v>
      </c>
      <c r="O82" s="55">
        <v>229.503251439</v>
      </c>
      <c r="P82" s="56">
        <v>6.9999999999999999E-4</v>
      </c>
      <c r="Q82" s="56">
        <v>1E-4</v>
      </c>
    </row>
    <row r="83" spans="1:17">
      <c r="A83" t="s">
        <v>4399</v>
      </c>
      <c r="B83" t="s">
        <v>2852</v>
      </c>
      <c r="C83" t="s">
        <v>2903</v>
      </c>
      <c r="D83" s="105" t="s">
        <v>4460</v>
      </c>
      <c r="E83" t="s">
        <v>479</v>
      </c>
      <c r="F83" t="s">
        <v>2904</v>
      </c>
      <c r="G83" t="s">
        <v>177</v>
      </c>
      <c r="H83" s="55">
        <v>7.64</v>
      </c>
      <c r="I83" t="s">
        <v>329</v>
      </c>
      <c r="J83" t="s">
        <v>98</v>
      </c>
      <c r="K83" s="56">
        <v>2.0899999999999998E-2</v>
      </c>
      <c r="L83" s="56">
        <v>5.3800000000000001E-2</v>
      </c>
      <c r="M83" s="55">
        <v>347170.46</v>
      </c>
      <c r="N83" s="55">
        <v>84.42</v>
      </c>
      <c r="O83" s="55">
        <v>293.08130233200001</v>
      </c>
      <c r="P83" s="56">
        <v>8.9999999999999998E-4</v>
      </c>
      <c r="Q83" s="56">
        <v>1E-4</v>
      </c>
    </row>
    <row r="84" spans="1:17">
      <c r="A84" t="s">
        <v>4400</v>
      </c>
      <c r="B84" t="s">
        <v>2806</v>
      </c>
      <c r="C84" t="s">
        <v>2919</v>
      </c>
      <c r="D84" s="105" t="s">
        <v>4460</v>
      </c>
      <c r="E84" t="s">
        <v>492</v>
      </c>
      <c r="F84" t="s">
        <v>2920</v>
      </c>
      <c r="G84" t="s">
        <v>127</v>
      </c>
      <c r="H84" s="55">
        <v>7.61</v>
      </c>
      <c r="I84" t="s">
        <v>560</v>
      </c>
      <c r="J84" t="s">
        <v>98</v>
      </c>
      <c r="K84" s="56">
        <v>1.6299999999999999E-2</v>
      </c>
      <c r="L84" s="56">
        <v>3.1199999999999999E-2</v>
      </c>
      <c r="M84" s="55">
        <v>825087.24</v>
      </c>
      <c r="N84" s="55">
        <v>99.62</v>
      </c>
      <c r="O84" s="55">
        <v>821.95190848799996</v>
      </c>
      <c r="P84" s="56">
        <v>2.5000000000000001E-3</v>
      </c>
      <c r="Q84" s="56">
        <v>2.9999999999999997E-4</v>
      </c>
    </row>
    <row r="85" spans="1:17">
      <c r="A85" t="s">
        <v>4400</v>
      </c>
      <c r="B85" t="s">
        <v>2806</v>
      </c>
      <c r="C85" t="s">
        <v>2921</v>
      </c>
      <c r="D85" s="105" t="s">
        <v>4460</v>
      </c>
      <c r="E85" t="s">
        <v>492</v>
      </c>
      <c r="F85" t="s">
        <v>2922</v>
      </c>
      <c r="G85" t="s">
        <v>127</v>
      </c>
      <c r="H85" s="55">
        <v>7.62</v>
      </c>
      <c r="I85" t="s">
        <v>560</v>
      </c>
      <c r="J85" t="s">
        <v>98</v>
      </c>
      <c r="K85" s="56">
        <v>1.4999999999999999E-2</v>
      </c>
      <c r="L85" s="56">
        <v>3.1899999999999998E-2</v>
      </c>
      <c r="M85" s="55">
        <v>387857.12</v>
      </c>
      <c r="N85" s="55">
        <v>97.96</v>
      </c>
      <c r="O85" s="55">
        <v>379.94483475200002</v>
      </c>
      <c r="P85" s="56">
        <v>1.1999999999999999E-3</v>
      </c>
      <c r="Q85" s="56">
        <v>1E-4</v>
      </c>
    </row>
    <row r="86" spans="1:17">
      <c r="A86" t="s">
        <v>4401</v>
      </c>
      <c r="B86" t="s">
        <v>2852</v>
      </c>
      <c r="C86" t="s">
        <v>2998</v>
      </c>
      <c r="D86" s="105" t="s">
        <v>4460</v>
      </c>
      <c r="E86" t="s">
        <v>2916</v>
      </c>
      <c r="F86" t="s">
        <v>2999</v>
      </c>
      <c r="G86" t="s">
        <v>1991</v>
      </c>
      <c r="H86" s="55">
        <v>4.72</v>
      </c>
      <c r="I86" t="s">
        <v>349</v>
      </c>
      <c r="J86" t="s">
        <v>98</v>
      </c>
      <c r="K86" s="56">
        <v>3.1E-2</v>
      </c>
      <c r="L86" s="56">
        <v>2.6700000000000002E-2</v>
      </c>
      <c r="M86" s="55">
        <v>869333.63</v>
      </c>
      <c r="N86" s="55">
        <v>113.73</v>
      </c>
      <c r="O86" s="55">
        <v>988.69313739899997</v>
      </c>
      <c r="P86" s="56">
        <v>3.0000000000000001E-3</v>
      </c>
      <c r="Q86" s="56">
        <v>2.9999999999999997E-4</v>
      </c>
    </row>
    <row r="87" spans="1:17">
      <c r="A87" t="s">
        <v>4401</v>
      </c>
      <c r="B87" t="s">
        <v>2852</v>
      </c>
      <c r="C87" t="s">
        <v>3000</v>
      </c>
      <c r="D87" s="105" t="s">
        <v>4460</v>
      </c>
      <c r="E87" t="s">
        <v>2916</v>
      </c>
      <c r="F87" t="s">
        <v>3001</v>
      </c>
      <c r="G87" t="s">
        <v>1991</v>
      </c>
      <c r="H87" s="55">
        <v>4.74</v>
      </c>
      <c r="I87" t="s">
        <v>349</v>
      </c>
      <c r="J87" t="s">
        <v>98</v>
      </c>
      <c r="K87" s="56">
        <v>2.4899999999999999E-2</v>
      </c>
      <c r="L87" s="56">
        <v>2.6800000000000001E-2</v>
      </c>
      <c r="M87" s="55">
        <v>365199.76</v>
      </c>
      <c r="N87" s="55">
        <v>112.44</v>
      </c>
      <c r="O87" s="55">
        <v>410.630610144</v>
      </c>
      <c r="P87" s="56">
        <v>1.2999999999999999E-3</v>
      </c>
      <c r="Q87" s="56">
        <v>1E-4</v>
      </c>
    </row>
    <row r="88" spans="1:17">
      <c r="A88" t="s">
        <v>4401</v>
      </c>
      <c r="B88" t="s">
        <v>2852</v>
      </c>
      <c r="C88" t="s">
        <v>3002</v>
      </c>
      <c r="D88" s="105" t="s">
        <v>4460</v>
      </c>
      <c r="E88" t="s">
        <v>2916</v>
      </c>
      <c r="F88" t="s">
        <v>3001</v>
      </c>
      <c r="G88" t="s">
        <v>1991</v>
      </c>
      <c r="H88" s="55">
        <v>4.99</v>
      </c>
      <c r="I88" t="s">
        <v>349</v>
      </c>
      <c r="J88" t="s">
        <v>98</v>
      </c>
      <c r="K88" s="56">
        <v>3.5999999999999997E-2</v>
      </c>
      <c r="L88" s="56">
        <v>2.7099999999999999E-2</v>
      </c>
      <c r="M88" s="55">
        <v>242995.47</v>
      </c>
      <c r="N88" s="55">
        <v>116.58</v>
      </c>
      <c r="O88" s="55">
        <v>283.28411892600002</v>
      </c>
      <c r="P88" s="56">
        <v>8.9999999999999998E-4</v>
      </c>
      <c r="Q88" s="56">
        <v>1E-4</v>
      </c>
    </row>
    <row r="89" spans="1:17">
      <c r="A89" t="s">
        <v>4402</v>
      </c>
      <c r="B89" t="s">
        <v>2806</v>
      </c>
      <c r="C89" t="s">
        <v>2981</v>
      </c>
      <c r="D89" s="105" t="s">
        <v>4460</v>
      </c>
      <c r="E89" t="s">
        <v>2916</v>
      </c>
      <c r="F89" t="s">
        <v>455</v>
      </c>
      <c r="G89" t="s">
        <v>1991</v>
      </c>
      <c r="H89" s="55">
        <v>7.5</v>
      </c>
      <c r="I89" t="s">
        <v>349</v>
      </c>
      <c r="J89" t="s">
        <v>98</v>
      </c>
      <c r="K89" s="56">
        <v>1.7999999999999999E-2</v>
      </c>
      <c r="L89" s="56">
        <v>3.7699999999999997E-2</v>
      </c>
      <c r="M89" s="55">
        <v>4384601.47</v>
      </c>
      <c r="N89" s="55">
        <v>93.1</v>
      </c>
      <c r="O89" s="55">
        <v>4082.0639685699998</v>
      </c>
      <c r="P89" s="56">
        <v>1.2500000000000001E-2</v>
      </c>
      <c r="Q89" s="56">
        <v>1.4E-3</v>
      </c>
    </row>
    <row r="90" spans="1:17">
      <c r="A90" t="s">
        <v>4402</v>
      </c>
      <c r="B90" t="s">
        <v>2806</v>
      </c>
      <c r="C90" t="s">
        <v>2983</v>
      </c>
      <c r="D90" s="105" t="s">
        <v>4460</v>
      </c>
      <c r="E90" t="s">
        <v>2916</v>
      </c>
      <c r="F90" t="s">
        <v>455</v>
      </c>
      <c r="G90" t="s">
        <v>1991</v>
      </c>
      <c r="H90" s="55">
        <v>7.09</v>
      </c>
      <c r="I90" t="s">
        <v>349</v>
      </c>
      <c r="J90" t="s">
        <v>98</v>
      </c>
      <c r="K90" s="56">
        <v>1.8800000000000001E-2</v>
      </c>
      <c r="L90" s="56">
        <v>3.9E-2</v>
      </c>
      <c r="M90" s="55">
        <v>2708423.26</v>
      </c>
      <c r="N90" s="55">
        <v>93.53</v>
      </c>
      <c r="O90" s="55">
        <v>2533.1882750780001</v>
      </c>
      <c r="P90" s="56">
        <v>7.7000000000000002E-3</v>
      </c>
      <c r="Q90" s="56">
        <v>8.9999999999999998E-4</v>
      </c>
    </row>
    <row r="91" spans="1:17">
      <c r="A91" t="s">
        <v>4402</v>
      </c>
      <c r="B91" t="s">
        <v>2806</v>
      </c>
      <c r="C91" t="s">
        <v>2980</v>
      </c>
      <c r="D91" s="105" t="s">
        <v>4460</v>
      </c>
      <c r="E91" t="s">
        <v>2916</v>
      </c>
      <c r="F91" t="s">
        <v>365</v>
      </c>
      <c r="G91" t="s">
        <v>1991</v>
      </c>
      <c r="H91" s="55">
        <v>7.4</v>
      </c>
      <c r="I91" t="s">
        <v>349</v>
      </c>
      <c r="J91" t="s">
        <v>98</v>
      </c>
      <c r="K91" s="56">
        <v>2.3699999999999999E-2</v>
      </c>
      <c r="L91" s="56">
        <v>2.5999999999999999E-2</v>
      </c>
      <c r="M91" s="55">
        <v>1789551.65</v>
      </c>
      <c r="N91" s="55">
        <v>104.47</v>
      </c>
      <c r="O91" s="55">
        <v>1869.5446087549999</v>
      </c>
      <c r="P91" s="56">
        <v>5.7000000000000002E-3</v>
      </c>
      <c r="Q91" s="56">
        <v>6.9999999999999999E-4</v>
      </c>
    </row>
    <row r="92" spans="1:17">
      <c r="A92" t="s">
        <v>4402</v>
      </c>
      <c r="B92" t="s">
        <v>2806</v>
      </c>
      <c r="C92" t="s">
        <v>2982</v>
      </c>
      <c r="D92" s="105" t="s">
        <v>4460</v>
      </c>
      <c r="E92" t="s">
        <v>2916</v>
      </c>
      <c r="F92" t="s">
        <v>365</v>
      </c>
      <c r="G92" t="s">
        <v>1991</v>
      </c>
      <c r="H92" s="55">
        <v>7.03</v>
      </c>
      <c r="I92" t="s">
        <v>349</v>
      </c>
      <c r="J92" t="s">
        <v>98</v>
      </c>
      <c r="K92" s="56">
        <v>2.3199999999999998E-2</v>
      </c>
      <c r="L92" s="56">
        <v>2.7400000000000001E-2</v>
      </c>
      <c r="M92" s="55">
        <v>1271762.5900000001</v>
      </c>
      <c r="N92" s="55">
        <v>103.18</v>
      </c>
      <c r="O92" s="55">
        <v>1312.204640362</v>
      </c>
      <c r="P92" s="56">
        <v>4.0000000000000001E-3</v>
      </c>
      <c r="Q92" s="56">
        <v>5.0000000000000001E-4</v>
      </c>
    </row>
    <row r="93" spans="1:17">
      <c r="A93" t="s">
        <v>4403</v>
      </c>
      <c r="B93" t="s">
        <v>2852</v>
      </c>
      <c r="C93" t="s">
        <v>2915</v>
      </c>
      <c r="D93" s="105" t="s">
        <v>4460</v>
      </c>
      <c r="E93" t="s">
        <v>2916</v>
      </c>
      <c r="F93" t="s">
        <v>2917</v>
      </c>
      <c r="G93" t="s">
        <v>1991</v>
      </c>
      <c r="H93" s="55">
        <v>5.16</v>
      </c>
      <c r="I93" t="s">
        <v>349</v>
      </c>
      <c r="J93" t="s">
        <v>98</v>
      </c>
      <c r="K93" s="56">
        <v>1.7899999999999999E-2</v>
      </c>
      <c r="L93" s="56">
        <v>2.9000000000000001E-2</v>
      </c>
      <c r="M93" s="55">
        <v>1033736.78</v>
      </c>
      <c r="N93" s="55">
        <v>105.5</v>
      </c>
      <c r="O93" s="55">
        <v>1090.5923029</v>
      </c>
      <c r="P93" s="56">
        <v>3.3E-3</v>
      </c>
      <c r="Q93" s="56">
        <v>4.0000000000000002E-4</v>
      </c>
    </row>
    <row r="94" spans="1:17">
      <c r="A94" t="s">
        <v>4403</v>
      </c>
      <c r="B94" t="s">
        <v>2852</v>
      </c>
      <c r="C94" t="s">
        <v>2918</v>
      </c>
      <c r="D94" s="105" t="s">
        <v>4460</v>
      </c>
      <c r="E94" t="s">
        <v>2916</v>
      </c>
      <c r="F94" t="s">
        <v>2917</v>
      </c>
      <c r="G94" t="s">
        <v>1991</v>
      </c>
      <c r="H94" s="55">
        <v>6.53</v>
      </c>
      <c r="I94" t="s">
        <v>349</v>
      </c>
      <c r="J94" t="s">
        <v>98</v>
      </c>
      <c r="K94" s="56">
        <v>7.5499999999999998E-2</v>
      </c>
      <c r="L94" s="56">
        <v>7.5700000000000003E-2</v>
      </c>
      <c r="M94" s="55">
        <v>44786.75</v>
      </c>
      <c r="N94" s="55">
        <v>101.83</v>
      </c>
      <c r="O94" s="55">
        <v>45.606347524999997</v>
      </c>
      <c r="P94" s="56">
        <v>1E-4</v>
      </c>
      <c r="Q94" s="56">
        <v>0</v>
      </c>
    </row>
    <row r="95" spans="1:17">
      <c r="A95" t="s">
        <v>4382</v>
      </c>
      <c r="B95" t="s">
        <v>2852</v>
      </c>
      <c r="C95" t="s">
        <v>3003</v>
      </c>
      <c r="D95" s="105" t="s">
        <v>4460</v>
      </c>
      <c r="E95" t="s">
        <v>2916</v>
      </c>
      <c r="F95" t="s">
        <v>3004</v>
      </c>
      <c r="G95" t="s">
        <v>1991</v>
      </c>
      <c r="H95" s="55">
        <v>4.7300000000000004</v>
      </c>
      <c r="I95" t="s">
        <v>110</v>
      </c>
      <c r="J95" t="s">
        <v>98</v>
      </c>
      <c r="K95" s="56">
        <v>6.9500000000000006E-2</v>
      </c>
      <c r="L95" s="56">
        <v>7.0499999999999993E-2</v>
      </c>
      <c r="M95" s="55">
        <v>302918.68</v>
      </c>
      <c r="N95" s="55">
        <v>100.41</v>
      </c>
      <c r="O95" s="55">
        <v>304.16064658800002</v>
      </c>
      <c r="P95" s="56">
        <v>8.9999999999999998E-4</v>
      </c>
      <c r="Q95" s="56">
        <v>1E-4</v>
      </c>
    </row>
    <row r="96" spans="1:17">
      <c r="A96" t="s">
        <v>4382</v>
      </c>
      <c r="B96" t="s">
        <v>2852</v>
      </c>
      <c r="C96" t="s">
        <v>3005</v>
      </c>
      <c r="D96" s="105" t="s">
        <v>4460</v>
      </c>
      <c r="E96" t="s">
        <v>2916</v>
      </c>
      <c r="F96" t="s">
        <v>3004</v>
      </c>
      <c r="G96" t="s">
        <v>1991</v>
      </c>
      <c r="H96" s="55">
        <v>3.53</v>
      </c>
      <c r="I96" t="s">
        <v>110</v>
      </c>
      <c r="J96" t="s">
        <v>98</v>
      </c>
      <c r="K96" s="56">
        <v>6.9500000000000006E-2</v>
      </c>
      <c r="L96" s="56">
        <v>7.0800000000000002E-2</v>
      </c>
      <c r="M96" s="55">
        <v>380686.87</v>
      </c>
      <c r="N96" s="55">
        <v>100.21</v>
      </c>
      <c r="O96" s="55">
        <v>381.48631242699997</v>
      </c>
      <c r="P96" s="56">
        <v>1.1999999999999999E-3</v>
      </c>
      <c r="Q96" s="56">
        <v>1E-4</v>
      </c>
    </row>
    <row r="97" spans="1:17">
      <c r="A97" t="s">
        <v>4405</v>
      </c>
      <c r="B97" t="s">
        <v>2852</v>
      </c>
      <c r="C97" t="s">
        <v>2978</v>
      </c>
      <c r="D97" s="105" t="s">
        <v>4460</v>
      </c>
      <c r="E97" t="s">
        <v>479</v>
      </c>
      <c r="F97" t="s">
        <v>2979</v>
      </c>
      <c r="G97" t="s">
        <v>177</v>
      </c>
      <c r="H97" s="55">
        <v>3.67</v>
      </c>
      <c r="I97" t="s">
        <v>329</v>
      </c>
      <c r="J97" t="s">
        <v>98</v>
      </c>
      <c r="K97" s="56">
        <v>5.2600000000000001E-2</v>
      </c>
      <c r="L97" s="56">
        <v>3.2099999999999997E-2</v>
      </c>
      <c r="M97" s="55">
        <v>38817.519999999997</v>
      </c>
      <c r="N97" s="55">
        <v>124.46</v>
      </c>
      <c r="O97" s="55">
        <v>48.312285392</v>
      </c>
      <c r="P97" s="56">
        <v>1E-4</v>
      </c>
      <c r="Q97" s="56">
        <v>0</v>
      </c>
    </row>
    <row r="98" spans="1:17">
      <c r="A98" t="s">
        <v>4405</v>
      </c>
      <c r="B98" t="s">
        <v>2852</v>
      </c>
      <c r="C98" t="s">
        <v>2964</v>
      </c>
      <c r="D98" s="105" t="s">
        <v>4460</v>
      </c>
      <c r="E98" t="s">
        <v>479</v>
      </c>
      <c r="F98" t="s">
        <v>2965</v>
      </c>
      <c r="G98" t="s">
        <v>177</v>
      </c>
      <c r="H98" s="55">
        <v>3.7</v>
      </c>
      <c r="I98" t="s">
        <v>329</v>
      </c>
      <c r="J98" t="s">
        <v>98</v>
      </c>
      <c r="K98" s="56">
        <v>5.1299999999999998E-2</v>
      </c>
      <c r="L98" s="56">
        <v>2.5499999999999998E-2</v>
      </c>
      <c r="M98" s="55">
        <v>143141.71</v>
      </c>
      <c r="N98" s="55">
        <v>126.84</v>
      </c>
      <c r="O98" s="55">
        <v>181.56094496399999</v>
      </c>
      <c r="P98" s="56">
        <v>5.9999999999999995E-4</v>
      </c>
      <c r="Q98" s="56">
        <v>1E-4</v>
      </c>
    </row>
    <row r="99" spans="1:17">
      <c r="A99" t="s">
        <v>4405</v>
      </c>
      <c r="B99" t="s">
        <v>2852</v>
      </c>
      <c r="C99" t="s">
        <v>2966</v>
      </c>
      <c r="D99" s="105" t="s">
        <v>4460</v>
      </c>
      <c r="E99" t="s">
        <v>479</v>
      </c>
      <c r="F99" t="s">
        <v>2967</v>
      </c>
      <c r="G99" t="s">
        <v>177</v>
      </c>
      <c r="H99" s="55">
        <v>3.7</v>
      </c>
      <c r="I99" t="s">
        <v>329</v>
      </c>
      <c r="J99" t="s">
        <v>98</v>
      </c>
      <c r="K99" s="56">
        <v>5.1499999999999997E-2</v>
      </c>
      <c r="L99" s="56">
        <v>2.5499999999999998E-2</v>
      </c>
      <c r="M99" s="55">
        <v>83304.759999999995</v>
      </c>
      <c r="N99" s="55">
        <v>126.9</v>
      </c>
      <c r="O99" s="55">
        <v>105.71374044</v>
      </c>
      <c r="P99" s="56">
        <v>2.9999999999999997E-4</v>
      </c>
      <c r="Q99" s="56">
        <v>0</v>
      </c>
    </row>
    <row r="100" spans="1:17">
      <c r="A100" t="s">
        <v>4405</v>
      </c>
      <c r="B100" t="s">
        <v>2852</v>
      </c>
      <c r="C100" t="s">
        <v>2968</v>
      </c>
      <c r="D100" s="105" t="s">
        <v>4460</v>
      </c>
      <c r="E100" t="s">
        <v>479</v>
      </c>
      <c r="F100" t="s">
        <v>2969</v>
      </c>
      <c r="G100" t="s">
        <v>177</v>
      </c>
      <c r="H100" s="55">
        <v>3.77</v>
      </c>
      <c r="I100" t="s">
        <v>329</v>
      </c>
      <c r="J100" t="s">
        <v>98</v>
      </c>
      <c r="K100" s="56">
        <v>5.0999999999999997E-2</v>
      </c>
      <c r="L100" s="56">
        <v>2.5999999999999999E-2</v>
      </c>
      <c r="M100" s="55">
        <v>58651.85</v>
      </c>
      <c r="N100" s="55">
        <v>125.11</v>
      </c>
      <c r="O100" s="55">
        <v>73.379329534999997</v>
      </c>
      <c r="P100" s="56">
        <v>2.0000000000000001E-4</v>
      </c>
      <c r="Q100" s="56">
        <v>0</v>
      </c>
    </row>
    <row r="101" spans="1:17">
      <c r="A101" t="s">
        <v>4405</v>
      </c>
      <c r="B101" t="s">
        <v>2852</v>
      </c>
      <c r="C101" t="s">
        <v>2937</v>
      </c>
      <c r="D101" s="105" t="s">
        <v>4460</v>
      </c>
      <c r="E101" t="s">
        <v>479</v>
      </c>
      <c r="F101" t="s">
        <v>2938</v>
      </c>
      <c r="G101" t="s">
        <v>177</v>
      </c>
      <c r="H101" s="55">
        <v>3.72</v>
      </c>
      <c r="I101" t="s">
        <v>329</v>
      </c>
      <c r="J101" t="s">
        <v>98</v>
      </c>
      <c r="K101" s="56">
        <v>5.0999999999999997E-2</v>
      </c>
      <c r="L101" s="56">
        <v>2.2599999999999999E-2</v>
      </c>
      <c r="M101" s="55">
        <v>33143.42</v>
      </c>
      <c r="N101" s="55">
        <v>126.24</v>
      </c>
      <c r="O101" s="55">
        <v>41.840253408000002</v>
      </c>
      <c r="P101" s="56">
        <v>1E-4</v>
      </c>
      <c r="Q101" s="56">
        <v>0</v>
      </c>
    </row>
    <row r="102" spans="1:17">
      <c r="A102" t="s">
        <v>4405</v>
      </c>
      <c r="B102" t="s">
        <v>2852</v>
      </c>
      <c r="C102" t="s">
        <v>2939</v>
      </c>
      <c r="D102" s="105" t="s">
        <v>4460</v>
      </c>
      <c r="E102" t="s">
        <v>479</v>
      </c>
      <c r="F102" t="s">
        <v>2940</v>
      </c>
      <c r="G102" t="s">
        <v>177</v>
      </c>
      <c r="H102" s="55">
        <v>3.7</v>
      </c>
      <c r="I102" t="s">
        <v>329</v>
      </c>
      <c r="J102" t="s">
        <v>98</v>
      </c>
      <c r="K102" s="56">
        <v>5.0999999999999997E-2</v>
      </c>
      <c r="L102" s="56">
        <v>2.5600000000000001E-2</v>
      </c>
      <c r="M102" s="55">
        <v>67065.34</v>
      </c>
      <c r="N102" s="55">
        <v>124.63</v>
      </c>
      <c r="O102" s="55">
        <v>83.583533242000001</v>
      </c>
      <c r="P102" s="56">
        <v>2.9999999999999997E-4</v>
      </c>
      <c r="Q102" s="56">
        <v>0</v>
      </c>
    </row>
    <row r="103" spans="1:17">
      <c r="A103" t="s">
        <v>4405</v>
      </c>
      <c r="B103" t="s">
        <v>2852</v>
      </c>
      <c r="C103" t="s">
        <v>2926</v>
      </c>
      <c r="D103" s="105" t="s">
        <v>4460</v>
      </c>
      <c r="E103" t="s">
        <v>479</v>
      </c>
      <c r="F103" t="s">
        <v>604</v>
      </c>
      <c r="G103" t="s">
        <v>177</v>
      </c>
      <c r="H103" s="55">
        <v>3.7</v>
      </c>
      <c r="I103" t="s">
        <v>329</v>
      </c>
      <c r="J103" t="s">
        <v>98</v>
      </c>
      <c r="K103" s="56">
        <v>5.0999999999999997E-2</v>
      </c>
      <c r="L103" s="56">
        <v>2.5499999999999998E-2</v>
      </c>
      <c r="M103" s="55">
        <v>103962.71</v>
      </c>
      <c r="N103" s="55">
        <v>124.86</v>
      </c>
      <c r="O103" s="55">
        <v>129.80783970600001</v>
      </c>
      <c r="P103" s="56">
        <v>4.0000000000000002E-4</v>
      </c>
      <c r="Q103" s="56">
        <v>0</v>
      </c>
    </row>
    <row r="104" spans="1:17">
      <c r="A104" t="s">
        <v>4405</v>
      </c>
      <c r="B104" t="s">
        <v>2852</v>
      </c>
      <c r="C104" t="s">
        <v>2941</v>
      </c>
      <c r="D104" s="105" t="s">
        <v>4460</v>
      </c>
      <c r="E104" t="s">
        <v>479</v>
      </c>
      <c r="F104" t="s">
        <v>604</v>
      </c>
      <c r="G104" t="s">
        <v>177</v>
      </c>
      <c r="H104" s="55">
        <v>3.72</v>
      </c>
      <c r="I104" t="s">
        <v>329</v>
      </c>
      <c r="J104" t="s">
        <v>98</v>
      </c>
      <c r="K104" s="56">
        <v>5.0999999999999997E-2</v>
      </c>
      <c r="L104" s="56">
        <v>2.2599999999999999E-2</v>
      </c>
      <c r="M104" s="55">
        <v>45506.04</v>
      </c>
      <c r="N104" s="55">
        <v>125.97</v>
      </c>
      <c r="O104" s="55">
        <v>57.323958588000004</v>
      </c>
      <c r="P104" s="56">
        <v>2.0000000000000001E-4</v>
      </c>
      <c r="Q104" s="56">
        <v>0</v>
      </c>
    </row>
    <row r="105" spans="1:17">
      <c r="A105" t="s">
        <v>4405</v>
      </c>
      <c r="B105" t="s">
        <v>2852</v>
      </c>
      <c r="C105" t="s">
        <v>2970</v>
      </c>
      <c r="D105" s="105" t="s">
        <v>4460</v>
      </c>
      <c r="E105" t="s">
        <v>479</v>
      </c>
      <c r="F105" t="s">
        <v>2971</v>
      </c>
      <c r="G105" t="s">
        <v>177</v>
      </c>
      <c r="H105" s="55">
        <v>3.7</v>
      </c>
      <c r="I105" t="s">
        <v>329</v>
      </c>
      <c r="J105" t="s">
        <v>98</v>
      </c>
      <c r="K105" s="56">
        <v>5.0999999999999997E-2</v>
      </c>
      <c r="L105" s="56">
        <v>2.5600000000000001E-2</v>
      </c>
      <c r="M105" s="55">
        <v>107971.42</v>
      </c>
      <c r="N105" s="55">
        <v>125.11</v>
      </c>
      <c r="O105" s="55">
        <v>135.083043562</v>
      </c>
      <c r="P105" s="56">
        <v>4.0000000000000002E-4</v>
      </c>
      <c r="Q105" s="56">
        <v>0</v>
      </c>
    </row>
    <row r="106" spans="1:17">
      <c r="A106" t="s">
        <v>4405</v>
      </c>
      <c r="B106" t="s">
        <v>2852</v>
      </c>
      <c r="C106" t="s">
        <v>2951</v>
      </c>
      <c r="D106" s="105" t="s">
        <v>4460</v>
      </c>
      <c r="E106" t="s">
        <v>479</v>
      </c>
      <c r="F106" t="s">
        <v>2952</v>
      </c>
      <c r="G106" t="s">
        <v>177</v>
      </c>
      <c r="H106" s="55">
        <v>3.7</v>
      </c>
      <c r="I106" t="s">
        <v>329</v>
      </c>
      <c r="J106" t="s">
        <v>98</v>
      </c>
      <c r="K106" s="56">
        <v>5.0999999999999997E-2</v>
      </c>
      <c r="L106" s="56">
        <v>2.5700000000000001E-2</v>
      </c>
      <c r="M106" s="55">
        <v>47879.96</v>
      </c>
      <c r="N106" s="55">
        <v>125.41</v>
      </c>
      <c r="O106" s="55">
        <v>60.046257836000002</v>
      </c>
      <c r="P106" s="56">
        <v>2.0000000000000001E-4</v>
      </c>
      <c r="Q106" s="56">
        <v>0</v>
      </c>
    </row>
    <row r="107" spans="1:17">
      <c r="A107" t="s">
        <v>4405</v>
      </c>
      <c r="B107" t="s">
        <v>2852</v>
      </c>
      <c r="C107" t="s">
        <v>2953</v>
      </c>
      <c r="D107" s="105" t="s">
        <v>4460</v>
      </c>
      <c r="E107" t="s">
        <v>479</v>
      </c>
      <c r="F107" t="s">
        <v>2954</v>
      </c>
      <c r="G107" t="s">
        <v>177</v>
      </c>
      <c r="H107" s="55">
        <v>3.7</v>
      </c>
      <c r="I107" t="s">
        <v>329</v>
      </c>
      <c r="J107" t="s">
        <v>98</v>
      </c>
      <c r="K107" s="56">
        <v>5.0999999999999997E-2</v>
      </c>
      <c r="L107" s="56">
        <v>2.5600000000000001E-2</v>
      </c>
      <c r="M107" s="55">
        <v>60376.639999999999</v>
      </c>
      <c r="N107" s="55">
        <v>124.05</v>
      </c>
      <c r="O107" s="55">
        <v>74.897221920000007</v>
      </c>
      <c r="P107" s="56">
        <v>2.0000000000000001E-4</v>
      </c>
      <c r="Q107" s="56">
        <v>0</v>
      </c>
    </row>
    <row r="108" spans="1:17">
      <c r="A108" t="s">
        <v>4405</v>
      </c>
      <c r="B108" t="s">
        <v>2852</v>
      </c>
      <c r="C108" t="s">
        <v>2974</v>
      </c>
      <c r="D108" s="105" t="s">
        <v>4460</v>
      </c>
      <c r="E108" t="s">
        <v>479</v>
      </c>
      <c r="F108" t="s">
        <v>2975</v>
      </c>
      <c r="G108" t="s">
        <v>177</v>
      </c>
      <c r="H108" s="55">
        <v>3.72</v>
      </c>
      <c r="I108" t="s">
        <v>329</v>
      </c>
      <c r="J108" t="s">
        <v>98</v>
      </c>
      <c r="K108" s="56">
        <v>5.0999999999999997E-2</v>
      </c>
      <c r="L108" s="56">
        <v>2.2499999999999999E-2</v>
      </c>
      <c r="M108" s="55">
        <v>13804.26</v>
      </c>
      <c r="N108" s="55">
        <v>125.43</v>
      </c>
      <c r="O108" s="55">
        <v>17.314683318</v>
      </c>
      <c r="P108" s="56">
        <v>1E-4</v>
      </c>
      <c r="Q108" s="56">
        <v>0</v>
      </c>
    </row>
    <row r="109" spans="1:17">
      <c r="A109" t="s">
        <v>4405</v>
      </c>
      <c r="B109" t="s">
        <v>2852</v>
      </c>
      <c r="C109" t="s">
        <v>2935</v>
      </c>
      <c r="D109" s="105" t="s">
        <v>4460</v>
      </c>
      <c r="E109" t="s">
        <v>479</v>
      </c>
      <c r="F109" t="s">
        <v>2936</v>
      </c>
      <c r="G109" t="s">
        <v>177</v>
      </c>
      <c r="H109" s="55">
        <v>3.7</v>
      </c>
      <c r="I109" t="s">
        <v>329</v>
      </c>
      <c r="J109" t="s">
        <v>98</v>
      </c>
      <c r="K109" s="56">
        <v>5.0999999999999997E-2</v>
      </c>
      <c r="L109" s="56">
        <v>2.5499999999999998E-2</v>
      </c>
      <c r="M109" s="55">
        <v>121736.6</v>
      </c>
      <c r="N109" s="55">
        <v>124.29</v>
      </c>
      <c r="O109" s="55">
        <v>151.30642014</v>
      </c>
      <c r="P109" s="56">
        <v>5.0000000000000001E-4</v>
      </c>
      <c r="Q109" s="56">
        <v>1E-4</v>
      </c>
    </row>
    <row r="110" spans="1:17">
      <c r="A110" t="s">
        <v>4405</v>
      </c>
      <c r="B110" t="s">
        <v>2852</v>
      </c>
      <c r="C110" t="s">
        <v>2942</v>
      </c>
      <c r="D110" s="105" t="s">
        <v>4460</v>
      </c>
      <c r="E110" t="s">
        <v>479</v>
      </c>
      <c r="F110" t="s">
        <v>604</v>
      </c>
      <c r="G110" t="s">
        <v>177</v>
      </c>
      <c r="H110" s="55">
        <v>3.72</v>
      </c>
      <c r="I110" t="s">
        <v>329</v>
      </c>
      <c r="J110" t="s">
        <v>98</v>
      </c>
      <c r="K110" s="56">
        <v>5.0999999999999997E-2</v>
      </c>
      <c r="L110" s="56">
        <v>2.2700000000000001E-2</v>
      </c>
      <c r="M110" s="55">
        <v>27457.27</v>
      </c>
      <c r="N110" s="55">
        <v>125.29</v>
      </c>
      <c r="O110" s="55">
        <v>34.401213583000001</v>
      </c>
      <c r="P110" s="56">
        <v>1E-4</v>
      </c>
      <c r="Q110" s="56">
        <v>0</v>
      </c>
    </row>
    <row r="111" spans="1:17">
      <c r="A111" t="s">
        <v>4405</v>
      </c>
      <c r="B111" t="s">
        <v>2852</v>
      </c>
      <c r="C111" t="s">
        <v>2943</v>
      </c>
      <c r="D111" s="105" t="s">
        <v>4460</v>
      </c>
      <c r="E111" t="s">
        <v>479</v>
      </c>
      <c r="F111" t="s">
        <v>604</v>
      </c>
      <c r="G111" t="s">
        <v>177</v>
      </c>
      <c r="H111" s="55">
        <v>3.72</v>
      </c>
      <c r="I111" t="s">
        <v>329</v>
      </c>
      <c r="J111" t="s">
        <v>98</v>
      </c>
      <c r="K111" s="56">
        <v>5.0999999999999997E-2</v>
      </c>
      <c r="L111" s="56">
        <v>2.3199999999999998E-2</v>
      </c>
      <c r="M111" s="55">
        <v>24112.89</v>
      </c>
      <c r="N111" s="55">
        <v>124.07</v>
      </c>
      <c r="O111" s="55">
        <v>29.916862623</v>
      </c>
      <c r="P111" s="56">
        <v>1E-4</v>
      </c>
      <c r="Q111" s="56">
        <v>0</v>
      </c>
    </row>
    <row r="112" spans="1:17">
      <c r="A112" t="s">
        <v>4405</v>
      </c>
      <c r="B112" t="s">
        <v>2852</v>
      </c>
      <c r="C112" t="s">
        <v>2944</v>
      </c>
      <c r="D112" s="105" t="s">
        <v>4460</v>
      </c>
      <c r="E112" t="s">
        <v>479</v>
      </c>
      <c r="F112" t="s">
        <v>604</v>
      </c>
      <c r="G112" t="s">
        <v>177</v>
      </c>
      <c r="H112" s="55">
        <v>3.67</v>
      </c>
      <c r="I112" t="s">
        <v>329</v>
      </c>
      <c r="J112" t="s">
        <v>98</v>
      </c>
      <c r="K112" s="56">
        <v>5.0999999999999997E-2</v>
      </c>
      <c r="L112" s="56">
        <v>3.2300000000000002E-2</v>
      </c>
      <c r="M112" s="55">
        <v>75176.289999999994</v>
      </c>
      <c r="N112" s="55">
        <v>119.74</v>
      </c>
      <c r="O112" s="55">
        <v>90.016089645999998</v>
      </c>
      <c r="P112" s="56">
        <v>2.9999999999999997E-4</v>
      </c>
      <c r="Q112" s="56">
        <v>0</v>
      </c>
    </row>
    <row r="113" spans="1:17">
      <c r="A113" t="s">
        <v>4405</v>
      </c>
      <c r="B113" t="s">
        <v>2852</v>
      </c>
      <c r="C113" t="s">
        <v>2945</v>
      </c>
      <c r="D113" s="105" t="s">
        <v>4460</v>
      </c>
      <c r="E113" t="s">
        <v>479</v>
      </c>
      <c r="F113" t="s">
        <v>604</v>
      </c>
      <c r="G113" t="s">
        <v>177</v>
      </c>
      <c r="H113" s="55">
        <v>3.67</v>
      </c>
      <c r="I113" t="s">
        <v>329</v>
      </c>
      <c r="J113" t="s">
        <v>98</v>
      </c>
      <c r="K113" s="56">
        <v>5.0999999999999997E-2</v>
      </c>
      <c r="L113" s="56">
        <v>3.2300000000000002E-2</v>
      </c>
      <c r="M113" s="55">
        <v>55007.15</v>
      </c>
      <c r="N113" s="55">
        <v>119.5</v>
      </c>
      <c r="O113" s="55">
        <v>65.733544249999994</v>
      </c>
      <c r="P113" s="56">
        <v>2.0000000000000001E-4</v>
      </c>
      <c r="Q113" s="56">
        <v>0</v>
      </c>
    </row>
    <row r="114" spans="1:17">
      <c r="A114" t="s">
        <v>4405</v>
      </c>
      <c r="B114" t="s">
        <v>2852</v>
      </c>
      <c r="C114" t="s">
        <v>2946</v>
      </c>
      <c r="D114" s="105" t="s">
        <v>4460</v>
      </c>
      <c r="E114" t="s">
        <v>479</v>
      </c>
      <c r="F114" t="s">
        <v>604</v>
      </c>
      <c r="G114" t="s">
        <v>177</v>
      </c>
      <c r="H114" s="55">
        <v>3.71</v>
      </c>
      <c r="I114" t="s">
        <v>329</v>
      </c>
      <c r="J114" t="s">
        <v>98</v>
      </c>
      <c r="K114" s="56">
        <v>5.0999999999999997E-2</v>
      </c>
      <c r="L114" s="56">
        <v>2.3699999999999999E-2</v>
      </c>
      <c r="M114" s="55">
        <v>26821.23</v>
      </c>
      <c r="N114" s="55">
        <v>123.25</v>
      </c>
      <c r="O114" s="55">
        <v>33.057165974999997</v>
      </c>
      <c r="P114" s="56">
        <v>1E-4</v>
      </c>
      <c r="Q114" s="56">
        <v>0</v>
      </c>
    </row>
    <row r="115" spans="1:17">
      <c r="A115" t="s">
        <v>4405</v>
      </c>
      <c r="B115" t="s">
        <v>2852</v>
      </c>
      <c r="C115" t="s">
        <v>2927</v>
      </c>
      <c r="D115" s="105" t="s">
        <v>4460</v>
      </c>
      <c r="E115" t="s">
        <v>479</v>
      </c>
      <c r="F115" t="s">
        <v>604</v>
      </c>
      <c r="G115" t="s">
        <v>177</v>
      </c>
      <c r="H115" s="55">
        <v>3.71</v>
      </c>
      <c r="I115" t="s">
        <v>329</v>
      </c>
      <c r="J115" t="s">
        <v>98</v>
      </c>
      <c r="K115" s="56">
        <v>5.0999999999999997E-2</v>
      </c>
      <c r="L115" s="56">
        <v>2.3900000000000001E-2</v>
      </c>
      <c r="M115" s="55">
        <v>6926.84</v>
      </c>
      <c r="N115" s="55">
        <v>122.81</v>
      </c>
      <c r="O115" s="55">
        <v>8.5068522039999994</v>
      </c>
      <c r="P115" s="56">
        <v>0</v>
      </c>
      <c r="Q115" s="56">
        <v>0</v>
      </c>
    </row>
    <row r="116" spans="1:17">
      <c r="A116" t="s">
        <v>4405</v>
      </c>
      <c r="B116" t="s">
        <v>2852</v>
      </c>
      <c r="C116" t="s">
        <v>2928</v>
      </c>
      <c r="D116" s="105" t="s">
        <v>4460</v>
      </c>
      <c r="E116" t="s">
        <v>479</v>
      </c>
      <c r="F116" t="s">
        <v>604</v>
      </c>
      <c r="G116" t="s">
        <v>177</v>
      </c>
      <c r="H116" s="55">
        <v>3.7</v>
      </c>
      <c r="I116" t="s">
        <v>329</v>
      </c>
      <c r="J116" t="s">
        <v>98</v>
      </c>
      <c r="K116" s="56">
        <v>5.0999999999999997E-2</v>
      </c>
      <c r="L116" s="56">
        <v>2.5600000000000001E-2</v>
      </c>
      <c r="M116" s="55">
        <v>78805.039999999994</v>
      </c>
      <c r="N116" s="55">
        <v>122.53</v>
      </c>
      <c r="O116" s="55">
        <v>96.559815512</v>
      </c>
      <c r="P116" s="56">
        <v>2.9999999999999997E-4</v>
      </c>
      <c r="Q116" s="56">
        <v>0</v>
      </c>
    </row>
    <row r="117" spans="1:17">
      <c r="A117" t="s">
        <v>4405</v>
      </c>
      <c r="B117" t="s">
        <v>2852</v>
      </c>
      <c r="C117" t="s">
        <v>2929</v>
      </c>
      <c r="D117" s="105" t="s">
        <v>4460</v>
      </c>
      <c r="E117" t="s">
        <v>479</v>
      </c>
      <c r="F117" t="s">
        <v>604</v>
      </c>
      <c r="G117" t="s">
        <v>177</v>
      </c>
      <c r="H117" s="55">
        <v>3.71</v>
      </c>
      <c r="I117" t="s">
        <v>329</v>
      </c>
      <c r="J117" t="s">
        <v>98</v>
      </c>
      <c r="K117" s="56">
        <v>5.0999999999999997E-2</v>
      </c>
      <c r="L117" s="56">
        <v>2.5499999999999998E-2</v>
      </c>
      <c r="M117" s="55">
        <v>15242.45</v>
      </c>
      <c r="N117" s="55">
        <v>122.43</v>
      </c>
      <c r="O117" s="55">
        <v>18.661331534999999</v>
      </c>
      <c r="P117" s="56">
        <v>1E-4</v>
      </c>
      <c r="Q117" s="56">
        <v>0</v>
      </c>
    </row>
    <row r="118" spans="1:17">
      <c r="A118" t="s">
        <v>4405</v>
      </c>
      <c r="B118" t="s">
        <v>2852</v>
      </c>
      <c r="C118" t="s">
        <v>2930</v>
      </c>
      <c r="D118" s="105" t="s">
        <v>4460</v>
      </c>
      <c r="E118" t="s">
        <v>479</v>
      </c>
      <c r="F118" t="s">
        <v>604</v>
      </c>
      <c r="G118" t="s">
        <v>177</v>
      </c>
      <c r="H118" s="55">
        <v>3.71</v>
      </c>
      <c r="I118" t="s">
        <v>329</v>
      </c>
      <c r="J118" t="s">
        <v>98</v>
      </c>
      <c r="K118" s="56">
        <v>5.0999999999999997E-2</v>
      </c>
      <c r="L118" s="56">
        <v>2.5499999999999998E-2</v>
      </c>
      <c r="M118" s="55">
        <v>14670.86</v>
      </c>
      <c r="N118" s="55">
        <v>123.16</v>
      </c>
      <c r="O118" s="55">
        <v>18.068631176</v>
      </c>
      <c r="P118" s="56">
        <v>1E-4</v>
      </c>
      <c r="Q118" s="56">
        <v>0</v>
      </c>
    </row>
    <row r="119" spans="1:17">
      <c r="A119" t="s">
        <v>4405</v>
      </c>
      <c r="B119" t="s">
        <v>2852</v>
      </c>
      <c r="C119" t="s">
        <v>2931</v>
      </c>
      <c r="D119" s="105" t="s">
        <v>4460</v>
      </c>
      <c r="E119" t="s">
        <v>479</v>
      </c>
      <c r="F119" t="s">
        <v>604</v>
      </c>
      <c r="G119" t="s">
        <v>177</v>
      </c>
      <c r="H119" s="55">
        <v>3.7</v>
      </c>
      <c r="I119" t="s">
        <v>329</v>
      </c>
      <c r="J119" t="s">
        <v>98</v>
      </c>
      <c r="K119" s="56">
        <v>5.0999999999999997E-2</v>
      </c>
      <c r="L119" s="56">
        <v>2.5499999999999998E-2</v>
      </c>
      <c r="M119" s="55">
        <v>29217.46</v>
      </c>
      <c r="N119" s="55">
        <v>123.39</v>
      </c>
      <c r="O119" s="55">
        <v>36.051423894000003</v>
      </c>
      <c r="P119" s="56">
        <v>1E-4</v>
      </c>
      <c r="Q119" s="56">
        <v>0</v>
      </c>
    </row>
    <row r="120" spans="1:17">
      <c r="A120" t="s">
        <v>4405</v>
      </c>
      <c r="B120" t="s">
        <v>2852</v>
      </c>
      <c r="C120" t="s">
        <v>2932</v>
      </c>
      <c r="D120" s="105" t="s">
        <v>4460</v>
      </c>
      <c r="E120" t="s">
        <v>479</v>
      </c>
      <c r="F120" t="s">
        <v>604</v>
      </c>
      <c r="G120" t="s">
        <v>177</v>
      </c>
      <c r="H120" s="55">
        <v>3.7</v>
      </c>
      <c r="I120" t="s">
        <v>329</v>
      </c>
      <c r="J120" t="s">
        <v>98</v>
      </c>
      <c r="K120" s="56">
        <v>5.0999999999999997E-2</v>
      </c>
      <c r="L120" s="56">
        <v>2.5499999999999998E-2</v>
      </c>
      <c r="M120" s="55">
        <v>18394.349999999999</v>
      </c>
      <c r="N120" s="55">
        <v>122.91</v>
      </c>
      <c r="O120" s="55">
        <v>22.608495585</v>
      </c>
      <c r="P120" s="56">
        <v>1E-4</v>
      </c>
      <c r="Q120" s="56">
        <v>0</v>
      </c>
    </row>
    <row r="121" spans="1:17">
      <c r="A121" t="s">
        <v>4405</v>
      </c>
      <c r="B121" t="s">
        <v>2852</v>
      </c>
      <c r="C121" t="s">
        <v>2933</v>
      </c>
      <c r="D121" s="105" t="s">
        <v>4460</v>
      </c>
      <c r="E121" t="s">
        <v>479</v>
      </c>
      <c r="F121" t="s">
        <v>604</v>
      </c>
      <c r="G121" t="s">
        <v>177</v>
      </c>
      <c r="H121" s="55">
        <v>3.71</v>
      </c>
      <c r="I121" t="s">
        <v>329</v>
      </c>
      <c r="J121" t="s">
        <v>98</v>
      </c>
      <c r="K121" s="56">
        <v>5.0999999999999997E-2</v>
      </c>
      <c r="L121" s="56">
        <v>2.5499999999999998E-2</v>
      </c>
      <c r="M121" s="55">
        <v>10342.290000000001</v>
      </c>
      <c r="N121" s="55">
        <v>122.8</v>
      </c>
      <c r="O121" s="55">
        <v>12.700332120000001</v>
      </c>
      <c r="P121" s="56">
        <v>0</v>
      </c>
      <c r="Q121" s="56">
        <v>0</v>
      </c>
    </row>
    <row r="122" spans="1:17">
      <c r="A122" t="s">
        <v>4405</v>
      </c>
      <c r="B122" t="s">
        <v>2852</v>
      </c>
      <c r="C122" t="s">
        <v>2934</v>
      </c>
      <c r="D122" s="105" t="s">
        <v>4460</v>
      </c>
      <c r="E122" t="s">
        <v>479</v>
      </c>
      <c r="F122" t="s">
        <v>604</v>
      </c>
      <c r="G122" t="s">
        <v>177</v>
      </c>
      <c r="H122" s="55">
        <v>3.71</v>
      </c>
      <c r="I122" t="s">
        <v>329</v>
      </c>
      <c r="J122" t="s">
        <v>98</v>
      </c>
      <c r="K122" s="56">
        <v>5.0999999999999997E-2</v>
      </c>
      <c r="L122" s="56">
        <v>2.5499999999999998E-2</v>
      </c>
      <c r="M122" s="55">
        <v>30746.43</v>
      </c>
      <c r="N122" s="55">
        <v>122.44</v>
      </c>
      <c r="O122" s="55">
        <v>37.645928892000001</v>
      </c>
      <c r="P122" s="56">
        <v>1E-4</v>
      </c>
      <c r="Q122" s="56">
        <v>0</v>
      </c>
    </row>
    <row r="123" spans="1:17">
      <c r="A123" t="s">
        <v>4405</v>
      </c>
      <c r="B123" t="s">
        <v>2852</v>
      </c>
      <c r="C123" t="s">
        <v>2947</v>
      </c>
      <c r="D123" s="105" t="s">
        <v>4460</v>
      </c>
      <c r="E123" t="s">
        <v>479</v>
      </c>
      <c r="F123" t="s">
        <v>604</v>
      </c>
      <c r="G123" t="s">
        <v>177</v>
      </c>
      <c r="H123" s="55">
        <v>3.71</v>
      </c>
      <c r="I123" t="s">
        <v>329</v>
      </c>
      <c r="J123" t="s">
        <v>98</v>
      </c>
      <c r="K123" s="56">
        <v>5.0999999999999997E-2</v>
      </c>
      <c r="L123" s="56">
        <v>2.5499999999999998E-2</v>
      </c>
      <c r="M123" s="55">
        <v>12067.93</v>
      </c>
      <c r="N123" s="55">
        <v>122.44</v>
      </c>
      <c r="O123" s="55">
        <v>14.775973492</v>
      </c>
      <c r="P123" s="56">
        <v>0</v>
      </c>
      <c r="Q123" s="56">
        <v>0</v>
      </c>
    </row>
    <row r="124" spans="1:17">
      <c r="A124" t="s">
        <v>4405</v>
      </c>
      <c r="B124" t="s">
        <v>2852</v>
      </c>
      <c r="C124" t="s">
        <v>2948</v>
      </c>
      <c r="D124" s="105" t="s">
        <v>4460</v>
      </c>
      <c r="E124" t="s">
        <v>479</v>
      </c>
      <c r="F124" t="s">
        <v>604</v>
      </c>
      <c r="G124" t="s">
        <v>177</v>
      </c>
      <c r="H124" s="55">
        <v>3.71</v>
      </c>
      <c r="I124" t="s">
        <v>329</v>
      </c>
      <c r="J124" t="s">
        <v>98</v>
      </c>
      <c r="K124" s="56">
        <v>5.0999999999999997E-2</v>
      </c>
      <c r="L124" s="56">
        <v>2.5499999999999998E-2</v>
      </c>
      <c r="M124" s="55">
        <v>80330.03</v>
      </c>
      <c r="N124" s="55">
        <v>122.68</v>
      </c>
      <c r="O124" s="55">
        <v>98.548880804000007</v>
      </c>
      <c r="P124" s="56">
        <v>2.9999999999999997E-4</v>
      </c>
      <c r="Q124" s="56">
        <v>0</v>
      </c>
    </row>
    <row r="125" spans="1:17">
      <c r="A125" t="s">
        <v>4405</v>
      </c>
      <c r="B125" t="s">
        <v>2852</v>
      </c>
      <c r="C125" t="s">
        <v>2949</v>
      </c>
      <c r="D125" s="105" t="s">
        <v>4460</v>
      </c>
      <c r="E125" t="s">
        <v>479</v>
      </c>
      <c r="F125" t="s">
        <v>604</v>
      </c>
      <c r="G125" t="s">
        <v>177</v>
      </c>
      <c r="H125" s="55">
        <v>3.7</v>
      </c>
      <c r="I125" t="s">
        <v>329</v>
      </c>
      <c r="J125" t="s">
        <v>98</v>
      </c>
      <c r="K125" s="56">
        <v>5.0999999999999997E-2</v>
      </c>
      <c r="L125" s="56">
        <v>2.5600000000000001E-2</v>
      </c>
      <c r="M125" s="55">
        <v>156917.54999999999</v>
      </c>
      <c r="N125" s="55">
        <v>123.76</v>
      </c>
      <c r="O125" s="55">
        <v>194.20115988000001</v>
      </c>
      <c r="P125" s="56">
        <v>5.9999999999999995E-4</v>
      </c>
      <c r="Q125" s="56">
        <v>1E-4</v>
      </c>
    </row>
    <row r="126" spans="1:17">
      <c r="A126" t="s">
        <v>4405</v>
      </c>
      <c r="B126" t="s">
        <v>2852</v>
      </c>
      <c r="C126" t="s">
        <v>2925</v>
      </c>
      <c r="D126" s="105" t="s">
        <v>4460</v>
      </c>
      <c r="E126" t="s">
        <v>479</v>
      </c>
      <c r="F126" t="s">
        <v>604</v>
      </c>
      <c r="G126" t="s">
        <v>177</v>
      </c>
      <c r="H126" s="55">
        <v>3.72</v>
      </c>
      <c r="I126" t="s">
        <v>329</v>
      </c>
      <c r="J126" t="s">
        <v>98</v>
      </c>
      <c r="K126" s="56">
        <v>5.0999999999999997E-2</v>
      </c>
      <c r="L126" s="56">
        <v>2.2599999999999999E-2</v>
      </c>
      <c r="M126" s="55">
        <v>16666.8</v>
      </c>
      <c r="N126" s="55">
        <v>125.43</v>
      </c>
      <c r="O126" s="55">
        <v>20.905167240000001</v>
      </c>
      <c r="P126" s="56">
        <v>1E-4</v>
      </c>
      <c r="Q126" s="56">
        <v>0</v>
      </c>
    </row>
    <row r="127" spans="1:17">
      <c r="A127" t="s">
        <v>4405</v>
      </c>
      <c r="B127" t="s">
        <v>2852</v>
      </c>
      <c r="C127" t="s">
        <v>2950</v>
      </c>
      <c r="D127" s="105" t="s">
        <v>4460</v>
      </c>
      <c r="E127" t="s">
        <v>479</v>
      </c>
      <c r="F127" t="s">
        <v>604</v>
      </c>
      <c r="G127" t="s">
        <v>177</v>
      </c>
      <c r="H127" s="55">
        <v>3.7</v>
      </c>
      <c r="I127" t="s">
        <v>329</v>
      </c>
      <c r="J127" t="s">
        <v>98</v>
      </c>
      <c r="K127" s="56">
        <v>5.0999999999999997E-2</v>
      </c>
      <c r="L127" s="56">
        <v>2.5600000000000001E-2</v>
      </c>
      <c r="M127" s="55">
        <v>191531.82</v>
      </c>
      <c r="N127" s="55">
        <v>124.26</v>
      </c>
      <c r="O127" s="55">
        <v>237.99743953199999</v>
      </c>
      <c r="P127" s="56">
        <v>6.9999999999999999E-4</v>
      </c>
      <c r="Q127" s="56">
        <v>1E-4</v>
      </c>
    </row>
    <row r="128" spans="1:17">
      <c r="A128" t="s">
        <v>4405</v>
      </c>
      <c r="B128" t="s">
        <v>2852</v>
      </c>
      <c r="C128" t="s">
        <v>2976</v>
      </c>
      <c r="D128" s="105" t="s">
        <v>4460</v>
      </c>
      <c r="E128" t="s">
        <v>479</v>
      </c>
      <c r="F128" t="s">
        <v>2977</v>
      </c>
      <c r="G128" t="s">
        <v>177</v>
      </c>
      <c r="H128" s="55">
        <v>3.7</v>
      </c>
      <c r="I128" t="s">
        <v>329</v>
      </c>
      <c r="J128" t="s">
        <v>98</v>
      </c>
      <c r="K128" s="56">
        <v>5.1900000000000002E-2</v>
      </c>
      <c r="L128" s="56">
        <v>2.5499999999999998E-2</v>
      </c>
      <c r="M128" s="55">
        <v>37833.31</v>
      </c>
      <c r="N128" s="55">
        <v>126.96</v>
      </c>
      <c r="O128" s="55">
        <v>48.033170376000001</v>
      </c>
      <c r="P128" s="56">
        <v>1E-4</v>
      </c>
      <c r="Q128" s="56">
        <v>0</v>
      </c>
    </row>
    <row r="129" spans="1:17">
      <c r="A129" t="s">
        <v>4405</v>
      </c>
      <c r="B129" t="s">
        <v>2852</v>
      </c>
      <c r="C129" t="s">
        <v>2962</v>
      </c>
      <c r="D129" s="105" t="s">
        <v>4460</v>
      </c>
      <c r="E129" t="s">
        <v>479</v>
      </c>
      <c r="F129" t="s">
        <v>2963</v>
      </c>
      <c r="G129" t="s">
        <v>177</v>
      </c>
      <c r="H129" s="55">
        <v>3.72</v>
      </c>
      <c r="I129" t="s">
        <v>329</v>
      </c>
      <c r="J129" t="s">
        <v>98</v>
      </c>
      <c r="K129" s="56">
        <v>5.0999999999999997E-2</v>
      </c>
      <c r="L129" s="56">
        <v>2.2599999999999999E-2</v>
      </c>
      <c r="M129" s="55">
        <v>971151.29</v>
      </c>
      <c r="N129" s="55">
        <v>130.84</v>
      </c>
      <c r="O129" s="55">
        <v>1270.6543478359999</v>
      </c>
      <c r="P129" s="56">
        <v>3.8999999999999998E-3</v>
      </c>
      <c r="Q129" s="56">
        <v>4.0000000000000002E-4</v>
      </c>
    </row>
    <row r="130" spans="1:17">
      <c r="A130" t="s">
        <v>4406</v>
      </c>
      <c r="B130" t="s">
        <v>2806</v>
      </c>
      <c r="C130" t="s">
        <v>2955</v>
      </c>
      <c r="D130" s="105" t="s">
        <v>4460</v>
      </c>
      <c r="E130" t="s">
        <v>492</v>
      </c>
      <c r="F130" t="s">
        <v>2956</v>
      </c>
      <c r="G130" t="s">
        <v>127</v>
      </c>
      <c r="H130" s="55">
        <v>2.84</v>
      </c>
      <c r="I130" t="s">
        <v>349</v>
      </c>
      <c r="J130" t="s">
        <v>98</v>
      </c>
      <c r="K130" s="56">
        <v>0.05</v>
      </c>
      <c r="L130" s="56">
        <v>2.0400000000000001E-2</v>
      </c>
      <c r="M130" s="55">
        <v>319487.8</v>
      </c>
      <c r="N130" s="55">
        <v>122.33</v>
      </c>
      <c r="O130" s="55">
        <v>390.82942573999998</v>
      </c>
      <c r="P130" s="56">
        <v>1.1999999999999999E-3</v>
      </c>
      <c r="Q130" s="56">
        <v>1E-4</v>
      </c>
    </row>
    <row r="131" spans="1:17">
      <c r="A131" t="s">
        <v>4406</v>
      </c>
      <c r="B131" t="s">
        <v>2806</v>
      </c>
      <c r="C131" t="s">
        <v>2957</v>
      </c>
      <c r="D131" s="105" t="s">
        <v>4460</v>
      </c>
      <c r="E131" t="s">
        <v>492</v>
      </c>
      <c r="F131" t="s">
        <v>2956</v>
      </c>
      <c r="G131" t="s">
        <v>127</v>
      </c>
      <c r="H131" s="55">
        <v>2.84</v>
      </c>
      <c r="I131" t="s">
        <v>349</v>
      </c>
      <c r="J131" t="s">
        <v>98</v>
      </c>
      <c r="K131" s="56">
        <v>0.05</v>
      </c>
      <c r="L131" s="56">
        <v>2.0400000000000001E-2</v>
      </c>
      <c r="M131" s="55">
        <v>102753.63</v>
      </c>
      <c r="N131" s="55">
        <v>122.33</v>
      </c>
      <c r="O131" s="55">
        <v>125.698515579</v>
      </c>
      <c r="P131" s="56">
        <v>4.0000000000000002E-4</v>
      </c>
      <c r="Q131" s="56">
        <v>0</v>
      </c>
    </row>
    <row r="132" spans="1:17">
      <c r="A132" t="s">
        <v>4406</v>
      </c>
      <c r="B132" t="s">
        <v>2806</v>
      </c>
      <c r="C132" t="s">
        <v>3006</v>
      </c>
      <c r="D132" s="105" t="s">
        <v>4460</v>
      </c>
      <c r="E132" t="s">
        <v>492</v>
      </c>
      <c r="F132" t="s">
        <v>3007</v>
      </c>
      <c r="G132" t="s">
        <v>127</v>
      </c>
      <c r="H132" s="55">
        <v>1.61</v>
      </c>
      <c r="I132" t="s">
        <v>349</v>
      </c>
      <c r="J132" t="s">
        <v>98</v>
      </c>
      <c r="K132" s="56">
        <v>5.7000000000000002E-2</v>
      </c>
      <c r="L132" s="56">
        <v>2.0199999999999999E-2</v>
      </c>
      <c r="M132" s="55">
        <v>209772</v>
      </c>
      <c r="N132" s="55">
        <v>125.54</v>
      </c>
      <c r="O132" s="55">
        <v>263.34776879999998</v>
      </c>
      <c r="P132" s="56">
        <v>8.0000000000000004E-4</v>
      </c>
      <c r="Q132" s="56">
        <v>1E-4</v>
      </c>
    </row>
    <row r="133" spans="1:17">
      <c r="A133" t="s">
        <v>4406</v>
      </c>
      <c r="B133" t="s">
        <v>2806</v>
      </c>
      <c r="C133" t="s">
        <v>2924</v>
      </c>
      <c r="D133" s="105" t="s">
        <v>4460</v>
      </c>
      <c r="E133" t="s">
        <v>492</v>
      </c>
      <c r="F133" t="s">
        <v>409</v>
      </c>
      <c r="G133" t="s">
        <v>127</v>
      </c>
      <c r="H133" s="55">
        <v>6.78</v>
      </c>
      <c r="I133" t="s">
        <v>349</v>
      </c>
      <c r="J133" t="s">
        <v>98</v>
      </c>
      <c r="K133" s="56">
        <v>4.1000000000000002E-2</v>
      </c>
      <c r="L133" s="56">
        <v>2.9499999999999998E-2</v>
      </c>
      <c r="M133" s="55">
        <v>378771.6</v>
      </c>
      <c r="N133" s="55">
        <v>121.36</v>
      </c>
      <c r="O133" s="55">
        <v>459.67721375999997</v>
      </c>
      <c r="P133" s="56">
        <v>1.4E-3</v>
      </c>
      <c r="Q133" s="56">
        <v>2.0000000000000001E-4</v>
      </c>
    </row>
    <row r="134" spans="1:17">
      <c r="A134" t="s">
        <v>4406</v>
      </c>
      <c r="B134" t="s">
        <v>2806</v>
      </c>
      <c r="C134" t="s">
        <v>2958</v>
      </c>
      <c r="D134" s="105" t="s">
        <v>4460</v>
      </c>
      <c r="E134" t="s">
        <v>492</v>
      </c>
      <c r="F134" t="s">
        <v>2959</v>
      </c>
      <c r="G134" t="s">
        <v>127</v>
      </c>
      <c r="H134" s="55">
        <v>5.1100000000000003</v>
      </c>
      <c r="I134" t="s">
        <v>349</v>
      </c>
      <c r="J134" t="s">
        <v>98</v>
      </c>
      <c r="K134" s="56">
        <v>0.05</v>
      </c>
      <c r="L134" s="56">
        <v>2.6100000000000002E-2</v>
      </c>
      <c r="M134" s="55">
        <v>409758.37</v>
      </c>
      <c r="N134" s="55">
        <v>125.93</v>
      </c>
      <c r="O134" s="55">
        <v>516.00871534099997</v>
      </c>
      <c r="P134" s="56">
        <v>1.6000000000000001E-3</v>
      </c>
      <c r="Q134" s="56">
        <v>2.0000000000000001E-4</v>
      </c>
    </row>
    <row r="135" spans="1:17">
      <c r="A135" t="s">
        <v>4406</v>
      </c>
      <c r="B135" t="s">
        <v>2806</v>
      </c>
      <c r="C135" t="s">
        <v>2960</v>
      </c>
      <c r="D135" s="105" t="s">
        <v>4460</v>
      </c>
      <c r="E135" t="s">
        <v>492</v>
      </c>
      <c r="F135" t="s">
        <v>2961</v>
      </c>
      <c r="G135" t="s">
        <v>127</v>
      </c>
      <c r="H135" s="55">
        <v>6.82</v>
      </c>
      <c r="I135" t="s">
        <v>349</v>
      </c>
      <c r="J135" t="s">
        <v>98</v>
      </c>
      <c r="K135" s="56">
        <v>4.1000000000000002E-2</v>
      </c>
      <c r="L135" s="56">
        <v>2.7099999999999999E-2</v>
      </c>
      <c r="M135" s="55">
        <v>1276396.44</v>
      </c>
      <c r="N135" s="55">
        <v>122.83</v>
      </c>
      <c r="O135" s="55">
        <v>1567.7977472519999</v>
      </c>
      <c r="P135" s="56">
        <v>4.7999999999999996E-3</v>
      </c>
      <c r="Q135" s="56">
        <v>5.0000000000000001E-4</v>
      </c>
    </row>
    <row r="136" spans="1:17">
      <c r="A136" t="s">
        <v>4406</v>
      </c>
      <c r="B136" t="s">
        <v>2806</v>
      </c>
      <c r="C136" t="s">
        <v>2923</v>
      </c>
      <c r="D136" s="105" t="s">
        <v>4460</v>
      </c>
      <c r="E136" t="s">
        <v>492</v>
      </c>
      <c r="F136" t="s">
        <v>214</v>
      </c>
      <c r="G136" t="s">
        <v>127</v>
      </c>
      <c r="H136" s="55">
        <v>12.25</v>
      </c>
      <c r="I136" t="s">
        <v>349</v>
      </c>
      <c r="J136" t="s">
        <v>98</v>
      </c>
      <c r="K136" s="56">
        <v>2.1499999999999998E-2</v>
      </c>
      <c r="L136" s="56">
        <v>4.07E-2</v>
      </c>
      <c r="M136" s="55">
        <v>1820644.96</v>
      </c>
      <c r="N136" s="55">
        <v>88.6</v>
      </c>
      <c r="O136" s="55">
        <v>1613.0914345599999</v>
      </c>
      <c r="P136" s="56">
        <v>4.8999999999999998E-3</v>
      </c>
      <c r="Q136" s="56">
        <v>5.9999999999999995E-4</v>
      </c>
    </row>
    <row r="137" spans="1:17">
      <c r="A137" t="s">
        <v>4407</v>
      </c>
      <c r="B137" t="s">
        <v>2852</v>
      </c>
      <c r="C137" t="s">
        <v>2989</v>
      </c>
      <c r="D137" s="105" t="s">
        <v>4460</v>
      </c>
      <c r="E137" t="s">
        <v>492</v>
      </c>
      <c r="F137" t="s">
        <v>278</v>
      </c>
      <c r="G137" t="s">
        <v>127</v>
      </c>
      <c r="H137" s="55">
        <v>4.25</v>
      </c>
      <c r="I137" t="s">
        <v>686</v>
      </c>
      <c r="J137" t="s">
        <v>98</v>
      </c>
      <c r="K137" s="56">
        <v>5.3499999999999999E-2</v>
      </c>
      <c r="L137" s="56">
        <v>2.5100000000000001E-2</v>
      </c>
      <c r="M137" s="55">
        <v>22314.51</v>
      </c>
      <c r="N137" s="55">
        <v>127.33</v>
      </c>
      <c r="O137" s="55">
        <v>28.413065583000002</v>
      </c>
      <c r="P137" s="56">
        <v>1E-4</v>
      </c>
      <c r="Q137" s="56">
        <v>0</v>
      </c>
    </row>
    <row r="138" spans="1:17">
      <c r="A138" t="s">
        <v>4407</v>
      </c>
      <c r="B138" t="s">
        <v>2852</v>
      </c>
      <c r="C138" t="s">
        <v>2991</v>
      </c>
      <c r="D138" s="105" t="s">
        <v>4460</v>
      </c>
      <c r="E138" t="s">
        <v>492</v>
      </c>
      <c r="F138" t="s">
        <v>278</v>
      </c>
      <c r="G138" t="s">
        <v>127</v>
      </c>
      <c r="H138" s="55">
        <v>4.25</v>
      </c>
      <c r="I138" t="s">
        <v>686</v>
      </c>
      <c r="J138" t="s">
        <v>98</v>
      </c>
      <c r="K138" s="56">
        <v>5.3499999999999999E-2</v>
      </c>
      <c r="L138" s="56">
        <v>2.5100000000000001E-2</v>
      </c>
      <c r="M138" s="55">
        <v>28512.98</v>
      </c>
      <c r="N138" s="55">
        <v>127.33</v>
      </c>
      <c r="O138" s="55">
        <v>36.305577434</v>
      </c>
      <c r="P138" s="56">
        <v>1E-4</v>
      </c>
      <c r="Q138" s="56">
        <v>0</v>
      </c>
    </row>
    <row r="139" spans="1:17">
      <c r="A139" t="s">
        <v>4407</v>
      </c>
      <c r="B139" t="s">
        <v>2852</v>
      </c>
      <c r="C139" t="s">
        <v>2992</v>
      </c>
      <c r="D139" s="105" t="s">
        <v>4460</v>
      </c>
      <c r="E139" t="s">
        <v>492</v>
      </c>
      <c r="F139" t="s">
        <v>2986</v>
      </c>
      <c r="G139" t="s">
        <v>127</v>
      </c>
      <c r="H139" s="55">
        <v>4.29</v>
      </c>
      <c r="I139" t="s">
        <v>686</v>
      </c>
      <c r="J139" t="s">
        <v>98</v>
      </c>
      <c r="K139" s="56">
        <v>5.3499999999999999E-2</v>
      </c>
      <c r="L139" s="56">
        <v>1.9400000000000001E-2</v>
      </c>
      <c r="M139" s="55">
        <v>189560.56</v>
      </c>
      <c r="N139" s="55">
        <v>132.38</v>
      </c>
      <c r="O139" s="55">
        <v>250.940269328</v>
      </c>
      <c r="P139" s="56">
        <v>8.0000000000000004E-4</v>
      </c>
      <c r="Q139" s="56">
        <v>1E-4</v>
      </c>
    </row>
    <row r="140" spans="1:17">
      <c r="A140" t="s">
        <v>4407</v>
      </c>
      <c r="B140" t="s">
        <v>2852</v>
      </c>
      <c r="C140" t="s">
        <v>2993</v>
      </c>
      <c r="D140" s="105" t="s">
        <v>4460</v>
      </c>
      <c r="E140" t="s">
        <v>492</v>
      </c>
      <c r="F140" t="s">
        <v>278</v>
      </c>
      <c r="G140" t="s">
        <v>127</v>
      </c>
      <c r="H140" s="55">
        <v>4.25</v>
      </c>
      <c r="I140" t="s">
        <v>686</v>
      </c>
      <c r="J140" t="s">
        <v>98</v>
      </c>
      <c r="K140" s="56">
        <v>5.3499999999999999E-2</v>
      </c>
      <c r="L140" s="56">
        <v>2.5100000000000001E-2</v>
      </c>
      <c r="M140" s="55">
        <v>33471.760000000002</v>
      </c>
      <c r="N140" s="55">
        <v>127.33</v>
      </c>
      <c r="O140" s="55">
        <v>42.619592007999998</v>
      </c>
      <c r="P140" s="56">
        <v>1E-4</v>
      </c>
      <c r="Q140" s="56">
        <v>0</v>
      </c>
    </row>
    <row r="141" spans="1:17">
      <c r="A141" t="s">
        <v>4407</v>
      </c>
      <c r="B141" t="s">
        <v>2852</v>
      </c>
      <c r="C141" t="s">
        <v>2994</v>
      </c>
      <c r="D141" s="105" t="s">
        <v>4460</v>
      </c>
      <c r="E141" t="s">
        <v>492</v>
      </c>
      <c r="F141" t="s">
        <v>2986</v>
      </c>
      <c r="G141" t="s">
        <v>127</v>
      </c>
      <c r="H141" s="55">
        <v>4.29</v>
      </c>
      <c r="I141" t="s">
        <v>686</v>
      </c>
      <c r="J141" t="s">
        <v>98</v>
      </c>
      <c r="K141" s="56">
        <v>5.3499999999999999E-2</v>
      </c>
      <c r="L141" s="56">
        <v>1.9400000000000001E-2</v>
      </c>
      <c r="M141" s="55">
        <v>136547.85999999999</v>
      </c>
      <c r="N141" s="55">
        <v>132.38</v>
      </c>
      <c r="O141" s="55">
        <v>180.76205706799999</v>
      </c>
      <c r="P141" s="56">
        <v>5.9999999999999995E-4</v>
      </c>
      <c r="Q141" s="56">
        <v>1E-4</v>
      </c>
    </row>
    <row r="142" spans="1:17">
      <c r="A142" t="s">
        <v>4407</v>
      </c>
      <c r="B142" t="s">
        <v>2852</v>
      </c>
      <c r="C142" t="s">
        <v>2995</v>
      </c>
      <c r="D142" s="105" t="s">
        <v>4460</v>
      </c>
      <c r="E142" t="s">
        <v>492</v>
      </c>
      <c r="F142" t="s">
        <v>278</v>
      </c>
      <c r="G142" t="s">
        <v>127</v>
      </c>
      <c r="H142" s="55">
        <v>4.25</v>
      </c>
      <c r="I142" t="s">
        <v>686</v>
      </c>
      <c r="J142" t="s">
        <v>98</v>
      </c>
      <c r="K142" s="56">
        <v>5.3499999999999999E-2</v>
      </c>
      <c r="L142" s="56">
        <v>2.5100000000000001E-2</v>
      </c>
      <c r="M142" s="55">
        <v>27267.040000000001</v>
      </c>
      <c r="N142" s="55">
        <v>127.33</v>
      </c>
      <c r="O142" s="55">
        <v>34.719122032000001</v>
      </c>
      <c r="P142" s="56">
        <v>1E-4</v>
      </c>
      <c r="Q142" s="56">
        <v>0</v>
      </c>
    </row>
    <row r="143" spans="1:17">
      <c r="A143" t="s">
        <v>4407</v>
      </c>
      <c r="B143" t="s">
        <v>2852</v>
      </c>
      <c r="C143" t="s">
        <v>2985</v>
      </c>
      <c r="D143" s="105" t="s">
        <v>4460</v>
      </c>
      <c r="E143" t="s">
        <v>492</v>
      </c>
      <c r="F143" t="s">
        <v>2986</v>
      </c>
      <c r="G143" t="s">
        <v>127</v>
      </c>
      <c r="H143" s="55">
        <v>4.29</v>
      </c>
      <c r="I143" t="s">
        <v>686</v>
      </c>
      <c r="J143" t="s">
        <v>98</v>
      </c>
      <c r="K143" s="56">
        <v>5.3499999999999999E-2</v>
      </c>
      <c r="L143" s="56">
        <v>1.9400000000000001E-2</v>
      </c>
      <c r="M143" s="55">
        <v>163991.31</v>
      </c>
      <c r="N143" s="55">
        <v>132.38</v>
      </c>
      <c r="O143" s="55">
        <v>217.09169617800001</v>
      </c>
      <c r="P143" s="56">
        <v>6.9999999999999999E-4</v>
      </c>
      <c r="Q143" s="56">
        <v>1E-4</v>
      </c>
    </row>
    <row r="144" spans="1:17">
      <c r="A144" t="s">
        <v>4407</v>
      </c>
      <c r="B144" t="s">
        <v>2852</v>
      </c>
      <c r="C144" t="s">
        <v>2987</v>
      </c>
      <c r="D144" s="105" t="s">
        <v>4460</v>
      </c>
      <c r="E144" t="s">
        <v>492</v>
      </c>
      <c r="F144" t="s">
        <v>278</v>
      </c>
      <c r="G144" t="s">
        <v>127</v>
      </c>
      <c r="H144" s="55">
        <v>4.25</v>
      </c>
      <c r="I144" t="s">
        <v>686</v>
      </c>
      <c r="J144" t="s">
        <v>98</v>
      </c>
      <c r="K144" s="56">
        <v>5.3499999999999999E-2</v>
      </c>
      <c r="L144" s="56">
        <v>2.5100000000000001E-2</v>
      </c>
      <c r="M144" s="55">
        <v>28512.98</v>
      </c>
      <c r="N144" s="55">
        <v>127.33</v>
      </c>
      <c r="O144" s="55">
        <v>36.305577434</v>
      </c>
      <c r="P144" s="56">
        <v>1E-4</v>
      </c>
      <c r="Q144" s="56">
        <v>0</v>
      </c>
    </row>
    <row r="145" spans="1:17">
      <c r="A145" t="s">
        <v>4407</v>
      </c>
      <c r="B145" t="s">
        <v>2852</v>
      </c>
      <c r="C145" t="s">
        <v>2990</v>
      </c>
      <c r="D145" s="105" t="s">
        <v>4460</v>
      </c>
      <c r="E145" t="s">
        <v>492</v>
      </c>
      <c r="F145" t="s">
        <v>2938</v>
      </c>
      <c r="G145" t="s">
        <v>127</v>
      </c>
      <c r="H145" s="55">
        <v>4.29</v>
      </c>
      <c r="I145" t="s">
        <v>686</v>
      </c>
      <c r="J145" t="s">
        <v>98</v>
      </c>
      <c r="K145" s="56">
        <v>5.3499999999999999E-2</v>
      </c>
      <c r="L145" s="56">
        <v>1.9300000000000001E-2</v>
      </c>
      <c r="M145" s="55">
        <v>150462.10999999999</v>
      </c>
      <c r="N145" s="55">
        <v>132.41999999999999</v>
      </c>
      <c r="O145" s="55">
        <v>199.241926062</v>
      </c>
      <c r="P145" s="56">
        <v>5.9999999999999995E-4</v>
      </c>
      <c r="Q145" s="56">
        <v>1E-4</v>
      </c>
    </row>
    <row r="146" spans="1:17">
      <c r="A146" t="s">
        <v>4407</v>
      </c>
      <c r="B146" t="s">
        <v>2852</v>
      </c>
      <c r="C146" t="s">
        <v>2988</v>
      </c>
      <c r="D146" s="105" t="s">
        <v>4460</v>
      </c>
      <c r="E146" t="s">
        <v>492</v>
      </c>
      <c r="F146" t="s">
        <v>2938</v>
      </c>
      <c r="G146" t="s">
        <v>127</v>
      </c>
      <c r="H146" s="55">
        <v>4.29</v>
      </c>
      <c r="I146" t="s">
        <v>686</v>
      </c>
      <c r="J146" t="s">
        <v>98</v>
      </c>
      <c r="K146" s="56">
        <v>5.3499999999999999E-2</v>
      </c>
      <c r="L146" s="56">
        <v>1.9300000000000001E-2</v>
      </c>
      <c r="M146" s="55">
        <v>141611.41</v>
      </c>
      <c r="N146" s="55">
        <v>132.41999999999999</v>
      </c>
      <c r="O146" s="55">
        <v>187.52182912200001</v>
      </c>
      <c r="P146" s="56">
        <v>5.9999999999999995E-4</v>
      </c>
      <c r="Q146" s="56">
        <v>1E-4</v>
      </c>
    </row>
    <row r="147" spans="1:17">
      <c r="A147" t="s">
        <v>4408</v>
      </c>
      <c r="B147" t="s">
        <v>2806</v>
      </c>
      <c r="C147" t="s">
        <v>2984</v>
      </c>
      <c r="D147" s="105" t="s">
        <v>4460</v>
      </c>
      <c r="E147" t="s">
        <v>492</v>
      </c>
      <c r="F147" t="s">
        <v>2873</v>
      </c>
      <c r="G147" t="s">
        <v>127</v>
      </c>
      <c r="H147" s="55">
        <v>3.97</v>
      </c>
      <c r="I147" t="s">
        <v>686</v>
      </c>
      <c r="J147" t="s">
        <v>98</v>
      </c>
      <c r="K147" s="56">
        <v>2.98E-2</v>
      </c>
      <c r="L147" s="56">
        <v>0.02</v>
      </c>
      <c r="M147" s="55">
        <v>462722.37</v>
      </c>
      <c r="N147" s="55">
        <v>117.66</v>
      </c>
      <c r="O147" s="55">
        <v>544.43914054200002</v>
      </c>
      <c r="P147" s="56">
        <v>1.6999999999999999E-3</v>
      </c>
      <c r="Q147" s="56">
        <v>2.0000000000000001E-4</v>
      </c>
    </row>
    <row r="148" spans="1:17">
      <c r="A148" t="s">
        <v>4409</v>
      </c>
      <c r="B148" t="s">
        <v>2806</v>
      </c>
      <c r="C148" t="s">
        <v>2972</v>
      </c>
      <c r="D148" s="105" t="s">
        <v>4460</v>
      </c>
      <c r="E148" t="s">
        <v>479</v>
      </c>
      <c r="F148" t="s">
        <v>2973</v>
      </c>
      <c r="G148" t="s">
        <v>177</v>
      </c>
      <c r="H148" s="55">
        <v>0.46</v>
      </c>
      <c r="I148" t="s">
        <v>113</v>
      </c>
      <c r="J148" t="s">
        <v>98</v>
      </c>
      <c r="K148" s="56">
        <v>0.04</v>
      </c>
      <c r="L148" s="56">
        <v>5.4800000000000001E-2</v>
      </c>
      <c r="M148" s="55">
        <v>742995.7</v>
      </c>
      <c r="N148" s="55">
        <v>99.54</v>
      </c>
      <c r="O148" s="55">
        <v>739.57791978</v>
      </c>
      <c r="P148" s="56">
        <v>2.3E-3</v>
      </c>
      <c r="Q148" s="56">
        <v>2.9999999999999997E-4</v>
      </c>
    </row>
    <row r="149" spans="1:17">
      <c r="A149" s="62" t="s">
        <v>4410</v>
      </c>
      <c r="B149" t="s">
        <v>2806</v>
      </c>
      <c r="C149" t="s">
        <v>3010</v>
      </c>
      <c r="D149" s="105" t="s">
        <v>4460</v>
      </c>
      <c r="E149" t="s">
        <v>303</v>
      </c>
      <c r="F149" t="s">
        <v>3009</v>
      </c>
      <c r="G149" t="s">
        <v>1991</v>
      </c>
      <c r="H149" s="55">
        <v>3.28</v>
      </c>
      <c r="I149" t="s">
        <v>110</v>
      </c>
      <c r="J149" t="s">
        <v>98</v>
      </c>
      <c r="K149" s="56">
        <v>2.3900000000000001E-2</v>
      </c>
      <c r="L149" s="56">
        <v>4.7399999999999998E-2</v>
      </c>
      <c r="M149" s="55">
        <v>714437.97</v>
      </c>
      <c r="N149" s="55">
        <v>92.77</v>
      </c>
      <c r="O149" s="55">
        <v>662.78410476900001</v>
      </c>
      <c r="P149" s="56">
        <v>2E-3</v>
      </c>
      <c r="Q149" s="56">
        <v>2.0000000000000001E-4</v>
      </c>
    </row>
    <row r="150" spans="1:17">
      <c r="A150" s="62" t="s">
        <v>4410</v>
      </c>
      <c r="B150" t="s">
        <v>2806</v>
      </c>
      <c r="C150" t="s">
        <v>3008</v>
      </c>
      <c r="D150" s="105" t="s">
        <v>4460</v>
      </c>
      <c r="E150" t="s">
        <v>303</v>
      </c>
      <c r="F150" t="s">
        <v>3009</v>
      </c>
      <c r="G150" t="s">
        <v>1991</v>
      </c>
      <c r="H150" s="55">
        <v>3.39</v>
      </c>
      <c r="I150" t="s">
        <v>110</v>
      </c>
      <c r="J150" t="s">
        <v>98</v>
      </c>
      <c r="K150" s="56">
        <v>1.2999999999999999E-2</v>
      </c>
      <c r="L150" s="56">
        <v>2.12E-2</v>
      </c>
      <c r="M150" s="55">
        <v>813615.06</v>
      </c>
      <c r="N150" s="55">
        <v>108.17</v>
      </c>
      <c r="O150" s="55">
        <v>880.08741040200005</v>
      </c>
      <c r="P150" s="56">
        <v>2.7000000000000001E-3</v>
      </c>
      <c r="Q150" s="56">
        <v>2.9999999999999997E-4</v>
      </c>
    </row>
    <row r="151" spans="1:17">
      <c r="A151" t="s">
        <v>4417</v>
      </c>
      <c r="B151" t="s">
        <v>2852</v>
      </c>
      <c r="C151" t="s">
        <v>3091</v>
      </c>
      <c r="D151" s="105" t="s">
        <v>4460</v>
      </c>
      <c r="E151" t="s">
        <v>561</v>
      </c>
      <c r="F151" t="s">
        <v>604</v>
      </c>
      <c r="G151" t="s">
        <v>127</v>
      </c>
      <c r="H151" s="55">
        <v>11.07</v>
      </c>
      <c r="I151" t="s">
        <v>686</v>
      </c>
      <c r="J151" t="s">
        <v>98</v>
      </c>
      <c r="K151" s="56">
        <v>2.75E-2</v>
      </c>
      <c r="L151" s="56">
        <v>4.2500000000000003E-2</v>
      </c>
      <c r="M151" s="55">
        <v>229314.8</v>
      </c>
      <c r="N151" s="55">
        <v>85.68</v>
      </c>
      <c r="O151" s="55">
        <v>196.47692064</v>
      </c>
      <c r="P151" s="56">
        <v>5.9999999999999995E-4</v>
      </c>
      <c r="Q151" s="56">
        <v>1E-4</v>
      </c>
    </row>
    <row r="152" spans="1:17">
      <c r="A152" t="s">
        <v>4411</v>
      </c>
      <c r="B152" t="s">
        <v>2806</v>
      </c>
      <c r="C152" t="s">
        <v>3122</v>
      </c>
      <c r="D152" s="105" t="s">
        <v>4460</v>
      </c>
      <c r="E152" t="s">
        <v>303</v>
      </c>
      <c r="F152" t="s">
        <v>3123</v>
      </c>
      <c r="G152" t="s">
        <v>1991</v>
      </c>
      <c r="H152" s="55">
        <v>0.56000000000000005</v>
      </c>
      <c r="I152" t="s">
        <v>110</v>
      </c>
      <c r="J152" t="s">
        <v>98</v>
      </c>
      <c r="K152" s="56">
        <v>2.76E-2</v>
      </c>
      <c r="L152" s="56">
        <v>5.6899999999999999E-2</v>
      </c>
      <c r="M152" s="55">
        <v>251252.79</v>
      </c>
      <c r="N152" s="55">
        <v>99.35</v>
      </c>
      <c r="O152" s="55">
        <v>249.61964686499999</v>
      </c>
      <c r="P152" s="56">
        <v>8.0000000000000004E-4</v>
      </c>
      <c r="Q152" s="56">
        <v>1E-4</v>
      </c>
    </row>
    <row r="153" spans="1:17">
      <c r="A153" t="s">
        <v>4379</v>
      </c>
      <c r="B153" t="s">
        <v>2852</v>
      </c>
      <c r="C153" t="s">
        <v>3136</v>
      </c>
      <c r="D153" s="105" t="s">
        <v>4460</v>
      </c>
      <c r="E153" t="s">
        <v>561</v>
      </c>
      <c r="F153" t="s">
        <v>2519</v>
      </c>
      <c r="G153" t="s">
        <v>127</v>
      </c>
      <c r="H153" s="55">
        <v>6.83</v>
      </c>
      <c r="I153" t="s">
        <v>686</v>
      </c>
      <c r="J153" t="s">
        <v>98</v>
      </c>
      <c r="K153" s="56">
        <v>2.6200000000000001E-2</v>
      </c>
      <c r="L153" s="56">
        <v>3.5799999999999998E-2</v>
      </c>
      <c r="M153" s="55">
        <v>355961.82</v>
      </c>
      <c r="N153" s="55">
        <v>106.14</v>
      </c>
      <c r="O153" s="55">
        <v>377.81787574800001</v>
      </c>
      <c r="P153" s="56">
        <v>1.1999999999999999E-3</v>
      </c>
      <c r="Q153" s="56">
        <v>1E-4</v>
      </c>
    </row>
    <row r="154" spans="1:17">
      <c r="A154" t="s">
        <v>4379</v>
      </c>
      <c r="B154" t="s">
        <v>2852</v>
      </c>
      <c r="C154" t="s">
        <v>3137</v>
      </c>
      <c r="D154" s="105" t="s">
        <v>4460</v>
      </c>
      <c r="E154" t="s">
        <v>561</v>
      </c>
      <c r="F154" t="s">
        <v>3138</v>
      </c>
      <c r="G154" t="s">
        <v>127</v>
      </c>
      <c r="H154" s="55">
        <v>6.88</v>
      </c>
      <c r="I154" t="s">
        <v>686</v>
      </c>
      <c r="J154" t="s">
        <v>98</v>
      </c>
      <c r="K154" s="56">
        <v>2.7799999999999998E-2</v>
      </c>
      <c r="L154" s="56">
        <v>3.1600000000000003E-2</v>
      </c>
      <c r="M154" s="55">
        <v>56770.85</v>
      </c>
      <c r="N154" s="55">
        <v>110.49</v>
      </c>
      <c r="O154" s="55">
        <v>62.726112165000004</v>
      </c>
      <c r="P154" s="56">
        <v>2.0000000000000001E-4</v>
      </c>
      <c r="Q154" s="56">
        <v>0</v>
      </c>
    </row>
    <row r="155" spans="1:17">
      <c r="A155" t="s">
        <v>4379</v>
      </c>
      <c r="B155" t="s">
        <v>2852</v>
      </c>
      <c r="C155" t="s">
        <v>3139</v>
      </c>
      <c r="D155" s="105" t="s">
        <v>4460</v>
      </c>
      <c r="E155" t="s">
        <v>561</v>
      </c>
      <c r="F155" t="s">
        <v>3140</v>
      </c>
      <c r="G155" t="s">
        <v>127</v>
      </c>
      <c r="H155" s="55">
        <v>6.9</v>
      </c>
      <c r="I155" t="s">
        <v>686</v>
      </c>
      <c r="J155" t="s">
        <v>98</v>
      </c>
      <c r="K155" s="56">
        <v>2.7799999999999998E-2</v>
      </c>
      <c r="L155" s="56">
        <v>3.0700000000000002E-2</v>
      </c>
      <c r="M155" s="55">
        <v>66395.259999999995</v>
      </c>
      <c r="N155" s="55">
        <v>110.19</v>
      </c>
      <c r="O155" s="55">
        <v>73.160936993999997</v>
      </c>
      <c r="P155" s="56">
        <v>2.0000000000000001E-4</v>
      </c>
      <c r="Q155" s="56">
        <v>0</v>
      </c>
    </row>
    <row r="156" spans="1:17">
      <c r="A156" t="s">
        <v>4379</v>
      </c>
      <c r="B156" t="s">
        <v>2852</v>
      </c>
      <c r="C156" t="s">
        <v>3142</v>
      </c>
      <c r="D156" s="105" t="s">
        <v>4460</v>
      </c>
      <c r="E156" t="s">
        <v>561</v>
      </c>
      <c r="F156" t="s">
        <v>3143</v>
      </c>
      <c r="G156" t="s">
        <v>127</v>
      </c>
      <c r="H156" s="55">
        <v>6.85</v>
      </c>
      <c r="I156" t="s">
        <v>686</v>
      </c>
      <c r="J156" t="s">
        <v>98</v>
      </c>
      <c r="K156" s="56">
        <v>3.0800000000000001E-2</v>
      </c>
      <c r="L156" s="56">
        <v>3.1199999999999999E-2</v>
      </c>
      <c r="M156" s="55">
        <v>423466.8</v>
      </c>
      <c r="N156" s="55">
        <v>111.79</v>
      </c>
      <c r="O156" s="55">
        <v>473.39353571999999</v>
      </c>
      <c r="P156" s="56">
        <v>1.4E-3</v>
      </c>
      <c r="Q156" s="56">
        <v>2.0000000000000001E-4</v>
      </c>
    </row>
    <row r="157" spans="1:17">
      <c r="A157" t="s">
        <v>4379</v>
      </c>
      <c r="B157" t="s">
        <v>2852</v>
      </c>
      <c r="C157" t="s">
        <v>3141</v>
      </c>
      <c r="D157" s="105" t="s">
        <v>4460</v>
      </c>
      <c r="E157" t="s">
        <v>561</v>
      </c>
      <c r="F157" t="s">
        <v>2555</v>
      </c>
      <c r="G157" t="s">
        <v>127</v>
      </c>
      <c r="H157" s="55">
        <v>6.9</v>
      </c>
      <c r="I157" t="s">
        <v>686</v>
      </c>
      <c r="J157" t="s">
        <v>98</v>
      </c>
      <c r="K157" s="56">
        <v>2.8500000000000001E-2</v>
      </c>
      <c r="L157" s="56">
        <v>3.04E-2</v>
      </c>
      <c r="M157" s="55">
        <v>371936.7</v>
      </c>
      <c r="N157" s="55">
        <v>110.9</v>
      </c>
      <c r="O157" s="55">
        <v>412.47780030000001</v>
      </c>
      <c r="P157" s="56">
        <v>1.2999999999999999E-3</v>
      </c>
      <c r="Q157" s="56">
        <v>1E-4</v>
      </c>
    </row>
    <row r="158" spans="1:17">
      <c r="A158" t="s">
        <v>4379</v>
      </c>
      <c r="B158" t="s">
        <v>2852</v>
      </c>
      <c r="C158" t="s">
        <v>3144</v>
      </c>
      <c r="D158" s="105" t="s">
        <v>4460</v>
      </c>
      <c r="E158" t="s">
        <v>561</v>
      </c>
      <c r="F158" t="s">
        <v>3145</v>
      </c>
      <c r="G158" t="s">
        <v>127</v>
      </c>
      <c r="H158" s="55">
        <v>6.88</v>
      </c>
      <c r="I158" t="s">
        <v>686</v>
      </c>
      <c r="J158" t="s">
        <v>98</v>
      </c>
      <c r="K158" s="56">
        <v>3.0200000000000001E-2</v>
      </c>
      <c r="L158" s="56">
        <v>2.98E-2</v>
      </c>
      <c r="M158" s="55">
        <v>535134.34</v>
      </c>
      <c r="N158" s="55">
        <v>112.72</v>
      </c>
      <c r="O158" s="55">
        <v>603.20342804799998</v>
      </c>
      <c r="P158" s="56">
        <v>1.8E-3</v>
      </c>
      <c r="Q158" s="56">
        <v>2.0000000000000001E-4</v>
      </c>
    </row>
    <row r="159" spans="1:17">
      <c r="A159" t="s">
        <v>4379</v>
      </c>
      <c r="B159" t="s">
        <v>2852</v>
      </c>
      <c r="C159" t="s">
        <v>3146</v>
      </c>
      <c r="D159" s="105" t="s">
        <v>4460</v>
      </c>
      <c r="E159" t="s">
        <v>561</v>
      </c>
      <c r="F159" t="s">
        <v>3147</v>
      </c>
      <c r="G159" t="s">
        <v>127</v>
      </c>
      <c r="H159" s="55">
        <v>6.91</v>
      </c>
      <c r="I159" t="s">
        <v>686</v>
      </c>
      <c r="J159" t="s">
        <v>98</v>
      </c>
      <c r="K159" s="56">
        <v>2.7300000000000001E-2</v>
      </c>
      <c r="L159" s="56">
        <v>3.0800000000000001E-2</v>
      </c>
      <c r="M159" s="55">
        <v>45954.51</v>
      </c>
      <c r="N159" s="55">
        <v>109.73</v>
      </c>
      <c r="O159" s="55">
        <v>50.425883822999999</v>
      </c>
      <c r="P159" s="56">
        <v>2.0000000000000001E-4</v>
      </c>
      <c r="Q159" s="56">
        <v>0</v>
      </c>
    </row>
    <row r="160" spans="1:17">
      <c r="A160" t="s">
        <v>4379</v>
      </c>
      <c r="B160" t="s">
        <v>2852</v>
      </c>
      <c r="C160" t="s">
        <v>3148</v>
      </c>
      <c r="D160" s="105" t="s">
        <v>4460</v>
      </c>
      <c r="E160" t="s">
        <v>561</v>
      </c>
      <c r="F160" t="s">
        <v>3149</v>
      </c>
      <c r="G160" t="s">
        <v>127</v>
      </c>
      <c r="H160" s="55">
        <v>6.92</v>
      </c>
      <c r="I160" t="s">
        <v>686</v>
      </c>
      <c r="J160" t="s">
        <v>98</v>
      </c>
      <c r="K160" s="56">
        <v>2.52E-2</v>
      </c>
      <c r="L160" s="56">
        <v>3.1699999999999999E-2</v>
      </c>
      <c r="M160" s="55">
        <v>141240.46</v>
      </c>
      <c r="N160" s="55">
        <v>106.56</v>
      </c>
      <c r="O160" s="55">
        <v>150.50583417600001</v>
      </c>
      <c r="P160" s="56">
        <v>5.0000000000000001E-4</v>
      </c>
      <c r="Q160" s="56">
        <v>1E-4</v>
      </c>
    </row>
    <row r="161" spans="1:17">
      <c r="A161" t="s">
        <v>4379</v>
      </c>
      <c r="B161" t="s">
        <v>2852</v>
      </c>
      <c r="C161" t="s">
        <v>3150</v>
      </c>
      <c r="D161" s="105" t="s">
        <v>4460</v>
      </c>
      <c r="E161" t="s">
        <v>561</v>
      </c>
      <c r="F161" t="s">
        <v>3151</v>
      </c>
      <c r="G161" t="s">
        <v>127</v>
      </c>
      <c r="H161" s="55">
        <v>6.85</v>
      </c>
      <c r="I161" t="s">
        <v>686</v>
      </c>
      <c r="J161" t="s">
        <v>98</v>
      </c>
      <c r="K161" s="56">
        <v>2.52E-2</v>
      </c>
      <c r="L161" s="56">
        <v>3.5900000000000001E-2</v>
      </c>
      <c r="M161" s="55">
        <v>139348.51999999999</v>
      </c>
      <c r="N161" s="55">
        <v>102.96</v>
      </c>
      <c r="O161" s="55">
        <v>143.473236192</v>
      </c>
      <c r="P161" s="56">
        <v>4.0000000000000002E-4</v>
      </c>
      <c r="Q161" s="56">
        <v>1E-4</v>
      </c>
    </row>
    <row r="162" spans="1:17">
      <c r="A162" t="s">
        <v>4379</v>
      </c>
      <c r="B162" t="s">
        <v>2852</v>
      </c>
      <c r="C162" t="s">
        <v>3132</v>
      </c>
      <c r="D162" s="105" t="s">
        <v>4460</v>
      </c>
      <c r="E162" t="s">
        <v>561</v>
      </c>
      <c r="F162" t="s">
        <v>3133</v>
      </c>
      <c r="G162" t="s">
        <v>127</v>
      </c>
      <c r="H162" s="55">
        <v>6.85</v>
      </c>
      <c r="I162" t="s">
        <v>686</v>
      </c>
      <c r="J162" t="s">
        <v>98</v>
      </c>
      <c r="K162" s="56">
        <v>2.52E-2</v>
      </c>
      <c r="L162" s="56">
        <v>3.5400000000000001E-2</v>
      </c>
      <c r="M162" s="55">
        <v>172597.33</v>
      </c>
      <c r="N162" s="55">
        <v>104.18</v>
      </c>
      <c r="O162" s="55">
        <v>179.811898394</v>
      </c>
      <c r="P162" s="56">
        <v>5.0000000000000001E-4</v>
      </c>
      <c r="Q162" s="56">
        <v>1E-4</v>
      </c>
    </row>
    <row r="163" spans="1:17">
      <c r="A163" t="s">
        <v>4379</v>
      </c>
      <c r="B163" t="s">
        <v>2852</v>
      </c>
      <c r="C163" t="s">
        <v>3134</v>
      </c>
      <c r="D163" s="105" t="s">
        <v>4460</v>
      </c>
      <c r="E163" t="s">
        <v>561</v>
      </c>
      <c r="F163" t="s">
        <v>3135</v>
      </c>
      <c r="G163" t="s">
        <v>127</v>
      </c>
      <c r="H163" s="55">
        <v>6.85</v>
      </c>
      <c r="I163" t="s">
        <v>686</v>
      </c>
      <c r="J163" t="s">
        <v>98</v>
      </c>
      <c r="K163" s="56">
        <v>2.52E-2</v>
      </c>
      <c r="L163" s="56">
        <v>3.5799999999999998E-2</v>
      </c>
      <c r="M163" s="55">
        <v>96112.41</v>
      </c>
      <c r="N163" s="55">
        <v>103.91</v>
      </c>
      <c r="O163" s="55">
        <v>99.870405231000007</v>
      </c>
      <c r="P163" s="56">
        <v>2.9999999999999997E-4</v>
      </c>
      <c r="Q163" s="56">
        <v>0</v>
      </c>
    </row>
    <row r="164" spans="1:17">
      <c r="A164" t="s">
        <v>4379</v>
      </c>
      <c r="B164" t="s">
        <v>2852</v>
      </c>
      <c r="C164" t="s">
        <v>3130</v>
      </c>
      <c r="D164" s="105" t="s">
        <v>4460</v>
      </c>
      <c r="E164" t="s">
        <v>561</v>
      </c>
      <c r="F164" t="s">
        <v>3131</v>
      </c>
      <c r="G164" t="s">
        <v>127</v>
      </c>
      <c r="H164" s="55">
        <v>6.56</v>
      </c>
      <c r="I164" t="s">
        <v>686</v>
      </c>
      <c r="J164" t="s">
        <v>98</v>
      </c>
      <c r="K164" s="56">
        <v>2.52E-2</v>
      </c>
      <c r="L164" s="56">
        <v>3.1800000000000002E-2</v>
      </c>
      <c r="M164" s="55">
        <v>542791.5</v>
      </c>
      <c r="N164" s="55">
        <v>107.73</v>
      </c>
      <c r="O164" s="55">
        <v>584.74928294999995</v>
      </c>
      <c r="P164" s="56">
        <v>1.8E-3</v>
      </c>
      <c r="Q164" s="56">
        <v>2.0000000000000001E-4</v>
      </c>
    </row>
    <row r="165" spans="1:17">
      <c r="A165" t="s">
        <v>4379</v>
      </c>
      <c r="B165" t="s">
        <v>2852</v>
      </c>
      <c r="C165" t="s">
        <v>3124</v>
      </c>
      <c r="D165" s="105" t="s">
        <v>4460</v>
      </c>
      <c r="E165" t="s">
        <v>561</v>
      </c>
      <c r="F165" t="s">
        <v>3125</v>
      </c>
      <c r="G165" t="s">
        <v>127</v>
      </c>
      <c r="H165" s="55">
        <v>9.3800000000000008</v>
      </c>
      <c r="I165" t="s">
        <v>686</v>
      </c>
      <c r="J165" t="s">
        <v>98</v>
      </c>
      <c r="K165" s="56">
        <v>2.63E-2</v>
      </c>
      <c r="L165" s="56">
        <v>3.1600000000000003E-2</v>
      </c>
      <c r="M165" s="55">
        <v>238335.2</v>
      </c>
      <c r="N165" s="55">
        <v>101.28</v>
      </c>
      <c r="O165" s="55">
        <v>241.38589056000001</v>
      </c>
      <c r="P165" s="56">
        <v>6.9999999999999999E-4</v>
      </c>
      <c r="Q165" s="56">
        <v>1E-4</v>
      </c>
    </row>
    <row r="166" spans="1:17">
      <c r="A166" t="s">
        <v>4379</v>
      </c>
      <c r="B166" t="s">
        <v>2852</v>
      </c>
      <c r="C166" t="s">
        <v>3126</v>
      </c>
      <c r="D166" s="105" t="s">
        <v>4460</v>
      </c>
      <c r="E166" t="s">
        <v>561</v>
      </c>
      <c r="F166" t="s">
        <v>538</v>
      </c>
      <c r="G166" t="s">
        <v>127</v>
      </c>
      <c r="H166" s="55">
        <v>9.09</v>
      </c>
      <c r="I166" t="s">
        <v>686</v>
      </c>
      <c r="J166" t="s">
        <v>98</v>
      </c>
      <c r="K166" s="56">
        <v>3.0800000000000001E-2</v>
      </c>
      <c r="L166" s="56">
        <v>3.6799999999999999E-2</v>
      </c>
      <c r="M166" s="55">
        <v>77564.740000000005</v>
      </c>
      <c r="N166" s="55">
        <v>98.95</v>
      </c>
      <c r="O166" s="55">
        <v>76.750310229999997</v>
      </c>
      <c r="P166" s="56">
        <v>2.0000000000000001E-4</v>
      </c>
      <c r="Q166" s="56">
        <v>0</v>
      </c>
    </row>
    <row r="167" spans="1:17">
      <c r="A167" t="s">
        <v>4372</v>
      </c>
      <c r="B167" t="s">
        <v>2852</v>
      </c>
      <c r="C167" t="s">
        <v>3080</v>
      </c>
      <c r="D167" s="105" t="s">
        <v>4460</v>
      </c>
      <c r="E167" t="s">
        <v>561</v>
      </c>
      <c r="F167" t="s">
        <v>3081</v>
      </c>
      <c r="G167" t="s">
        <v>127</v>
      </c>
      <c r="H167" s="55">
        <v>7.55</v>
      </c>
      <c r="I167" t="s">
        <v>686</v>
      </c>
      <c r="J167" t="s">
        <v>98</v>
      </c>
      <c r="K167" s="56">
        <v>3.73E-2</v>
      </c>
      <c r="L167" s="56">
        <v>3.5999999999999997E-2</v>
      </c>
      <c r="M167" s="55">
        <v>536693.68999999994</v>
      </c>
      <c r="N167" s="55">
        <v>114.27</v>
      </c>
      <c r="O167" s="55">
        <v>613.27987956300001</v>
      </c>
      <c r="P167" s="56">
        <v>1.9E-3</v>
      </c>
      <c r="Q167" s="56">
        <v>2.0000000000000001E-4</v>
      </c>
    </row>
    <row r="168" spans="1:17">
      <c r="A168" t="s">
        <v>4372</v>
      </c>
      <c r="B168" t="s">
        <v>2852</v>
      </c>
      <c r="C168" t="s">
        <v>3082</v>
      </c>
      <c r="D168" s="105" t="s">
        <v>4460</v>
      </c>
      <c r="E168" t="s">
        <v>561</v>
      </c>
      <c r="F168" t="s">
        <v>3083</v>
      </c>
      <c r="G168" t="s">
        <v>127</v>
      </c>
      <c r="H168" s="55">
        <v>7.57</v>
      </c>
      <c r="I168" t="s">
        <v>686</v>
      </c>
      <c r="J168" t="s">
        <v>98</v>
      </c>
      <c r="K168" s="56">
        <v>3.5499999999999997E-2</v>
      </c>
      <c r="L168" s="56">
        <v>3.6299999999999999E-2</v>
      </c>
      <c r="M168" s="55">
        <v>114579.48</v>
      </c>
      <c r="N168" s="55">
        <v>112.34</v>
      </c>
      <c r="O168" s="55">
        <v>128.718587832</v>
      </c>
      <c r="P168" s="56">
        <v>4.0000000000000002E-4</v>
      </c>
      <c r="Q168" s="56">
        <v>0</v>
      </c>
    </row>
    <row r="169" spans="1:17">
      <c r="A169" t="s">
        <v>4372</v>
      </c>
      <c r="B169" t="s">
        <v>2852</v>
      </c>
      <c r="C169" t="s">
        <v>3084</v>
      </c>
      <c r="D169" s="105" t="s">
        <v>4460</v>
      </c>
      <c r="E169" t="s">
        <v>561</v>
      </c>
      <c r="F169" t="s">
        <v>3085</v>
      </c>
      <c r="G169" t="s">
        <v>127</v>
      </c>
      <c r="H169" s="55">
        <v>7.41</v>
      </c>
      <c r="I169" t="s">
        <v>686</v>
      </c>
      <c r="J169" t="s">
        <v>98</v>
      </c>
      <c r="K169" s="56">
        <v>3.4700000000000002E-2</v>
      </c>
      <c r="L169" s="56">
        <v>4.3799999999999999E-2</v>
      </c>
      <c r="M169" s="55">
        <v>203595.3</v>
      </c>
      <c r="N169" s="55">
        <v>105.64</v>
      </c>
      <c r="O169" s="55">
        <v>215.07807492000001</v>
      </c>
      <c r="P169" s="56">
        <v>6.9999999999999999E-4</v>
      </c>
      <c r="Q169" s="56">
        <v>1E-4</v>
      </c>
    </row>
    <row r="170" spans="1:17">
      <c r="A170" t="s">
        <v>4372</v>
      </c>
      <c r="B170" t="s">
        <v>2852</v>
      </c>
      <c r="C170" t="s">
        <v>3072</v>
      </c>
      <c r="D170" s="105" t="s">
        <v>4460</v>
      </c>
      <c r="E170" t="s">
        <v>561</v>
      </c>
      <c r="F170" t="s">
        <v>3073</v>
      </c>
      <c r="G170" t="s">
        <v>127</v>
      </c>
      <c r="H170" s="55">
        <v>7.57</v>
      </c>
      <c r="I170" t="s">
        <v>686</v>
      </c>
      <c r="J170" t="s">
        <v>98</v>
      </c>
      <c r="K170" s="56">
        <v>3.44E-2</v>
      </c>
      <c r="L170" s="56">
        <v>3.6900000000000002E-2</v>
      </c>
      <c r="M170" s="55">
        <v>131359.17000000001</v>
      </c>
      <c r="N170" s="55">
        <v>111.1</v>
      </c>
      <c r="O170" s="55">
        <v>145.94003787</v>
      </c>
      <c r="P170" s="56">
        <v>4.0000000000000002E-4</v>
      </c>
      <c r="Q170" s="56">
        <v>1E-4</v>
      </c>
    </row>
    <row r="171" spans="1:17">
      <c r="A171" t="s">
        <v>4372</v>
      </c>
      <c r="B171" t="s">
        <v>2852</v>
      </c>
      <c r="C171" t="s">
        <v>3074</v>
      </c>
      <c r="D171" s="105" t="s">
        <v>4460</v>
      </c>
      <c r="E171" t="s">
        <v>561</v>
      </c>
      <c r="F171" t="s">
        <v>3075</v>
      </c>
      <c r="G171" t="s">
        <v>127</v>
      </c>
      <c r="H171" s="55">
        <v>7.53</v>
      </c>
      <c r="I171" t="s">
        <v>686</v>
      </c>
      <c r="J171" t="s">
        <v>98</v>
      </c>
      <c r="K171" s="56">
        <v>3.6600000000000001E-2</v>
      </c>
      <c r="L171" s="56">
        <v>3.6999999999999998E-2</v>
      </c>
      <c r="M171" s="55">
        <v>175242.04</v>
      </c>
      <c r="N171" s="55">
        <v>111.56</v>
      </c>
      <c r="O171" s="55">
        <v>195.50001982399999</v>
      </c>
      <c r="P171" s="56">
        <v>5.9999999999999995E-4</v>
      </c>
      <c r="Q171" s="56">
        <v>1E-4</v>
      </c>
    </row>
    <row r="172" spans="1:17">
      <c r="A172" t="s">
        <v>4372</v>
      </c>
      <c r="B172" t="s">
        <v>2852</v>
      </c>
      <c r="C172" t="s">
        <v>3078</v>
      </c>
      <c r="D172" s="105" t="s">
        <v>4460</v>
      </c>
      <c r="E172" t="s">
        <v>561</v>
      </c>
      <c r="F172" t="s">
        <v>3079</v>
      </c>
      <c r="G172" t="s">
        <v>127</v>
      </c>
      <c r="H172" s="55">
        <v>7.5</v>
      </c>
      <c r="I172" t="s">
        <v>686</v>
      </c>
      <c r="J172" t="s">
        <v>98</v>
      </c>
      <c r="K172" s="56">
        <v>3.6200000000000003E-2</v>
      </c>
      <c r="L172" s="56">
        <v>3.8800000000000001E-2</v>
      </c>
      <c r="M172" s="55">
        <v>350365.47</v>
      </c>
      <c r="N172" s="55">
        <v>109.59</v>
      </c>
      <c r="O172" s="55">
        <v>383.965518573</v>
      </c>
      <c r="P172" s="56">
        <v>1.1999999999999999E-3</v>
      </c>
      <c r="Q172" s="56">
        <v>1E-4</v>
      </c>
    </row>
    <row r="173" spans="1:17">
      <c r="A173" t="s">
        <v>4372</v>
      </c>
      <c r="B173" t="s">
        <v>2852</v>
      </c>
      <c r="C173" t="s">
        <v>3086</v>
      </c>
      <c r="D173" s="105" t="s">
        <v>4460</v>
      </c>
      <c r="E173" t="s">
        <v>561</v>
      </c>
      <c r="F173" t="s">
        <v>3087</v>
      </c>
      <c r="G173" t="s">
        <v>127</v>
      </c>
      <c r="H173" s="55">
        <v>7.58</v>
      </c>
      <c r="I173" t="s">
        <v>686</v>
      </c>
      <c r="J173" t="s">
        <v>98</v>
      </c>
      <c r="K173" s="56">
        <v>3.8199999999999998E-2</v>
      </c>
      <c r="L173" s="56">
        <v>3.3799999999999997E-2</v>
      </c>
      <c r="M173" s="55">
        <v>247500.39</v>
      </c>
      <c r="N173" s="55">
        <v>115.23</v>
      </c>
      <c r="O173" s="55">
        <v>285.19469939700002</v>
      </c>
      <c r="P173" s="56">
        <v>8.9999999999999998E-4</v>
      </c>
      <c r="Q173" s="56">
        <v>1E-4</v>
      </c>
    </row>
    <row r="174" spans="1:17">
      <c r="A174" t="s">
        <v>4372</v>
      </c>
      <c r="B174" t="s">
        <v>2852</v>
      </c>
      <c r="C174" t="s">
        <v>3064</v>
      </c>
      <c r="D174" s="105" t="s">
        <v>4460</v>
      </c>
      <c r="E174" t="s">
        <v>561</v>
      </c>
      <c r="F174" t="s">
        <v>3065</v>
      </c>
      <c r="G174" t="s">
        <v>127</v>
      </c>
      <c r="H174" s="55">
        <v>7.6</v>
      </c>
      <c r="I174" t="s">
        <v>686</v>
      </c>
      <c r="J174" t="s">
        <v>98</v>
      </c>
      <c r="K174" s="56">
        <v>3.3700000000000001E-2</v>
      </c>
      <c r="L174" s="56">
        <v>3.6299999999999999E-2</v>
      </c>
      <c r="M174" s="55">
        <v>587693.11</v>
      </c>
      <c r="N174" s="55">
        <v>109.67</v>
      </c>
      <c r="O174" s="55">
        <v>644.52303373699999</v>
      </c>
      <c r="P174" s="56">
        <v>2E-3</v>
      </c>
      <c r="Q174" s="56">
        <v>2.0000000000000001E-4</v>
      </c>
    </row>
    <row r="175" spans="1:17">
      <c r="A175" t="s">
        <v>4372</v>
      </c>
      <c r="B175" t="s">
        <v>2852</v>
      </c>
      <c r="C175" t="s">
        <v>3076</v>
      </c>
      <c r="D175" s="105" t="s">
        <v>4460</v>
      </c>
      <c r="E175" t="s">
        <v>561</v>
      </c>
      <c r="F175" t="s">
        <v>3077</v>
      </c>
      <c r="G175" t="s">
        <v>127</v>
      </c>
      <c r="H175" s="55">
        <v>7.47</v>
      </c>
      <c r="I175" t="s">
        <v>686</v>
      </c>
      <c r="J175" t="s">
        <v>98</v>
      </c>
      <c r="K175" s="56">
        <v>2.75E-2</v>
      </c>
      <c r="L175" s="56">
        <v>4.6399999999999997E-2</v>
      </c>
      <c r="M175" s="55">
        <v>684199.77</v>
      </c>
      <c r="N175" s="55">
        <v>96.34</v>
      </c>
      <c r="O175" s="55">
        <v>659.158058418</v>
      </c>
      <c r="P175" s="56">
        <v>2E-3</v>
      </c>
      <c r="Q175" s="56">
        <v>2.0000000000000001E-4</v>
      </c>
    </row>
    <row r="176" spans="1:17">
      <c r="A176" t="s">
        <v>4372</v>
      </c>
      <c r="B176" t="s">
        <v>2852</v>
      </c>
      <c r="C176" t="s">
        <v>3066</v>
      </c>
      <c r="D176" s="105" t="s">
        <v>4460</v>
      </c>
      <c r="E176" t="s">
        <v>561</v>
      </c>
      <c r="F176" t="s">
        <v>3067</v>
      </c>
      <c r="G176" t="s">
        <v>127</v>
      </c>
      <c r="H176" s="55">
        <v>7.8</v>
      </c>
      <c r="I176" t="s">
        <v>686</v>
      </c>
      <c r="J176" t="s">
        <v>98</v>
      </c>
      <c r="K176" s="56">
        <v>2.7900000000000001E-2</v>
      </c>
      <c r="L176" s="56">
        <v>3.1899999999999998E-2</v>
      </c>
      <c r="M176" s="55">
        <v>139202.68</v>
      </c>
      <c r="N176" s="55">
        <v>108.25</v>
      </c>
      <c r="O176" s="55">
        <v>150.6869011</v>
      </c>
      <c r="P176" s="56">
        <v>5.0000000000000001E-4</v>
      </c>
      <c r="Q176" s="56">
        <v>1E-4</v>
      </c>
    </row>
    <row r="177" spans="1:17">
      <c r="A177" t="s">
        <v>4372</v>
      </c>
      <c r="B177" t="s">
        <v>2852</v>
      </c>
      <c r="C177" t="s">
        <v>3068</v>
      </c>
      <c r="D177" s="105" t="s">
        <v>4460</v>
      </c>
      <c r="E177" t="s">
        <v>561</v>
      </c>
      <c r="F177" t="s">
        <v>3069</v>
      </c>
      <c r="G177" t="s">
        <v>127</v>
      </c>
      <c r="H177" s="55">
        <v>7.58</v>
      </c>
      <c r="I177" t="s">
        <v>686</v>
      </c>
      <c r="J177" t="s">
        <v>98</v>
      </c>
      <c r="K177" s="56">
        <v>2.75E-2</v>
      </c>
      <c r="L177" s="56">
        <v>4.1700000000000001E-2</v>
      </c>
      <c r="M177" s="55">
        <v>114756.02</v>
      </c>
      <c r="N177" s="55">
        <v>100.5</v>
      </c>
      <c r="O177" s="55">
        <v>115.3298001</v>
      </c>
      <c r="P177" s="56">
        <v>4.0000000000000002E-4</v>
      </c>
      <c r="Q177" s="56">
        <v>0</v>
      </c>
    </row>
    <row r="178" spans="1:17">
      <c r="A178" t="s">
        <v>4372</v>
      </c>
      <c r="B178" t="s">
        <v>2852</v>
      </c>
      <c r="C178" t="s">
        <v>3070</v>
      </c>
      <c r="D178" s="105" t="s">
        <v>4460</v>
      </c>
      <c r="E178" t="s">
        <v>561</v>
      </c>
      <c r="F178" t="s">
        <v>3071</v>
      </c>
      <c r="G178" t="s">
        <v>127</v>
      </c>
      <c r="H178" s="55">
        <v>7.48</v>
      </c>
      <c r="I178" t="s">
        <v>686</v>
      </c>
      <c r="J178" t="s">
        <v>98</v>
      </c>
      <c r="K178" s="56">
        <v>2.75E-2</v>
      </c>
      <c r="L178" s="56">
        <v>4.5999999999999999E-2</v>
      </c>
      <c r="M178" s="55">
        <v>186134.81</v>
      </c>
      <c r="N178" s="55">
        <v>97.38</v>
      </c>
      <c r="O178" s="55">
        <v>181.25807797799999</v>
      </c>
      <c r="P178" s="56">
        <v>5.9999999999999995E-4</v>
      </c>
      <c r="Q178" s="56">
        <v>1E-4</v>
      </c>
    </row>
    <row r="179" spans="1:17">
      <c r="A179" t="s">
        <v>4372</v>
      </c>
      <c r="B179" t="s">
        <v>2852</v>
      </c>
      <c r="C179" t="s">
        <v>3053</v>
      </c>
      <c r="D179" s="105" t="s">
        <v>4460</v>
      </c>
      <c r="E179" t="s">
        <v>561</v>
      </c>
      <c r="F179" t="s">
        <v>3054</v>
      </c>
      <c r="G179" t="s">
        <v>127</v>
      </c>
      <c r="H179" s="55">
        <v>7.35</v>
      </c>
      <c r="I179" t="s">
        <v>686</v>
      </c>
      <c r="J179" t="s">
        <v>98</v>
      </c>
      <c r="K179" s="56">
        <v>2.75E-2</v>
      </c>
      <c r="L179" s="56">
        <v>5.16E-2</v>
      </c>
      <c r="M179" s="55">
        <v>96569.25</v>
      </c>
      <c r="N179" s="55">
        <v>93.59</v>
      </c>
      <c r="O179" s="55">
        <v>90.379161074999999</v>
      </c>
      <c r="P179" s="56">
        <v>2.9999999999999997E-4</v>
      </c>
      <c r="Q179" s="56">
        <v>0</v>
      </c>
    </row>
    <row r="180" spans="1:17">
      <c r="A180" t="s">
        <v>4372</v>
      </c>
      <c r="B180" t="s">
        <v>2852</v>
      </c>
      <c r="C180" t="s">
        <v>3055</v>
      </c>
      <c r="D180" s="105" t="s">
        <v>4460</v>
      </c>
      <c r="E180" t="s">
        <v>561</v>
      </c>
      <c r="F180" t="s">
        <v>3056</v>
      </c>
      <c r="G180" t="s">
        <v>127</v>
      </c>
      <c r="H180" s="55">
        <v>7.27</v>
      </c>
      <c r="I180" t="s">
        <v>686</v>
      </c>
      <c r="J180" t="s">
        <v>98</v>
      </c>
      <c r="K180" s="56">
        <v>2.75E-2</v>
      </c>
      <c r="L180" s="56">
        <v>5.5399999999999998E-2</v>
      </c>
      <c r="M180" s="55">
        <v>185485.16</v>
      </c>
      <c r="N180" s="55">
        <v>91.05</v>
      </c>
      <c r="O180" s="55">
        <v>168.88423818000001</v>
      </c>
      <c r="P180" s="56">
        <v>5.0000000000000001E-4</v>
      </c>
      <c r="Q180" s="56">
        <v>1E-4</v>
      </c>
    </row>
    <row r="181" spans="1:17">
      <c r="A181" t="s">
        <v>4372</v>
      </c>
      <c r="B181" t="s">
        <v>2852</v>
      </c>
      <c r="C181" t="s">
        <v>3057</v>
      </c>
      <c r="D181" s="105" t="s">
        <v>4460</v>
      </c>
      <c r="E181" t="s">
        <v>561</v>
      </c>
      <c r="F181" t="s">
        <v>288</v>
      </c>
      <c r="G181" t="s">
        <v>127</v>
      </c>
      <c r="H181" s="55">
        <v>6.71</v>
      </c>
      <c r="I181" t="s">
        <v>686</v>
      </c>
      <c r="J181" t="s">
        <v>98</v>
      </c>
      <c r="K181" s="56">
        <v>2.75E-2</v>
      </c>
      <c r="L181" s="56">
        <v>8.1600000000000006E-2</v>
      </c>
      <c r="M181" s="55">
        <v>207783.06</v>
      </c>
      <c r="N181" s="55">
        <v>74.97</v>
      </c>
      <c r="O181" s="55">
        <v>155.77496008200001</v>
      </c>
      <c r="P181" s="56">
        <v>5.0000000000000001E-4</v>
      </c>
      <c r="Q181" s="56">
        <v>1E-4</v>
      </c>
    </row>
    <row r="182" spans="1:17">
      <c r="A182" t="s">
        <v>4372</v>
      </c>
      <c r="B182" t="s">
        <v>2852</v>
      </c>
      <c r="C182" t="s">
        <v>3058</v>
      </c>
      <c r="D182" s="105" t="s">
        <v>4460</v>
      </c>
      <c r="E182" t="s">
        <v>561</v>
      </c>
      <c r="F182" t="s">
        <v>273</v>
      </c>
      <c r="G182" t="s">
        <v>127</v>
      </c>
      <c r="H182" s="55">
        <v>6.95</v>
      </c>
      <c r="I182" t="s">
        <v>686</v>
      </c>
      <c r="J182" t="s">
        <v>98</v>
      </c>
      <c r="K182" s="56">
        <v>2.75E-2</v>
      </c>
      <c r="L182" s="56">
        <v>7.0199999999999999E-2</v>
      </c>
      <c r="M182" s="55">
        <v>252229.68</v>
      </c>
      <c r="N182" s="55">
        <v>80.209999999999994</v>
      </c>
      <c r="O182" s="55">
        <v>202.31342632799999</v>
      </c>
      <c r="P182" s="56">
        <v>5.9999999999999995E-4</v>
      </c>
      <c r="Q182" s="56">
        <v>1E-4</v>
      </c>
    </row>
    <row r="183" spans="1:17">
      <c r="A183" t="s">
        <v>4372</v>
      </c>
      <c r="B183" t="s">
        <v>2852</v>
      </c>
      <c r="C183" t="s">
        <v>3060</v>
      </c>
      <c r="D183" s="105" t="s">
        <v>4460</v>
      </c>
      <c r="E183" t="s">
        <v>561</v>
      </c>
      <c r="F183" t="s">
        <v>3061</v>
      </c>
      <c r="G183" t="s">
        <v>127</v>
      </c>
      <c r="H183" s="55">
        <v>7.57</v>
      </c>
      <c r="I183" t="s">
        <v>686</v>
      </c>
      <c r="J183" t="s">
        <v>98</v>
      </c>
      <c r="K183" s="56">
        <v>2.9100000000000001E-2</v>
      </c>
      <c r="L183" s="56">
        <v>4.07E-2</v>
      </c>
      <c r="M183" s="55">
        <v>372339.06</v>
      </c>
      <c r="N183" s="55">
        <v>97.05</v>
      </c>
      <c r="O183" s="55">
        <v>361.35505773</v>
      </c>
      <c r="P183" s="56">
        <v>1.1000000000000001E-3</v>
      </c>
      <c r="Q183" s="56">
        <v>1E-4</v>
      </c>
    </row>
    <row r="184" spans="1:17">
      <c r="A184" t="s">
        <v>4372</v>
      </c>
      <c r="B184" t="s">
        <v>2852</v>
      </c>
      <c r="C184" t="s">
        <v>3062</v>
      </c>
      <c r="D184" s="105" t="s">
        <v>4460</v>
      </c>
      <c r="E184" t="s">
        <v>561</v>
      </c>
      <c r="F184" t="s">
        <v>2748</v>
      </c>
      <c r="G184" t="s">
        <v>127</v>
      </c>
      <c r="H184" s="55">
        <v>7.45</v>
      </c>
      <c r="I184" t="s">
        <v>686</v>
      </c>
      <c r="J184" t="s">
        <v>98</v>
      </c>
      <c r="K184" s="56">
        <v>3.4599999999999999E-2</v>
      </c>
      <c r="L184" s="56">
        <v>4.2200000000000001E-2</v>
      </c>
      <c r="M184" s="55">
        <v>180164.05</v>
      </c>
      <c r="N184" s="55">
        <v>97.91</v>
      </c>
      <c r="O184" s="55">
        <v>176.39862135499999</v>
      </c>
      <c r="P184" s="56">
        <v>5.0000000000000001E-4</v>
      </c>
      <c r="Q184" s="56">
        <v>1E-4</v>
      </c>
    </row>
    <row r="185" spans="1:17">
      <c r="A185" t="s">
        <v>4372</v>
      </c>
      <c r="B185" t="s">
        <v>2852</v>
      </c>
      <c r="C185" t="s">
        <v>3063</v>
      </c>
      <c r="D185" s="105" t="s">
        <v>4460</v>
      </c>
      <c r="E185" t="s">
        <v>561</v>
      </c>
      <c r="F185" t="s">
        <v>2804</v>
      </c>
      <c r="G185" t="s">
        <v>127</v>
      </c>
      <c r="H185" s="55">
        <v>7.33</v>
      </c>
      <c r="I185" t="s">
        <v>686</v>
      </c>
      <c r="J185" t="s">
        <v>98</v>
      </c>
      <c r="K185" s="56">
        <v>3.9699999999999999E-2</v>
      </c>
      <c r="L185" s="56">
        <v>4.3799999999999999E-2</v>
      </c>
      <c r="M185" s="55">
        <v>204703.04</v>
      </c>
      <c r="N185" s="55">
        <v>98.41</v>
      </c>
      <c r="O185" s="55">
        <v>201.448261664</v>
      </c>
      <c r="P185" s="56">
        <v>5.9999999999999995E-4</v>
      </c>
      <c r="Q185" s="56">
        <v>1E-4</v>
      </c>
    </row>
    <row r="186" spans="1:17">
      <c r="A186" t="s">
        <v>4372</v>
      </c>
      <c r="B186" t="s">
        <v>2852</v>
      </c>
      <c r="C186" t="s">
        <v>3059</v>
      </c>
      <c r="D186" s="105" t="s">
        <v>4460</v>
      </c>
      <c r="E186" t="s">
        <v>561</v>
      </c>
      <c r="F186" t="s">
        <v>240</v>
      </c>
      <c r="G186" t="s">
        <v>127</v>
      </c>
      <c r="H186" s="55">
        <v>7.2</v>
      </c>
      <c r="I186" t="s">
        <v>686</v>
      </c>
      <c r="J186" t="s">
        <v>98</v>
      </c>
      <c r="K186" s="56">
        <v>4.4499999999999998E-2</v>
      </c>
      <c r="L186" s="56">
        <v>4.6899999999999997E-2</v>
      </c>
      <c r="M186" s="55">
        <v>147773.62</v>
      </c>
      <c r="N186" s="55">
        <v>98.94</v>
      </c>
      <c r="O186" s="55">
        <v>146.20721962799999</v>
      </c>
      <c r="P186" s="56">
        <v>4.0000000000000002E-4</v>
      </c>
      <c r="Q186" s="56">
        <v>1E-4</v>
      </c>
    </row>
    <row r="187" spans="1:17">
      <c r="A187" t="s">
        <v>4412</v>
      </c>
      <c r="B187" t="s">
        <v>2852</v>
      </c>
      <c r="C187" t="s">
        <v>3019</v>
      </c>
      <c r="D187" s="105" t="s">
        <v>4460</v>
      </c>
      <c r="E187" t="s">
        <v>561</v>
      </c>
      <c r="F187" t="s">
        <v>4413</v>
      </c>
      <c r="G187" t="s">
        <v>127</v>
      </c>
      <c r="H187" s="55">
        <v>4.97</v>
      </c>
      <c r="I187" t="s">
        <v>329</v>
      </c>
      <c r="J187" t="s">
        <v>98</v>
      </c>
      <c r="K187" s="56">
        <v>4.4999999999999998E-2</v>
      </c>
      <c r="L187" s="56">
        <v>3.7100000000000001E-2</v>
      </c>
      <c r="M187" s="55">
        <v>851512.05</v>
      </c>
      <c r="N187" s="55">
        <v>106.49</v>
      </c>
      <c r="O187" s="55">
        <v>906.77518204499995</v>
      </c>
      <c r="P187" s="56">
        <v>2.8E-3</v>
      </c>
      <c r="Q187" s="56">
        <v>2.9999999999999997E-4</v>
      </c>
    </row>
    <row r="188" spans="1:17">
      <c r="A188" t="s">
        <v>4414</v>
      </c>
      <c r="B188" t="s">
        <v>2852</v>
      </c>
      <c r="C188" t="s">
        <v>3129</v>
      </c>
      <c r="D188" s="105" t="s">
        <v>4460</v>
      </c>
      <c r="E188" t="s">
        <v>561</v>
      </c>
      <c r="F188" t="s">
        <v>4413</v>
      </c>
      <c r="G188" t="s">
        <v>127</v>
      </c>
      <c r="H188" s="55">
        <v>5.1100000000000003</v>
      </c>
      <c r="I188" t="s">
        <v>329</v>
      </c>
      <c r="J188" t="s">
        <v>98</v>
      </c>
      <c r="K188" s="56">
        <v>4.5499999999999999E-2</v>
      </c>
      <c r="L188" s="56">
        <v>3.7699999999999997E-2</v>
      </c>
      <c r="M188" s="55">
        <v>1802299.1</v>
      </c>
      <c r="N188" s="55">
        <v>106.58</v>
      </c>
      <c r="O188" s="55">
        <v>1920.89038078</v>
      </c>
      <c r="P188" s="56">
        <v>5.8999999999999999E-3</v>
      </c>
      <c r="Q188" s="56">
        <v>6.9999999999999999E-4</v>
      </c>
    </row>
    <row r="189" spans="1:17">
      <c r="A189" t="s">
        <v>4415</v>
      </c>
      <c r="B189" t="s">
        <v>2852</v>
      </c>
      <c r="C189" t="s">
        <v>3011</v>
      </c>
      <c r="D189" s="105" t="s">
        <v>4460</v>
      </c>
      <c r="E189" t="s">
        <v>556</v>
      </c>
      <c r="F189" t="s">
        <v>3012</v>
      </c>
      <c r="G189" t="s">
        <v>177</v>
      </c>
      <c r="H189" s="55">
        <v>4.57</v>
      </c>
      <c r="I189" t="s">
        <v>329</v>
      </c>
      <c r="J189" t="s">
        <v>102</v>
      </c>
      <c r="K189" s="56">
        <v>2.3599999999999999E-2</v>
      </c>
      <c r="L189" s="56">
        <v>5.4199999999999998E-2</v>
      </c>
      <c r="M189" s="55">
        <v>1392595.65</v>
      </c>
      <c r="N189" s="55">
        <v>87.309999999999931</v>
      </c>
      <c r="O189" s="55">
        <v>4877.6052010993699</v>
      </c>
      <c r="P189" s="56">
        <v>1.49E-2</v>
      </c>
      <c r="Q189" s="56">
        <v>1.6999999999999999E-3</v>
      </c>
    </row>
    <row r="190" spans="1:17">
      <c r="A190" t="s">
        <v>4416</v>
      </c>
      <c r="B190" t="s">
        <v>2852</v>
      </c>
      <c r="C190" t="s">
        <v>3029</v>
      </c>
      <c r="D190" s="105" t="s">
        <v>4460</v>
      </c>
      <c r="E190" t="s">
        <v>561</v>
      </c>
      <c r="F190" t="s">
        <v>675</v>
      </c>
      <c r="G190" t="s">
        <v>127</v>
      </c>
      <c r="H190" s="55">
        <v>8.6</v>
      </c>
      <c r="I190" t="s">
        <v>686</v>
      </c>
      <c r="J190" t="s">
        <v>98</v>
      </c>
      <c r="K190" s="56">
        <v>2.35E-2</v>
      </c>
      <c r="L190" s="56">
        <v>4.0899999999999999E-2</v>
      </c>
      <c r="M190" s="55">
        <v>1052064.02</v>
      </c>
      <c r="N190" s="55">
        <v>96.18</v>
      </c>
      <c r="O190" s="55">
        <v>1011.875174436</v>
      </c>
      <c r="P190" s="56">
        <v>3.0999999999999999E-3</v>
      </c>
      <c r="Q190" s="56">
        <v>4.0000000000000002E-4</v>
      </c>
    </row>
    <row r="191" spans="1:17">
      <c r="A191" t="s">
        <v>4416</v>
      </c>
      <c r="B191" t="s">
        <v>2852</v>
      </c>
      <c r="C191" t="s">
        <v>3030</v>
      </c>
      <c r="D191" s="105" t="s">
        <v>4460</v>
      </c>
      <c r="E191" t="s">
        <v>561</v>
      </c>
      <c r="F191" t="s">
        <v>3031</v>
      </c>
      <c r="G191" t="s">
        <v>127</v>
      </c>
      <c r="H191" s="55">
        <v>8.5</v>
      </c>
      <c r="I191" t="s">
        <v>686</v>
      </c>
      <c r="J191" t="s">
        <v>98</v>
      </c>
      <c r="K191" s="56">
        <v>2.47E-2</v>
      </c>
      <c r="L191" s="56">
        <v>4.3299999999999998E-2</v>
      </c>
      <c r="M191" s="55">
        <v>131618.98000000001</v>
      </c>
      <c r="N191" s="55">
        <v>95.37</v>
      </c>
      <c r="O191" s="55">
        <v>125.52502122600001</v>
      </c>
      <c r="P191" s="56">
        <v>4.0000000000000002E-4</v>
      </c>
      <c r="Q191" s="56">
        <v>0</v>
      </c>
    </row>
    <row r="192" spans="1:17">
      <c r="A192" t="s">
        <v>4416</v>
      </c>
      <c r="B192" t="s">
        <v>2852</v>
      </c>
      <c r="C192" t="s">
        <v>3020</v>
      </c>
      <c r="D192" s="105" t="s">
        <v>4460</v>
      </c>
      <c r="E192" t="s">
        <v>561</v>
      </c>
      <c r="F192" t="s">
        <v>3021</v>
      </c>
      <c r="G192" t="s">
        <v>127</v>
      </c>
      <c r="H192" s="55">
        <v>8.41</v>
      </c>
      <c r="I192" t="s">
        <v>686</v>
      </c>
      <c r="J192" t="s">
        <v>98</v>
      </c>
      <c r="K192" s="56">
        <v>2.5600000000000001E-2</v>
      </c>
      <c r="L192" s="56">
        <v>4.5900000000000003E-2</v>
      </c>
      <c r="M192" s="55">
        <v>605894.93999999994</v>
      </c>
      <c r="N192" s="55">
        <v>93.5</v>
      </c>
      <c r="O192" s="55">
        <v>566.51176889999999</v>
      </c>
      <c r="P192" s="56">
        <v>1.6999999999999999E-3</v>
      </c>
      <c r="Q192" s="56">
        <v>2.0000000000000001E-4</v>
      </c>
    </row>
    <row r="193" spans="1:17">
      <c r="A193" t="s">
        <v>4416</v>
      </c>
      <c r="B193" t="s">
        <v>2852</v>
      </c>
      <c r="C193" t="s">
        <v>3022</v>
      </c>
      <c r="D193" s="105" t="s">
        <v>4460</v>
      </c>
      <c r="E193" t="s">
        <v>561</v>
      </c>
      <c r="F193" t="s">
        <v>3023</v>
      </c>
      <c r="G193" t="s">
        <v>127</v>
      </c>
      <c r="H193" s="55">
        <v>8.5299999999999994</v>
      </c>
      <c r="I193" t="s">
        <v>686</v>
      </c>
      <c r="J193" t="s">
        <v>98</v>
      </c>
      <c r="K193" s="56">
        <v>2.2700000000000001E-2</v>
      </c>
      <c r="L193" s="56">
        <v>4.4299999999999999E-2</v>
      </c>
      <c r="M193" s="55">
        <v>603818.93999999994</v>
      </c>
      <c r="N193" s="55">
        <v>91.47</v>
      </c>
      <c r="O193" s="55">
        <v>552.31318441799999</v>
      </c>
      <c r="P193" s="56">
        <v>1.6999999999999999E-3</v>
      </c>
      <c r="Q193" s="56">
        <v>2.0000000000000001E-4</v>
      </c>
    </row>
    <row r="194" spans="1:17">
      <c r="A194" t="s">
        <v>4416</v>
      </c>
      <c r="B194" t="s">
        <v>2852</v>
      </c>
      <c r="C194" t="s">
        <v>3024</v>
      </c>
      <c r="D194" s="105" t="s">
        <v>4460</v>
      </c>
      <c r="E194" t="s">
        <v>561</v>
      </c>
      <c r="F194" t="s">
        <v>372</v>
      </c>
      <c r="G194" t="s">
        <v>127</v>
      </c>
      <c r="H194" s="55">
        <v>8.57</v>
      </c>
      <c r="I194" t="s">
        <v>686</v>
      </c>
      <c r="J194" t="s">
        <v>98</v>
      </c>
      <c r="K194" s="56">
        <v>1.7899999999999999E-2</v>
      </c>
      <c r="L194" s="56">
        <v>4.7100000000000003E-2</v>
      </c>
      <c r="M194" s="55">
        <v>497553.75</v>
      </c>
      <c r="N194" s="55">
        <v>84.42</v>
      </c>
      <c r="O194" s="55">
        <v>420.03487575000003</v>
      </c>
      <c r="P194" s="56">
        <v>1.2999999999999999E-3</v>
      </c>
      <c r="Q194" s="56">
        <v>1E-4</v>
      </c>
    </row>
    <row r="195" spans="1:17">
      <c r="A195" t="s">
        <v>4416</v>
      </c>
      <c r="B195" t="s">
        <v>2852</v>
      </c>
      <c r="C195" t="s">
        <v>3025</v>
      </c>
      <c r="D195" s="105" t="s">
        <v>4460</v>
      </c>
      <c r="E195" t="s">
        <v>561</v>
      </c>
      <c r="F195" t="s">
        <v>273</v>
      </c>
      <c r="G195" t="s">
        <v>127</v>
      </c>
      <c r="H195" s="55">
        <v>8.41</v>
      </c>
      <c r="I195" t="s">
        <v>686</v>
      </c>
      <c r="J195" t="s">
        <v>98</v>
      </c>
      <c r="K195" s="56">
        <v>2.3599999999999999E-2</v>
      </c>
      <c r="L195" s="56">
        <v>4.7800000000000002E-2</v>
      </c>
      <c r="M195" s="55">
        <v>583497.78</v>
      </c>
      <c r="N195" s="55">
        <v>88.43</v>
      </c>
      <c r="O195" s="55">
        <v>515.98708685400004</v>
      </c>
      <c r="P195" s="56">
        <v>1.6000000000000001E-3</v>
      </c>
      <c r="Q195" s="56">
        <v>2.0000000000000001E-4</v>
      </c>
    </row>
    <row r="196" spans="1:17">
      <c r="A196" t="s">
        <v>4416</v>
      </c>
      <c r="B196" t="s">
        <v>2852</v>
      </c>
      <c r="C196" t="s">
        <v>3026</v>
      </c>
      <c r="D196" s="105" t="s">
        <v>4460</v>
      </c>
      <c r="E196" t="s">
        <v>561</v>
      </c>
      <c r="F196" t="s">
        <v>3027</v>
      </c>
      <c r="G196" t="s">
        <v>127</v>
      </c>
      <c r="H196" s="55">
        <v>8.4499999999999993</v>
      </c>
      <c r="I196" t="s">
        <v>686</v>
      </c>
      <c r="J196" t="s">
        <v>98</v>
      </c>
      <c r="K196" s="56">
        <v>2.4E-2</v>
      </c>
      <c r="L196" s="56">
        <v>4.5699999999999998E-2</v>
      </c>
      <c r="M196" s="55">
        <v>664558.25</v>
      </c>
      <c r="N196" s="55">
        <v>89.67</v>
      </c>
      <c r="O196" s="55">
        <v>595.90938277500004</v>
      </c>
      <c r="P196" s="56">
        <v>1.8E-3</v>
      </c>
      <c r="Q196" s="56">
        <v>2.0000000000000001E-4</v>
      </c>
    </row>
    <row r="197" spans="1:17">
      <c r="A197" t="s">
        <v>4416</v>
      </c>
      <c r="B197" t="s">
        <v>2852</v>
      </c>
      <c r="C197" t="s">
        <v>3032</v>
      </c>
      <c r="D197" s="105" t="s">
        <v>4460</v>
      </c>
      <c r="E197" t="s">
        <v>561</v>
      </c>
      <c r="F197" t="s">
        <v>249</v>
      </c>
      <c r="G197" t="s">
        <v>127</v>
      </c>
      <c r="H197" s="55">
        <v>8.1999999999999993</v>
      </c>
      <c r="I197" t="s">
        <v>686</v>
      </c>
      <c r="J197" t="s">
        <v>98</v>
      </c>
      <c r="K197" s="56">
        <v>4.1200000000000001E-2</v>
      </c>
      <c r="L197" s="56">
        <v>4.1399999999999999E-2</v>
      </c>
      <c r="M197" s="55">
        <v>10267.790000000001</v>
      </c>
      <c r="N197" s="55">
        <v>100.49</v>
      </c>
      <c r="O197" s="55">
        <v>10.318102171</v>
      </c>
      <c r="P197" s="56">
        <v>0</v>
      </c>
      <c r="Q197" s="56">
        <v>0</v>
      </c>
    </row>
    <row r="198" spans="1:17">
      <c r="A198" t="s">
        <v>4416</v>
      </c>
      <c r="B198" t="s">
        <v>2852</v>
      </c>
      <c r="C198" t="s">
        <v>3028</v>
      </c>
      <c r="D198" s="105" t="s">
        <v>4460</v>
      </c>
      <c r="E198" t="s">
        <v>561</v>
      </c>
      <c r="F198" t="s">
        <v>249</v>
      </c>
      <c r="G198" t="s">
        <v>127</v>
      </c>
      <c r="H198" s="55">
        <v>8.1999999999999993</v>
      </c>
      <c r="I198" t="s">
        <v>686</v>
      </c>
      <c r="J198" t="s">
        <v>98</v>
      </c>
      <c r="K198" s="56">
        <v>4.1200000000000001E-2</v>
      </c>
      <c r="L198" s="56">
        <v>4.1399999999999999E-2</v>
      </c>
      <c r="M198" s="55">
        <v>312311.94</v>
      </c>
      <c r="N198" s="55">
        <v>100.49</v>
      </c>
      <c r="O198" s="55">
        <v>313.84226850599998</v>
      </c>
      <c r="P198" s="56">
        <v>1E-3</v>
      </c>
      <c r="Q198" s="56">
        <v>1E-4</v>
      </c>
    </row>
    <row r="199" spans="1:17">
      <c r="A199" t="s">
        <v>4373</v>
      </c>
      <c r="B199" t="s">
        <v>2852</v>
      </c>
      <c r="C199" t="s">
        <v>3117</v>
      </c>
      <c r="D199" s="105" t="s">
        <v>4460</v>
      </c>
      <c r="E199" t="s">
        <v>556</v>
      </c>
      <c r="F199" t="s">
        <v>211</v>
      </c>
      <c r="G199" t="s">
        <v>177</v>
      </c>
      <c r="H199" s="55">
        <v>4.24</v>
      </c>
      <c r="I199" t="s">
        <v>110</v>
      </c>
      <c r="J199" t="s">
        <v>98</v>
      </c>
      <c r="K199" s="56">
        <v>7.3999999999999996E-2</v>
      </c>
      <c r="L199" s="56">
        <v>7.2800000000000004E-2</v>
      </c>
      <c r="M199" s="55">
        <v>8080725.9800000004</v>
      </c>
      <c r="N199" s="55">
        <v>99.42</v>
      </c>
      <c r="O199" s="55">
        <v>8033.8577693159996</v>
      </c>
      <c r="P199" s="56">
        <v>2.4500000000000001E-2</v>
      </c>
      <c r="Q199" s="56">
        <v>2.8E-3</v>
      </c>
    </row>
    <row r="200" spans="1:17">
      <c r="A200" t="s">
        <v>4373</v>
      </c>
      <c r="B200" t="s">
        <v>2852</v>
      </c>
      <c r="C200" t="s">
        <v>3118</v>
      </c>
      <c r="D200" s="105" t="s">
        <v>4460</v>
      </c>
      <c r="E200" t="s">
        <v>556</v>
      </c>
      <c r="F200" t="s">
        <v>397</v>
      </c>
      <c r="G200" t="s">
        <v>177</v>
      </c>
      <c r="H200" s="55">
        <v>4.24</v>
      </c>
      <c r="I200" t="s">
        <v>110</v>
      </c>
      <c r="J200" t="s">
        <v>98</v>
      </c>
      <c r="K200" s="56">
        <v>7.3999999999999996E-2</v>
      </c>
      <c r="L200" s="56">
        <v>7.2700000000000001E-2</v>
      </c>
      <c r="M200" s="55">
        <v>1394799.65</v>
      </c>
      <c r="N200" s="55">
        <v>99.46</v>
      </c>
      <c r="O200" s="55">
        <v>1387.2677318900001</v>
      </c>
      <c r="P200" s="56">
        <v>4.1999999999999997E-3</v>
      </c>
      <c r="Q200" s="56">
        <v>5.0000000000000001E-4</v>
      </c>
    </row>
    <row r="201" spans="1:17">
      <c r="A201" t="s">
        <v>4373</v>
      </c>
      <c r="B201" t="s">
        <v>2852</v>
      </c>
      <c r="C201" t="s">
        <v>3119</v>
      </c>
      <c r="D201" s="105" t="s">
        <v>4460</v>
      </c>
      <c r="E201" t="s">
        <v>556</v>
      </c>
      <c r="F201" t="s">
        <v>298</v>
      </c>
      <c r="G201" t="s">
        <v>177</v>
      </c>
      <c r="H201" s="55">
        <v>4.25</v>
      </c>
      <c r="I201" t="s">
        <v>110</v>
      </c>
      <c r="J201" t="s">
        <v>98</v>
      </c>
      <c r="K201" s="56">
        <v>7.3999999999999996E-2</v>
      </c>
      <c r="L201" s="56">
        <v>6.7100000000000007E-2</v>
      </c>
      <c r="M201" s="55">
        <v>4245612.38</v>
      </c>
      <c r="N201" s="55">
        <v>101.74</v>
      </c>
      <c r="O201" s="55">
        <v>4319.4860354120001</v>
      </c>
      <c r="P201" s="56">
        <v>1.32E-2</v>
      </c>
      <c r="Q201" s="56">
        <v>1.5E-3</v>
      </c>
    </row>
    <row r="202" spans="1:17">
      <c r="A202" t="s">
        <v>4417</v>
      </c>
      <c r="B202" t="s">
        <v>2852</v>
      </c>
      <c r="C202" t="s">
        <v>3092</v>
      </c>
      <c r="D202" s="105" t="s">
        <v>4460</v>
      </c>
      <c r="E202" t="s">
        <v>561</v>
      </c>
      <c r="F202" t="s">
        <v>3093</v>
      </c>
      <c r="G202" t="s">
        <v>127</v>
      </c>
      <c r="H202" s="55">
        <v>10.9</v>
      </c>
      <c r="I202" t="s">
        <v>686</v>
      </c>
      <c r="J202" t="s">
        <v>98</v>
      </c>
      <c r="K202" s="56">
        <v>3.9600000000000003E-2</v>
      </c>
      <c r="L202" s="56">
        <v>3.9E-2</v>
      </c>
      <c r="M202" s="55">
        <v>202613.36</v>
      </c>
      <c r="N202" s="55">
        <v>98.47</v>
      </c>
      <c r="O202" s="55">
        <v>199.51337559199999</v>
      </c>
      <c r="P202" s="56">
        <v>5.9999999999999995E-4</v>
      </c>
      <c r="Q202" s="56">
        <v>1E-4</v>
      </c>
    </row>
    <row r="203" spans="1:17">
      <c r="A203" t="s">
        <v>4417</v>
      </c>
      <c r="B203" t="s">
        <v>2852</v>
      </c>
      <c r="C203" t="s">
        <v>3094</v>
      </c>
      <c r="D203" s="105" t="s">
        <v>4460</v>
      </c>
      <c r="E203" t="s">
        <v>561</v>
      </c>
      <c r="F203" t="s">
        <v>254</v>
      </c>
      <c r="G203" t="s">
        <v>127</v>
      </c>
      <c r="H203" s="55">
        <v>10.73</v>
      </c>
      <c r="I203" t="s">
        <v>686</v>
      </c>
      <c r="J203" t="s">
        <v>98</v>
      </c>
      <c r="K203" s="56">
        <v>4.4900000000000002E-2</v>
      </c>
      <c r="L203" s="56">
        <v>4.1700000000000001E-2</v>
      </c>
      <c r="M203" s="55">
        <v>247180.69</v>
      </c>
      <c r="N203" s="55">
        <v>98.42</v>
      </c>
      <c r="O203" s="55">
        <v>243.275235098</v>
      </c>
      <c r="P203" s="56">
        <v>6.9999999999999999E-4</v>
      </c>
      <c r="Q203" s="56">
        <v>1E-4</v>
      </c>
    </row>
    <row r="204" spans="1:17">
      <c r="A204" t="s">
        <v>4417</v>
      </c>
      <c r="B204" t="s">
        <v>2852</v>
      </c>
      <c r="C204" t="s">
        <v>3095</v>
      </c>
      <c r="D204" s="105" t="s">
        <v>4460</v>
      </c>
      <c r="E204" t="s">
        <v>561</v>
      </c>
      <c r="F204" t="s">
        <v>240</v>
      </c>
      <c r="G204" t="s">
        <v>127</v>
      </c>
      <c r="H204" s="55">
        <v>10.65</v>
      </c>
      <c r="I204" t="s">
        <v>686</v>
      </c>
      <c r="J204" t="s">
        <v>98</v>
      </c>
      <c r="K204" s="56">
        <v>4.7800000000000002E-2</v>
      </c>
      <c r="L204" s="56">
        <v>4.24E-2</v>
      </c>
      <c r="M204" s="55">
        <v>121944.76</v>
      </c>
      <c r="N204" s="55">
        <v>99.75</v>
      </c>
      <c r="O204" s="55">
        <v>121.6398981</v>
      </c>
      <c r="P204" s="56">
        <v>4.0000000000000002E-4</v>
      </c>
      <c r="Q204" s="56">
        <v>0</v>
      </c>
    </row>
    <row r="205" spans="1:17">
      <c r="A205" t="s">
        <v>4418</v>
      </c>
      <c r="B205" t="s">
        <v>2852</v>
      </c>
      <c r="C205" t="s">
        <v>3017</v>
      </c>
      <c r="D205" s="105" t="s">
        <v>4460</v>
      </c>
      <c r="E205" t="s">
        <v>303</v>
      </c>
      <c r="F205" t="s">
        <v>3018</v>
      </c>
      <c r="G205" t="s">
        <v>1991</v>
      </c>
      <c r="H205" s="55">
        <v>1.76</v>
      </c>
      <c r="I205" t="s">
        <v>349</v>
      </c>
      <c r="J205" t="s">
        <v>98</v>
      </c>
      <c r="K205" s="56">
        <v>7.6799999999999993E-2</v>
      </c>
      <c r="L205" s="56">
        <v>8.09E-2</v>
      </c>
      <c r="M205" s="55">
        <v>2327995.39</v>
      </c>
      <c r="N205" s="55">
        <v>99.97</v>
      </c>
      <c r="O205" s="55">
        <v>2327.2969913830002</v>
      </c>
      <c r="P205" s="56">
        <v>7.1000000000000004E-3</v>
      </c>
      <c r="Q205" s="56">
        <v>8.0000000000000004E-4</v>
      </c>
    </row>
    <row r="206" spans="1:17">
      <c r="A206" t="s">
        <v>4418</v>
      </c>
      <c r="B206" t="s">
        <v>2852</v>
      </c>
      <c r="C206" t="s">
        <v>3013</v>
      </c>
      <c r="D206" s="105" t="s">
        <v>4460</v>
      </c>
      <c r="E206" t="s">
        <v>303</v>
      </c>
      <c r="F206" t="s">
        <v>3014</v>
      </c>
      <c r="G206" t="s">
        <v>1991</v>
      </c>
      <c r="H206" s="55">
        <v>1.77</v>
      </c>
      <c r="I206" t="s">
        <v>349</v>
      </c>
      <c r="J206" t="s">
        <v>98</v>
      </c>
      <c r="K206" s="56">
        <v>7.6799999999999993E-2</v>
      </c>
      <c r="L206" s="56">
        <v>7.6799999999999993E-2</v>
      </c>
      <c r="M206" s="55">
        <v>6017.08</v>
      </c>
      <c r="N206" s="55">
        <v>100.64</v>
      </c>
      <c r="O206" s="55">
        <v>6.0555893120000004</v>
      </c>
      <c r="P206" s="56">
        <v>0</v>
      </c>
      <c r="Q206" s="56">
        <v>0</v>
      </c>
    </row>
    <row r="207" spans="1:17">
      <c r="A207" t="s">
        <v>4418</v>
      </c>
      <c r="B207" t="s">
        <v>2852</v>
      </c>
      <c r="C207" t="s">
        <v>3015</v>
      </c>
      <c r="D207" s="105" t="s">
        <v>4460</v>
      </c>
      <c r="E207" t="s">
        <v>303</v>
      </c>
      <c r="F207" t="s">
        <v>3016</v>
      </c>
      <c r="G207" t="s">
        <v>1991</v>
      </c>
      <c r="H207" s="55">
        <v>1.77</v>
      </c>
      <c r="I207" t="s">
        <v>349</v>
      </c>
      <c r="J207" t="s">
        <v>98</v>
      </c>
      <c r="K207" s="56">
        <v>7.6799999999999993E-2</v>
      </c>
      <c r="L207" s="56">
        <v>7.3099999999999998E-2</v>
      </c>
      <c r="M207" s="55">
        <v>297579.19</v>
      </c>
      <c r="N207" s="55">
        <v>101.26</v>
      </c>
      <c r="O207" s="55">
        <v>301.32868779400002</v>
      </c>
      <c r="P207" s="56">
        <v>8.9999999999999998E-4</v>
      </c>
      <c r="Q207" s="56">
        <v>1E-4</v>
      </c>
    </row>
    <row r="208" spans="1:17">
      <c r="A208" t="s">
        <v>4396</v>
      </c>
      <c r="B208" t="s">
        <v>2852</v>
      </c>
      <c r="C208" t="s">
        <v>3090</v>
      </c>
      <c r="D208" s="105" t="s">
        <v>4460</v>
      </c>
      <c r="E208" t="s">
        <v>303</v>
      </c>
      <c r="F208" t="s">
        <v>2883</v>
      </c>
      <c r="G208" t="s">
        <v>1991</v>
      </c>
      <c r="H208" s="55">
        <v>4.9400000000000004</v>
      </c>
      <c r="I208" t="s">
        <v>349</v>
      </c>
      <c r="J208" t="s">
        <v>98</v>
      </c>
      <c r="K208" s="56">
        <v>0.06</v>
      </c>
      <c r="L208" s="56">
        <v>1.9099999999999999E-2</v>
      </c>
      <c r="M208" s="55">
        <v>1999120.53</v>
      </c>
      <c r="N208" s="55">
        <v>141.91999999999999</v>
      </c>
      <c r="O208" s="55">
        <v>2837.1518561759999</v>
      </c>
      <c r="P208" s="56">
        <v>8.6999999999999994E-3</v>
      </c>
      <c r="Q208" s="56">
        <v>1E-3</v>
      </c>
    </row>
    <row r="209" spans="1:17">
      <c r="A209" t="s">
        <v>4396</v>
      </c>
      <c r="B209" t="s">
        <v>2852</v>
      </c>
      <c r="C209" t="s">
        <v>3088</v>
      </c>
      <c r="D209" s="105" t="s">
        <v>4460</v>
      </c>
      <c r="E209" t="s">
        <v>303</v>
      </c>
      <c r="F209" t="s">
        <v>3089</v>
      </c>
      <c r="G209" t="s">
        <v>1991</v>
      </c>
      <c r="H209" s="55">
        <v>4.57</v>
      </c>
      <c r="I209" t="s">
        <v>349</v>
      </c>
      <c r="J209" t="s">
        <v>98</v>
      </c>
      <c r="K209" s="56">
        <v>4.2000000000000003E-2</v>
      </c>
      <c r="L209" s="56">
        <v>2.9899999999999999E-2</v>
      </c>
      <c r="M209" s="55">
        <v>138749.76999999999</v>
      </c>
      <c r="N209" s="55">
        <v>118.95</v>
      </c>
      <c r="O209" s="55">
        <v>165.042851415</v>
      </c>
      <c r="P209" s="56">
        <v>5.0000000000000001E-4</v>
      </c>
      <c r="Q209" s="56">
        <v>1E-4</v>
      </c>
    </row>
    <row r="210" spans="1:17">
      <c r="A210" t="s">
        <v>4419</v>
      </c>
      <c r="B210" t="s">
        <v>2852</v>
      </c>
      <c r="C210" t="s">
        <v>3096</v>
      </c>
      <c r="D210" s="105" t="s">
        <v>4460</v>
      </c>
      <c r="E210" t="s">
        <v>561</v>
      </c>
      <c r="F210" t="s">
        <v>3097</v>
      </c>
      <c r="G210" t="s">
        <v>127</v>
      </c>
      <c r="H210" s="55">
        <v>2.92</v>
      </c>
      <c r="I210" t="s">
        <v>103</v>
      </c>
      <c r="J210" t="s">
        <v>98</v>
      </c>
      <c r="K210" s="56">
        <v>2.3599999999999999E-2</v>
      </c>
      <c r="L210" s="56">
        <v>2.7799999999999998E-2</v>
      </c>
      <c r="M210" s="55">
        <v>1086892.82</v>
      </c>
      <c r="N210" s="55">
        <v>110.13</v>
      </c>
      <c r="O210" s="55">
        <v>1196.995062666</v>
      </c>
      <c r="P210" s="56">
        <v>3.7000000000000002E-3</v>
      </c>
      <c r="Q210" s="56">
        <v>4.0000000000000002E-4</v>
      </c>
    </row>
    <row r="211" spans="1:17">
      <c r="A211" t="s">
        <v>4420</v>
      </c>
      <c r="B211" t="s">
        <v>2852</v>
      </c>
      <c r="C211" t="s">
        <v>3042</v>
      </c>
      <c r="D211" s="105" t="s">
        <v>4460</v>
      </c>
      <c r="E211" t="s">
        <v>303</v>
      </c>
      <c r="F211" t="s">
        <v>3043</v>
      </c>
      <c r="G211" t="s">
        <v>1991</v>
      </c>
      <c r="H211" s="55">
        <v>0.19</v>
      </c>
      <c r="I211" t="s">
        <v>110</v>
      </c>
      <c r="J211" t="s">
        <v>98</v>
      </c>
      <c r="K211" s="56">
        <v>3.1800000000000002E-2</v>
      </c>
      <c r="L211" s="56">
        <v>6.5699999999999995E-2</v>
      </c>
      <c r="M211" s="55">
        <v>122263.91</v>
      </c>
      <c r="N211" s="55">
        <v>99.54</v>
      </c>
      <c r="O211" s="55">
        <v>121.701496014</v>
      </c>
      <c r="P211" s="56">
        <v>4.0000000000000002E-4</v>
      </c>
      <c r="Q211" s="56">
        <v>0</v>
      </c>
    </row>
    <row r="212" spans="1:17">
      <c r="A212" t="s">
        <v>4420</v>
      </c>
      <c r="B212" t="s">
        <v>2852</v>
      </c>
      <c r="C212" t="s">
        <v>3045</v>
      </c>
      <c r="D212" s="105" t="s">
        <v>4460</v>
      </c>
      <c r="E212" t="s">
        <v>303</v>
      </c>
      <c r="F212" t="s">
        <v>3046</v>
      </c>
      <c r="G212" t="s">
        <v>1991</v>
      </c>
      <c r="H212" s="55">
        <v>1.2</v>
      </c>
      <c r="I212" t="s">
        <v>110</v>
      </c>
      <c r="J212" t="s">
        <v>98</v>
      </c>
      <c r="K212" s="56">
        <v>3.3700000000000001E-2</v>
      </c>
      <c r="L212" s="56">
        <v>6.0299999999999999E-2</v>
      </c>
      <c r="M212" s="55">
        <v>93585.91</v>
      </c>
      <c r="N212" s="55">
        <v>97.17</v>
      </c>
      <c r="O212" s="55">
        <v>90.937428746999998</v>
      </c>
      <c r="P212" s="56">
        <v>2.9999999999999997E-4</v>
      </c>
      <c r="Q212" s="56">
        <v>0</v>
      </c>
    </row>
    <row r="213" spans="1:17">
      <c r="A213" t="s">
        <v>4420</v>
      </c>
      <c r="B213" t="s">
        <v>2852</v>
      </c>
      <c r="C213" t="s">
        <v>3044</v>
      </c>
      <c r="D213" s="105" t="s">
        <v>4460</v>
      </c>
      <c r="E213" t="s">
        <v>303</v>
      </c>
      <c r="F213" t="s">
        <v>3043</v>
      </c>
      <c r="G213" t="s">
        <v>1991</v>
      </c>
      <c r="H213" s="55">
        <v>0.19</v>
      </c>
      <c r="I213" t="s">
        <v>110</v>
      </c>
      <c r="J213" t="s">
        <v>98</v>
      </c>
      <c r="K213" s="56">
        <v>6.8500000000000005E-2</v>
      </c>
      <c r="L213" s="56">
        <v>6.3100000000000003E-2</v>
      </c>
      <c r="M213" s="55">
        <v>119817.8</v>
      </c>
      <c r="N213" s="55">
        <v>100.43</v>
      </c>
      <c r="O213" s="55">
        <v>120.33301654</v>
      </c>
      <c r="P213" s="56">
        <v>4.0000000000000002E-4</v>
      </c>
      <c r="Q213" s="56">
        <v>0</v>
      </c>
    </row>
    <row r="214" spans="1:17">
      <c r="A214" t="s">
        <v>4420</v>
      </c>
      <c r="B214" t="s">
        <v>2852</v>
      </c>
      <c r="C214" t="s">
        <v>3040</v>
      </c>
      <c r="D214" s="105" t="s">
        <v>4460</v>
      </c>
      <c r="E214" t="s">
        <v>303</v>
      </c>
      <c r="F214" t="s">
        <v>3041</v>
      </c>
      <c r="G214" t="s">
        <v>1991</v>
      </c>
      <c r="H214" s="55">
        <v>1.21</v>
      </c>
      <c r="I214" t="s">
        <v>110</v>
      </c>
      <c r="J214" t="s">
        <v>98</v>
      </c>
      <c r="K214" s="56">
        <v>2.3E-2</v>
      </c>
      <c r="L214" s="56">
        <v>3.2500000000000001E-2</v>
      </c>
      <c r="M214" s="55">
        <v>102540.62</v>
      </c>
      <c r="N214" s="55">
        <v>112.08</v>
      </c>
      <c r="O214" s="55">
        <v>114.927526896</v>
      </c>
      <c r="P214" s="56">
        <v>4.0000000000000002E-4</v>
      </c>
      <c r="Q214" s="56">
        <v>0</v>
      </c>
    </row>
    <row r="215" spans="1:17">
      <c r="A215" t="s">
        <v>4420</v>
      </c>
      <c r="B215" t="s">
        <v>2852</v>
      </c>
      <c r="C215" t="s">
        <v>3047</v>
      </c>
      <c r="D215" s="105" t="s">
        <v>4460</v>
      </c>
      <c r="E215" t="s">
        <v>303</v>
      </c>
      <c r="F215" t="s">
        <v>3048</v>
      </c>
      <c r="G215" t="s">
        <v>1991</v>
      </c>
      <c r="H215" s="55">
        <v>1.43</v>
      </c>
      <c r="I215" t="s">
        <v>110</v>
      </c>
      <c r="J215" t="s">
        <v>98</v>
      </c>
      <c r="K215" s="56">
        <v>3.8399999999999997E-2</v>
      </c>
      <c r="L215" s="56">
        <v>5.96E-2</v>
      </c>
      <c r="M215" s="55">
        <v>60160.83</v>
      </c>
      <c r="N215" s="55">
        <v>97.39</v>
      </c>
      <c r="O215" s="55">
        <v>58.590632337000002</v>
      </c>
      <c r="P215" s="56">
        <v>2.0000000000000001E-4</v>
      </c>
      <c r="Q215" s="56">
        <v>0</v>
      </c>
    </row>
    <row r="216" spans="1:17">
      <c r="A216" t="s">
        <v>4420</v>
      </c>
      <c r="B216" t="s">
        <v>2852</v>
      </c>
      <c r="C216" t="s">
        <v>3049</v>
      </c>
      <c r="D216" s="105" t="s">
        <v>4460</v>
      </c>
      <c r="E216" t="s">
        <v>303</v>
      </c>
      <c r="F216" t="s">
        <v>3050</v>
      </c>
      <c r="G216" t="s">
        <v>1991</v>
      </c>
      <c r="H216" s="55">
        <v>1.43</v>
      </c>
      <c r="I216" t="s">
        <v>110</v>
      </c>
      <c r="J216" t="s">
        <v>98</v>
      </c>
      <c r="K216" s="56">
        <v>3.85E-2</v>
      </c>
      <c r="L216" s="56">
        <v>5.9499999999999997E-2</v>
      </c>
      <c r="M216" s="55">
        <v>20122.54</v>
      </c>
      <c r="N216" s="55">
        <v>97.41</v>
      </c>
      <c r="O216" s="55">
        <v>19.601366213999999</v>
      </c>
      <c r="P216" s="56">
        <v>1E-4</v>
      </c>
      <c r="Q216" s="56">
        <v>0</v>
      </c>
    </row>
    <row r="217" spans="1:17">
      <c r="A217" t="s">
        <v>4421</v>
      </c>
      <c r="B217" t="s">
        <v>2806</v>
      </c>
      <c r="C217" t="s">
        <v>3033</v>
      </c>
      <c r="D217" s="105" t="s">
        <v>4460</v>
      </c>
      <c r="E217" t="s">
        <v>556</v>
      </c>
      <c r="F217" t="s">
        <v>3034</v>
      </c>
      <c r="G217" t="s">
        <v>177</v>
      </c>
      <c r="H217" s="55">
        <v>0</v>
      </c>
      <c r="I217" t="s">
        <v>745</v>
      </c>
      <c r="J217" t="s">
        <v>98</v>
      </c>
      <c r="K217" s="56">
        <v>3.6999999999999998E-2</v>
      </c>
      <c r="L217" s="56">
        <v>5.3400000000000003E-2</v>
      </c>
      <c r="M217" s="55">
        <v>221064.64</v>
      </c>
      <c r="N217" s="55">
        <v>113.34</v>
      </c>
      <c r="O217" s="55">
        <v>250.554662976</v>
      </c>
      <c r="P217" s="56">
        <v>8.0000000000000004E-4</v>
      </c>
      <c r="Q217" s="56">
        <v>1E-4</v>
      </c>
    </row>
    <row r="218" spans="1:17">
      <c r="A218" t="s">
        <v>4421</v>
      </c>
      <c r="B218" t="s">
        <v>2806</v>
      </c>
      <c r="C218" t="s">
        <v>3038</v>
      </c>
      <c r="D218" s="105" t="s">
        <v>4460</v>
      </c>
      <c r="E218" t="s">
        <v>556</v>
      </c>
      <c r="F218" t="s">
        <v>3039</v>
      </c>
      <c r="G218" t="s">
        <v>177</v>
      </c>
      <c r="H218" s="55">
        <v>0.48</v>
      </c>
      <c r="I218" t="s">
        <v>745</v>
      </c>
      <c r="J218" t="s">
        <v>98</v>
      </c>
      <c r="K218" s="56">
        <v>3.6999999999999998E-2</v>
      </c>
      <c r="L218" s="56">
        <v>0.10489999999999999</v>
      </c>
      <c r="M218" s="55">
        <v>221064.64</v>
      </c>
      <c r="N218" s="55">
        <v>110.03</v>
      </c>
      <c r="O218" s="55">
        <v>243.23742339200001</v>
      </c>
      <c r="P218" s="56">
        <v>6.9999999999999999E-4</v>
      </c>
      <c r="Q218" s="56">
        <v>1E-4</v>
      </c>
    </row>
    <row r="219" spans="1:17">
      <c r="A219" t="s">
        <v>4421</v>
      </c>
      <c r="B219" t="s">
        <v>2806</v>
      </c>
      <c r="C219" t="s">
        <v>3035</v>
      </c>
      <c r="D219" s="105" t="s">
        <v>4460</v>
      </c>
      <c r="E219" t="s">
        <v>556</v>
      </c>
      <c r="F219" t="s">
        <v>3036</v>
      </c>
      <c r="G219" t="s">
        <v>177</v>
      </c>
      <c r="H219" s="55">
        <v>1.48</v>
      </c>
      <c r="I219" t="s">
        <v>745</v>
      </c>
      <c r="J219" t="s">
        <v>98</v>
      </c>
      <c r="K219" s="56">
        <v>3.8800000000000001E-2</v>
      </c>
      <c r="L219" s="56">
        <v>5.0299999999999997E-2</v>
      </c>
      <c r="M219" s="55">
        <v>489767.95</v>
      </c>
      <c r="N219" s="55">
        <v>100.09</v>
      </c>
      <c r="O219" s="55">
        <v>490.20874115499998</v>
      </c>
      <c r="P219" s="56">
        <v>1.5E-3</v>
      </c>
      <c r="Q219" s="56">
        <v>2.0000000000000001E-4</v>
      </c>
    </row>
    <row r="220" spans="1:17">
      <c r="A220" t="s">
        <v>4421</v>
      </c>
      <c r="B220" t="s">
        <v>2806</v>
      </c>
      <c r="C220" t="s">
        <v>3037</v>
      </c>
      <c r="D220" s="105" t="s">
        <v>4460</v>
      </c>
      <c r="E220" t="s">
        <v>556</v>
      </c>
      <c r="F220" t="s">
        <v>3036</v>
      </c>
      <c r="G220" t="s">
        <v>177</v>
      </c>
      <c r="H220" s="55">
        <v>1.43</v>
      </c>
      <c r="I220" t="s">
        <v>745</v>
      </c>
      <c r="J220" t="s">
        <v>98</v>
      </c>
      <c r="K220" s="56">
        <v>7.0499999999999993E-2</v>
      </c>
      <c r="L220" s="56">
        <v>7.17E-2</v>
      </c>
      <c r="M220" s="55">
        <v>489767.95</v>
      </c>
      <c r="N220" s="55">
        <v>103.07</v>
      </c>
      <c r="O220" s="55">
        <v>504.80382606500001</v>
      </c>
      <c r="P220" s="56">
        <v>1.5E-3</v>
      </c>
      <c r="Q220" s="56">
        <v>2.0000000000000001E-4</v>
      </c>
    </row>
    <row r="221" spans="1:17">
      <c r="A221" t="s">
        <v>4422</v>
      </c>
      <c r="B221" t="s">
        <v>2806</v>
      </c>
      <c r="C221" t="s">
        <v>3099</v>
      </c>
      <c r="D221" s="105" t="s">
        <v>4460</v>
      </c>
      <c r="E221" t="s">
        <v>561</v>
      </c>
      <c r="F221" t="s">
        <v>3100</v>
      </c>
      <c r="G221" t="s">
        <v>127</v>
      </c>
      <c r="H221" s="55">
        <v>5.19</v>
      </c>
      <c r="I221" t="s">
        <v>686</v>
      </c>
      <c r="J221" t="s">
        <v>98</v>
      </c>
      <c r="K221" s="56">
        <v>0.04</v>
      </c>
      <c r="L221" s="56">
        <v>3.4099999999999998E-2</v>
      </c>
      <c r="M221" s="55">
        <v>1123611.77</v>
      </c>
      <c r="N221" s="55">
        <v>115.56</v>
      </c>
      <c r="O221" s="55">
        <v>1298.4457614119999</v>
      </c>
      <c r="P221" s="56">
        <v>4.0000000000000001E-3</v>
      </c>
      <c r="Q221" s="56">
        <v>5.0000000000000001E-4</v>
      </c>
    </row>
    <row r="222" spans="1:17">
      <c r="A222" t="s">
        <v>4422</v>
      </c>
      <c r="B222" t="s">
        <v>2806</v>
      </c>
      <c r="C222" t="s">
        <v>3098</v>
      </c>
      <c r="D222" s="105" t="s">
        <v>4460</v>
      </c>
      <c r="E222" t="s">
        <v>561</v>
      </c>
      <c r="F222" t="s">
        <v>2910</v>
      </c>
      <c r="G222" t="s">
        <v>127</v>
      </c>
      <c r="H222" s="55">
        <v>5.18</v>
      </c>
      <c r="I222" t="s">
        <v>686</v>
      </c>
      <c r="J222" t="s">
        <v>98</v>
      </c>
      <c r="K222" s="56">
        <v>0.04</v>
      </c>
      <c r="L222" s="56">
        <v>3.4700000000000002E-2</v>
      </c>
      <c r="M222" s="55">
        <v>68388.17</v>
      </c>
      <c r="N222" s="55">
        <v>113.93</v>
      </c>
      <c r="O222" s="55">
        <v>77.914642080999997</v>
      </c>
      <c r="P222" s="56">
        <v>2.0000000000000001E-4</v>
      </c>
      <c r="Q222" s="56">
        <v>0</v>
      </c>
    </row>
    <row r="223" spans="1:17">
      <c r="A223" t="s">
        <v>4423</v>
      </c>
      <c r="B223" t="s">
        <v>2806</v>
      </c>
      <c r="C223" t="s">
        <v>3115</v>
      </c>
      <c r="D223" s="105" t="s">
        <v>4460</v>
      </c>
      <c r="E223" t="s">
        <v>561</v>
      </c>
      <c r="F223" t="s">
        <v>3116</v>
      </c>
      <c r="G223" t="s">
        <v>127</v>
      </c>
      <c r="H223" s="55">
        <v>4.37</v>
      </c>
      <c r="I223" t="s">
        <v>686</v>
      </c>
      <c r="J223" t="s">
        <v>98</v>
      </c>
      <c r="K223" s="56">
        <v>2.5399999999999999E-2</v>
      </c>
      <c r="L223" s="56">
        <v>2.12E-2</v>
      </c>
      <c r="M223" s="55">
        <v>678355.64</v>
      </c>
      <c r="N223" s="55">
        <v>115.92</v>
      </c>
      <c r="O223" s="55">
        <v>786.34985788799997</v>
      </c>
      <c r="P223" s="56">
        <v>2.3999999999999998E-3</v>
      </c>
      <c r="Q223" s="56">
        <v>2.9999999999999997E-4</v>
      </c>
    </row>
    <row r="224" spans="1:17">
      <c r="A224" t="s">
        <v>4424</v>
      </c>
      <c r="B224" t="s">
        <v>2852</v>
      </c>
      <c r="C224" t="s">
        <v>3105</v>
      </c>
      <c r="D224" s="105" t="s">
        <v>4460</v>
      </c>
      <c r="E224" t="s">
        <v>561</v>
      </c>
      <c r="F224" t="s">
        <v>3106</v>
      </c>
      <c r="G224" t="s">
        <v>127</v>
      </c>
      <c r="H224" s="55">
        <v>6.19</v>
      </c>
      <c r="I224" t="s">
        <v>686</v>
      </c>
      <c r="J224" t="s">
        <v>98</v>
      </c>
      <c r="K224" s="56">
        <v>8.0500000000000002E-2</v>
      </c>
      <c r="L224" s="56">
        <v>7.3700000000000002E-2</v>
      </c>
      <c r="M224" s="55">
        <v>480713.9</v>
      </c>
      <c r="N224" s="55">
        <v>107.27</v>
      </c>
      <c r="O224" s="55">
        <v>515.66180053000005</v>
      </c>
      <c r="P224" s="56">
        <v>1.6000000000000001E-3</v>
      </c>
      <c r="Q224" s="56">
        <v>2.0000000000000001E-4</v>
      </c>
    </row>
    <row r="225" spans="1:17">
      <c r="A225" t="s">
        <v>4424</v>
      </c>
      <c r="B225" t="s">
        <v>2852</v>
      </c>
      <c r="C225" t="s">
        <v>3107</v>
      </c>
      <c r="D225" s="105" t="s">
        <v>4460</v>
      </c>
      <c r="E225" t="s">
        <v>561</v>
      </c>
      <c r="F225" t="s">
        <v>3108</v>
      </c>
      <c r="G225" t="s">
        <v>127</v>
      </c>
      <c r="H225" s="55">
        <v>6.19</v>
      </c>
      <c r="I225" t="s">
        <v>686</v>
      </c>
      <c r="J225" t="s">
        <v>98</v>
      </c>
      <c r="K225" s="56">
        <v>8.0500000000000002E-2</v>
      </c>
      <c r="L225" s="56">
        <v>7.3700000000000002E-2</v>
      </c>
      <c r="M225" s="55">
        <v>440961.61</v>
      </c>
      <c r="N225" s="55">
        <v>107.27</v>
      </c>
      <c r="O225" s="55">
        <v>473.01951904700002</v>
      </c>
      <c r="P225" s="56">
        <v>1.4E-3</v>
      </c>
      <c r="Q225" s="56">
        <v>2.0000000000000001E-4</v>
      </c>
    </row>
    <row r="226" spans="1:17">
      <c r="A226" t="s">
        <v>4424</v>
      </c>
      <c r="B226" t="s">
        <v>2852</v>
      </c>
      <c r="C226" t="s">
        <v>3109</v>
      </c>
      <c r="D226" s="105" t="s">
        <v>4460</v>
      </c>
      <c r="E226" t="s">
        <v>561</v>
      </c>
      <c r="F226" t="s">
        <v>420</v>
      </c>
      <c r="G226" t="s">
        <v>127</v>
      </c>
      <c r="H226" s="55">
        <v>6.19</v>
      </c>
      <c r="I226" t="s">
        <v>686</v>
      </c>
      <c r="J226" t="s">
        <v>98</v>
      </c>
      <c r="K226" s="56">
        <v>8.0500000000000002E-2</v>
      </c>
      <c r="L226" s="56">
        <v>7.3700000000000002E-2</v>
      </c>
      <c r="M226" s="55">
        <v>308088.78999999998</v>
      </c>
      <c r="N226" s="55">
        <v>107.27</v>
      </c>
      <c r="O226" s="55">
        <v>330.48684503300001</v>
      </c>
      <c r="P226" s="56">
        <v>1E-3</v>
      </c>
      <c r="Q226" s="56">
        <v>1E-4</v>
      </c>
    </row>
    <row r="227" spans="1:17">
      <c r="A227" t="s">
        <v>4424</v>
      </c>
      <c r="B227" t="s">
        <v>2852</v>
      </c>
      <c r="C227" t="s">
        <v>3101</v>
      </c>
      <c r="D227" s="105" t="s">
        <v>4460</v>
      </c>
      <c r="E227" t="s">
        <v>561</v>
      </c>
      <c r="F227" t="s">
        <v>3102</v>
      </c>
      <c r="G227" t="s">
        <v>127</v>
      </c>
      <c r="H227" s="55">
        <v>6.19</v>
      </c>
      <c r="I227" t="s">
        <v>686</v>
      </c>
      <c r="J227" t="s">
        <v>98</v>
      </c>
      <c r="K227" s="56">
        <v>8.0500000000000002E-2</v>
      </c>
      <c r="L227" s="56">
        <v>7.3700000000000002E-2</v>
      </c>
      <c r="M227" s="55">
        <v>114284.87</v>
      </c>
      <c r="N227" s="55">
        <v>107.27</v>
      </c>
      <c r="O227" s="55">
        <v>122.593380049</v>
      </c>
      <c r="P227" s="56">
        <v>4.0000000000000002E-4</v>
      </c>
      <c r="Q227" s="56">
        <v>0</v>
      </c>
    </row>
    <row r="228" spans="1:17">
      <c r="A228" t="s">
        <v>4424</v>
      </c>
      <c r="B228" t="s">
        <v>2852</v>
      </c>
      <c r="C228" t="s">
        <v>3110</v>
      </c>
      <c r="D228" s="105" t="s">
        <v>4460</v>
      </c>
      <c r="E228" t="s">
        <v>561</v>
      </c>
      <c r="F228" t="s">
        <v>3111</v>
      </c>
      <c r="G228" t="s">
        <v>127</v>
      </c>
      <c r="H228" s="55">
        <v>6.19</v>
      </c>
      <c r="I228" t="s">
        <v>686</v>
      </c>
      <c r="J228" t="s">
        <v>98</v>
      </c>
      <c r="K228" s="56">
        <v>8.0500000000000002E-2</v>
      </c>
      <c r="L228" s="56">
        <v>7.3700000000000002E-2</v>
      </c>
      <c r="M228" s="55">
        <v>364942.87</v>
      </c>
      <c r="N228" s="55">
        <v>107.27</v>
      </c>
      <c r="O228" s="55">
        <v>391.47421664900003</v>
      </c>
      <c r="P228" s="56">
        <v>1.1999999999999999E-3</v>
      </c>
      <c r="Q228" s="56">
        <v>1E-4</v>
      </c>
    </row>
    <row r="229" spans="1:17">
      <c r="A229" t="s">
        <v>4424</v>
      </c>
      <c r="B229" t="s">
        <v>2852</v>
      </c>
      <c r="C229" t="s">
        <v>3112</v>
      </c>
      <c r="D229" s="105" t="s">
        <v>4460</v>
      </c>
      <c r="E229" t="s">
        <v>561</v>
      </c>
      <c r="F229" t="s">
        <v>3100</v>
      </c>
      <c r="G229" t="s">
        <v>127</v>
      </c>
      <c r="H229" s="55">
        <v>6.19</v>
      </c>
      <c r="I229" t="s">
        <v>686</v>
      </c>
      <c r="J229" t="s">
        <v>98</v>
      </c>
      <c r="K229" s="56">
        <v>8.0500000000000002E-2</v>
      </c>
      <c r="L229" s="56">
        <v>7.3700000000000002E-2</v>
      </c>
      <c r="M229" s="55">
        <v>226449.12</v>
      </c>
      <c r="N229" s="55">
        <v>107.27</v>
      </c>
      <c r="O229" s="55">
        <v>242.911971024</v>
      </c>
      <c r="P229" s="56">
        <v>6.9999999999999999E-4</v>
      </c>
      <c r="Q229" s="56">
        <v>1E-4</v>
      </c>
    </row>
    <row r="230" spans="1:17">
      <c r="A230" t="s">
        <v>4424</v>
      </c>
      <c r="B230" t="s">
        <v>2852</v>
      </c>
      <c r="C230" t="s">
        <v>3113</v>
      </c>
      <c r="D230" s="105" t="s">
        <v>4460</v>
      </c>
      <c r="E230" t="s">
        <v>561</v>
      </c>
      <c r="F230" t="s">
        <v>3114</v>
      </c>
      <c r="G230" t="s">
        <v>127</v>
      </c>
      <c r="H230" s="55">
        <v>6.19</v>
      </c>
      <c r="I230" t="s">
        <v>686</v>
      </c>
      <c r="J230" t="s">
        <v>98</v>
      </c>
      <c r="K230" s="56">
        <v>8.0500000000000002E-2</v>
      </c>
      <c r="L230" s="56">
        <v>7.3700000000000002E-2</v>
      </c>
      <c r="M230" s="55">
        <v>617475.27</v>
      </c>
      <c r="N230" s="55">
        <v>107.27</v>
      </c>
      <c r="O230" s="55">
        <v>662.36572212900001</v>
      </c>
      <c r="P230" s="56">
        <v>2E-3</v>
      </c>
      <c r="Q230" s="56">
        <v>2.0000000000000001E-4</v>
      </c>
    </row>
    <row r="231" spans="1:17">
      <c r="A231" t="s">
        <v>4424</v>
      </c>
      <c r="B231" t="s">
        <v>2852</v>
      </c>
      <c r="C231" t="s">
        <v>3103</v>
      </c>
      <c r="D231" s="105" t="s">
        <v>4460</v>
      </c>
      <c r="E231" t="s">
        <v>561</v>
      </c>
      <c r="F231" t="s">
        <v>3104</v>
      </c>
      <c r="G231" t="s">
        <v>127</v>
      </c>
      <c r="H231" s="55">
        <v>7.51</v>
      </c>
      <c r="I231" t="s">
        <v>686</v>
      </c>
      <c r="J231" t="s">
        <v>98</v>
      </c>
      <c r="K231" s="56">
        <v>0.03</v>
      </c>
      <c r="L231" s="56">
        <v>4.2799999999999998E-2</v>
      </c>
      <c r="M231" s="55">
        <v>653090.91</v>
      </c>
      <c r="N231" s="55">
        <v>102.2</v>
      </c>
      <c r="O231" s="55">
        <v>667.45891001999996</v>
      </c>
      <c r="P231" s="56">
        <v>2E-3</v>
      </c>
      <c r="Q231" s="56">
        <v>2.0000000000000001E-4</v>
      </c>
    </row>
    <row r="232" spans="1:17">
      <c r="A232" t="s">
        <v>4425</v>
      </c>
      <c r="B232" t="s">
        <v>2852</v>
      </c>
      <c r="C232" t="s">
        <v>3120</v>
      </c>
      <c r="D232" s="105" t="s">
        <v>4460</v>
      </c>
      <c r="E232" t="s">
        <v>556</v>
      </c>
      <c r="F232" t="s">
        <v>3121</v>
      </c>
      <c r="G232" t="s">
        <v>177</v>
      </c>
      <c r="H232" s="55">
        <v>3.38</v>
      </c>
      <c r="I232" t="s">
        <v>329</v>
      </c>
      <c r="J232" t="s">
        <v>98</v>
      </c>
      <c r="K232" s="56">
        <v>2.3300000000000001E-2</v>
      </c>
      <c r="L232" s="56">
        <v>3.0800000000000001E-2</v>
      </c>
      <c r="M232" s="55">
        <v>825752.38</v>
      </c>
      <c r="N232" s="55">
        <v>110.49</v>
      </c>
      <c r="O232" s="55">
        <v>912.373804662</v>
      </c>
      <c r="P232" s="56">
        <v>2.8E-3</v>
      </c>
      <c r="Q232" s="56">
        <v>2.9999999999999997E-4</v>
      </c>
    </row>
    <row r="233" spans="1:17">
      <c r="A233" t="s">
        <v>4426</v>
      </c>
      <c r="B233" t="s">
        <v>2852</v>
      </c>
      <c r="C233" t="s">
        <v>3051</v>
      </c>
      <c r="D233" s="105" t="s">
        <v>4460</v>
      </c>
      <c r="E233" t="s">
        <v>561</v>
      </c>
      <c r="F233" t="s">
        <v>3052</v>
      </c>
      <c r="G233" t="s">
        <v>127</v>
      </c>
      <c r="H233" s="55">
        <v>5.17</v>
      </c>
      <c r="I233" t="s">
        <v>686</v>
      </c>
      <c r="J233" t="s">
        <v>98</v>
      </c>
      <c r="K233" s="56">
        <v>2.9000000000000001E-2</v>
      </c>
      <c r="L233" s="56">
        <v>2.4299999999999999E-2</v>
      </c>
      <c r="M233" s="55">
        <v>1790083.32</v>
      </c>
      <c r="N233" s="55">
        <v>116.59</v>
      </c>
      <c r="O233" s="55">
        <v>2087.0581427880002</v>
      </c>
      <c r="P233" s="56">
        <v>6.4000000000000003E-3</v>
      </c>
      <c r="Q233" s="56">
        <v>6.9999999999999999E-4</v>
      </c>
    </row>
    <row r="234" spans="1:17">
      <c r="A234" t="s">
        <v>4427</v>
      </c>
      <c r="B234" t="s">
        <v>2806</v>
      </c>
      <c r="C234" t="s">
        <v>3127</v>
      </c>
      <c r="D234" s="105" t="s">
        <v>4460</v>
      </c>
      <c r="E234" t="s">
        <v>303</v>
      </c>
      <c r="F234" t="s">
        <v>3128</v>
      </c>
      <c r="G234" t="s">
        <v>1991</v>
      </c>
      <c r="H234" s="55">
        <v>0.03</v>
      </c>
      <c r="I234" t="s">
        <v>110</v>
      </c>
      <c r="J234" t="s">
        <v>98</v>
      </c>
      <c r="K234" s="56">
        <v>2.0799999999999999E-2</v>
      </c>
      <c r="L234" s="56">
        <v>6.0900000000000003E-2</v>
      </c>
      <c r="M234" s="55">
        <v>74420.62</v>
      </c>
      <c r="N234" s="55">
        <v>100.33</v>
      </c>
      <c r="O234" s="55">
        <v>74.666208045999994</v>
      </c>
      <c r="P234" s="56">
        <v>2.0000000000000001E-4</v>
      </c>
      <c r="Q234" s="56">
        <v>0</v>
      </c>
    </row>
    <row r="235" spans="1:17">
      <c r="A235" t="s">
        <v>4428</v>
      </c>
      <c r="B235" t="s">
        <v>2806</v>
      </c>
      <c r="C235" t="s">
        <v>3170</v>
      </c>
      <c r="D235" s="105" t="s">
        <v>4460</v>
      </c>
      <c r="E235" t="s">
        <v>877</v>
      </c>
      <c r="F235" t="s">
        <v>3171</v>
      </c>
      <c r="G235" t="s">
        <v>1991</v>
      </c>
      <c r="H235" s="55">
        <v>4.8899999999999997</v>
      </c>
      <c r="I235" t="s">
        <v>349</v>
      </c>
      <c r="J235" t="s">
        <v>98</v>
      </c>
      <c r="K235" s="56">
        <v>7.85E-2</v>
      </c>
      <c r="L235" s="56">
        <v>7.9500000000000001E-2</v>
      </c>
      <c r="M235" s="55">
        <v>2078868.5</v>
      </c>
      <c r="N235" s="55">
        <v>100.43</v>
      </c>
      <c r="O235" s="55">
        <v>2087.8076345499999</v>
      </c>
      <c r="P235" s="56">
        <v>6.4000000000000003E-3</v>
      </c>
      <c r="Q235" s="56">
        <v>6.9999999999999999E-4</v>
      </c>
    </row>
    <row r="236" spans="1:17">
      <c r="A236" t="s">
        <v>4367</v>
      </c>
      <c r="B236" t="s">
        <v>2806</v>
      </c>
      <c r="C236" t="s">
        <v>3152</v>
      </c>
      <c r="D236" s="105" t="s">
        <v>4460</v>
      </c>
      <c r="E236" t="s">
        <v>627</v>
      </c>
      <c r="F236" t="s">
        <v>285</v>
      </c>
      <c r="G236" t="s">
        <v>127</v>
      </c>
      <c r="H236" s="55">
        <v>4.03</v>
      </c>
      <c r="I236" t="s">
        <v>113</v>
      </c>
      <c r="J236" t="s">
        <v>98</v>
      </c>
      <c r="K236" s="56">
        <v>4.8899999999999999E-2</v>
      </c>
      <c r="L236" s="56">
        <v>5.3699999999999998E-2</v>
      </c>
      <c r="M236" s="55">
        <v>1373145.44</v>
      </c>
      <c r="N236" s="55">
        <v>99.52</v>
      </c>
      <c r="O236" s="55">
        <v>1366.554341888</v>
      </c>
      <c r="P236" s="56">
        <v>4.1999999999999997E-3</v>
      </c>
      <c r="Q236" s="56">
        <v>5.0000000000000001E-4</v>
      </c>
    </row>
    <row r="237" spans="1:17">
      <c r="A237" t="s">
        <v>4367</v>
      </c>
      <c r="B237" t="s">
        <v>2806</v>
      </c>
      <c r="C237" t="s">
        <v>3164</v>
      </c>
      <c r="D237" s="105" t="s">
        <v>4460</v>
      </c>
      <c r="E237" t="s">
        <v>627</v>
      </c>
      <c r="F237" t="s">
        <v>3165</v>
      </c>
      <c r="G237" t="s">
        <v>127</v>
      </c>
      <c r="H237" s="55">
        <v>3.99</v>
      </c>
      <c r="I237" t="s">
        <v>113</v>
      </c>
      <c r="J237" t="s">
        <v>98</v>
      </c>
      <c r="K237" s="56">
        <v>4.5100000000000001E-2</v>
      </c>
      <c r="L237" s="56">
        <v>6.3500000000000001E-2</v>
      </c>
      <c r="M237" s="55">
        <v>1701770.68</v>
      </c>
      <c r="N237" s="55">
        <v>94.34</v>
      </c>
      <c r="O237" s="55">
        <v>1605.450459512</v>
      </c>
      <c r="P237" s="56">
        <v>4.8999999999999998E-3</v>
      </c>
      <c r="Q237" s="56">
        <v>5.9999999999999995E-4</v>
      </c>
    </row>
    <row r="238" spans="1:17">
      <c r="A238" t="s">
        <v>4367</v>
      </c>
      <c r="B238" t="s">
        <v>2806</v>
      </c>
      <c r="C238" t="s">
        <v>3166</v>
      </c>
      <c r="D238" s="105" t="s">
        <v>4460</v>
      </c>
      <c r="E238" t="s">
        <v>627</v>
      </c>
      <c r="F238" t="s">
        <v>3167</v>
      </c>
      <c r="G238" t="s">
        <v>127</v>
      </c>
      <c r="H238" s="55">
        <v>3.84</v>
      </c>
      <c r="I238" t="s">
        <v>113</v>
      </c>
      <c r="J238" t="s">
        <v>98</v>
      </c>
      <c r="K238" s="56">
        <v>4.5499999999999999E-2</v>
      </c>
      <c r="L238" s="56">
        <v>9.06E-2</v>
      </c>
      <c r="M238" s="55">
        <v>1562999.18</v>
      </c>
      <c r="N238" s="55">
        <v>85.62</v>
      </c>
      <c r="O238" s="55">
        <v>1338.239897916</v>
      </c>
      <c r="P238" s="56">
        <v>4.1000000000000003E-3</v>
      </c>
      <c r="Q238" s="56">
        <v>5.0000000000000001E-4</v>
      </c>
    </row>
    <row r="239" spans="1:17">
      <c r="A239" t="s">
        <v>4367</v>
      </c>
      <c r="B239" t="s">
        <v>2806</v>
      </c>
      <c r="C239" t="s">
        <v>3155</v>
      </c>
      <c r="D239" s="105" t="s">
        <v>4460</v>
      </c>
      <c r="E239" t="s">
        <v>627</v>
      </c>
      <c r="F239" t="s">
        <v>3156</v>
      </c>
      <c r="G239" t="s">
        <v>127</v>
      </c>
      <c r="H239" s="55">
        <v>4.25</v>
      </c>
      <c r="I239" t="s">
        <v>113</v>
      </c>
      <c r="J239" t="s">
        <v>98</v>
      </c>
      <c r="K239" s="56">
        <v>4.2799999999999998E-2</v>
      </c>
      <c r="L239" s="56">
        <v>7.1300000000000002E-2</v>
      </c>
      <c r="M239" s="55">
        <v>1273835.79</v>
      </c>
      <c r="N239" s="55">
        <v>90.07</v>
      </c>
      <c r="O239" s="55">
        <v>1147.343896053</v>
      </c>
      <c r="P239" s="56">
        <v>3.5000000000000001E-3</v>
      </c>
      <c r="Q239" s="56">
        <v>4.0000000000000002E-4</v>
      </c>
    </row>
    <row r="240" spans="1:17">
      <c r="A240" t="s">
        <v>4367</v>
      </c>
      <c r="B240" t="s">
        <v>2806</v>
      </c>
      <c r="C240" t="s">
        <v>3157</v>
      </c>
      <c r="D240" s="105" t="s">
        <v>4460</v>
      </c>
      <c r="E240" t="s">
        <v>627</v>
      </c>
      <c r="F240" t="s">
        <v>3158</v>
      </c>
      <c r="G240" t="s">
        <v>127</v>
      </c>
      <c r="H240" s="55">
        <v>4.21</v>
      </c>
      <c r="I240" t="s">
        <v>113</v>
      </c>
      <c r="J240" t="s">
        <v>98</v>
      </c>
      <c r="K240" s="56">
        <v>5.28E-2</v>
      </c>
      <c r="L240" s="56">
        <v>6.5699999999999995E-2</v>
      </c>
      <c r="M240" s="55">
        <v>2044655.28</v>
      </c>
      <c r="N240" s="55">
        <v>96.4</v>
      </c>
      <c r="O240" s="55">
        <v>1971.04768992</v>
      </c>
      <c r="P240" s="56">
        <v>6.0000000000000001E-3</v>
      </c>
      <c r="Q240" s="56">
        <v>6.9999999999999999E-4</v>
      </c>
    </row>
    <row r="241" spans="1:17">
      <c r="A241" t="s">
        <v>4367</v>
      </c>
      <c r="B241" t="s">
        <v>2806</v>
      </c>
      <c r="C241" t="s">
        <v>3159</v>
      </c>
      <c r="D241" s="105" t="s">
        <v>4460</v>
      </c>
      <c r="E241" t="s">
        <v>627</v>
      </c>
      <c r="F241" t="s">
        <v>3160</v>
      </c>
      <c r="G241" t="s">
        <v>127</v>
      </c>
      <c r="H241" s="55">
        <v>4.12</v>
      </c>
      <c r="I241" t="s">
        <v>113</v>
      </c>
      <c r="J241" t="s">
        <v>98</v>
      </c>
      <c r="K241" s="56">
        <v>5.6000000000000001E-2</v>
      </c>
      <c r="L241" s="56">
        <v>7.8299999999999995E-2</v>
      </c>
      <c r="M241" s="55">
        <v>2530496.0499999998</v>
      </c>
      <c r="N241" s="55">
        <v>93.15</v>
      </c>
      <c r="O241" s="55">
        <v>2357.157070575</v>
      </c>
      <c r="P241" s="56">
        <v>7.1999999999999998E-3</v>
      </c>
      <c r="Q241" s="56">
        <v>8.0000000000000004E-4</v>
      </c>
    </row>
    <row r="242" spans="1:17">
      <c r="A242" t="s">
        <v>4367</v>
      </c>
      <c r="B242" t="s">
        <v>2806</v>
      </c>
      <c r="C242" t="s">
        <v>3168</v>
      </c>
      <c r="D242" s="105" t="s">
        <v>4460</v>
      </c>
      <c r="E242" t="s">
        <v>627</v>
      </c>
      <c r="F242" t="s">
        <v>3169</v>
      </c>
      <c r="G242" t="s">
        <v>127</v>
      </c>
      <c r="H242" s="55">
        <v>3.66</v>
      </c>
      <c r="I242" t="s">
        <v>113</v>
      </c>
      <c r="J242" t="s">
        <v>98</v>
      </c>
      <c r="K242" s="56">
        <v>7.2700000000000001E-2</v>
      </c>
      <c r="L242" s="56">
        <v>9.7100000000000006E-2</v>
      </c>
      <c r="M242" s="55">
        <v>1386009.67</v>
      </c>
      <c r="N242" s="55">
        <v>93.99</v>
      </c>
      <c r="O242" s="55">
        <v>1302.710488833</v>
      </c>
      <c r="P242" s="56">
        <v>4.0000000000000001E-3</v>
      </c>
      <c r="Q242" s="56">
        <v>5.0000000000000001E-4</v>
      </c>
    </row>
    <row r="243" spans="1:17">
      <c r="A243" t="s">
        <v>4367</v>
      </c>
      <c r="B243" t="s">
        <v>2806</v>
      </c>
      <c r="C243" t="s">
        <v>3161</v>
      </c>
      <c r="D243" s="105" t="s">
        <v>4460</v>
      </c>
      <c r="E243" t="s">
        <v>627</v>
      </c>
      <c r="F243" t="s">
        <v>243</v>
      </c>
      <c r="G243" t="s">
        <v>127</v>
      </c>
      <c r="H243" s="55">
        <v>4.1500000000000004</v>
      </c>
      <c r="I243" t="s">
        <v>113</v>
      </c>
      <c r="J243" t="s">
        <v>98</v>
      </c>
      <c r="K243" s="56">
        <v>6.2E-2</v>
      </c>
      <c r="L243" s="56">
        <v>6.1800000000000001E-2</v>
      </c>
      <c r="M243" s="55">
        <v>2479006.77</v>
      </c>
      <c r="N243" s="55">
        <v>101.95</v>
      </c>
      <c r="O243" s="55">
        <v>2527.3474020150002</v>
      </c>
      <c r="P243" s="56">
        <v>7.7000000000000002E-3</v>
      </c>
      <c r="Q243" s="56">
        <v>8.9999999999999998E-4</v>
      </c>
    </row>
    <row r="244" spans="1:17">
      <c r="A244" t="s">
        <v>4367</v>
      </c>
      <c r="B244" t="s">
        <v>2806</v>
      </c>
      <c r="C244" t="s">
        <v>3162</v>
      </c>
      <c r="D244" s="105" t="s">
        <v>4460</v>
      </c>
      <c r="E244" t="s">
        <v>627</v>
      </c>
      <c r="F244" t="s">
        <v>3163</v>
      </c>
      <c r="G244" t="s">
        <v>127</v>
      </c>
      <c r="H244" s="55">
        <v>4.1399999999999997</v>
      </c>
      <c r="I244" t="s">
        <v>113</v>
      </c>
      <c r="J244" t="s">
        <v>98</v>
      </c>
      <c r="K244" s="56">
        <v>6.3399999999999998E-2</v>
      </c>
      <c r="L244" s="56">
        <v>6.2E-2</v>
      </c>
      <c r="M244" s="55">
        <v>2691993.06</v>
      </c>
      <c r="N244" s="55">
        <v>102.47</v>
      </c>
      <c r="O244" s="55">
        <v>2758.4852885820001</v>
      </c>
      <c r="P244" s="56">
        <v>8.3999999999999995E-3</v>
      </c>
      <c r="Q244" s="56">
        <v>1E-3</v>
      </c>
    </row>
    <row r="245" spans="1:17">
      <c r="A245" t="s">
        <v>4367</v>
      </c>
      <c r="B245" t="s">
        <v>2852</v>
      </c>
      <c r="C245" t="s">
        <v>3153</v>
      </c>
      <c r="D245" s="105" t="s">
        <v>4460</v>
      </c>
      <c r="E245" t="s">
        <v>627</v>
      </c>
      <c r="F245" t="s">
        <v>3154</v>
      </c>
      <c r="G245" t="s">
        <v>127</v>
      </c>
      <c r="H245" s="55">
        <v>5.82</v>
      </c>
      <c r="I245" t="s">
        <v>113</v>
      </c>
      <c r="J245" t="s">
        <v>98</v>
      </c>
      <c r="K245" s="56">
        <v>7.3599999999999999E-2</v>
      </c>
      <c r="L245" s="56">
        <v>6.6000000000000003E-2</v>
      </c>
      <c r="M245" s="55">
        <v>1077354.48</v>
      </c>
      <c r="N245" s="55">
        <v>106.9</v>
      </c>
      <c r="O245" s="55">
        <v>1151.6919391199999</v>
      </c>
      <c r="P245" s="56">
        <v>3.5000000000000001E-3</v>
      </c>
      <c r="Q245" s="56">
        <v>4.0000000000000002E-4</v>
      </c>
    </row>
    <row r="246" spans="1:17">
      <c r="A246" t="s">
        <v>4382</v>
      </c>
      <c r="B246" t="s">
        <v>2852</v>
      </c>
      <c r="C246" t="s">
        <v>3182</v>
      </c>
      <c r="D246" s="105" t="s">
        <v>4460</v>
      </c>
      <c r="E246" t="s">
        <v>627</v>
      </c>
      <c r="F246" t="s">
        <v>3183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7.1800000000000003E-2</v>
      </c>
      <c r="M246" s="55">
        <v>1061185</v>
      </c>
      <c r="N246" s="55">
        <v>99.67</v>
      </c>
      <c r="O246" s="55">
        <v>1057.6830895000001</v>
      </c>
      <c r="P246" s="56">
        <v>3.2000000000000002E-3</v>
      </c>
      <c r="Q246" s="56">
        <v>4.0000000000000002E-4</v>
      </c>
    </row>
    <row r="247" spans="1:17">
      <c r="A247" t="s">
        <v>4382</v>
      </c>
      <c r="B247" t="s">
        <v>2852</v>
      </c>
      <c r="C247" t="s">
        <v>3181</v>
      </c>
      <c r="D247" s="105" t="s">
        <v>4460</v>
      </c>
      <c r="E247" t="s">
        <v>627</v>
      </c>
      <c r="F247" t="s">
        <v>604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339889.82</v>
      </c>
      <c r="N247" s="55">
        <v>99.67</v>
      </c>
      <c r="O247" s="55">
        <v>338.76818359399999</v>
      </c>
      <c r="P247" s="56">
        <v>1E-3</v>
      </c>
      <c r="Q247" s="56">
        <v>1E-4</v>
      </c>
    </row>
    <row r="248" spans="1:17">
      <c r="A248" t="s">
        <v>4382</v>
      </c>
      <c r="B248" t="s">
        <v>2852</v>
      </c>
      <c r="C248" t="s">
        <v>3184</v>
      </c>
      <c r="D248" s="105" t="s">
        <v>4460</v>
      </c>
      <c r="E248" t="s">
        <v>627</v>
      </c>
      <c r="F248" t="s">
        <v>455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488419.05</v>
      </c>
      <c r="N248" s="55">
        <v>99.67</v>
      </c>
      <c r="O248" s="55">
        <v>486.80726713500002</v>
      </c>
      <c r="P248" s="56">
        <v>1.5E-3</v>
      </c>
      <c r="Q248" s="56">
        <v>2.0000000000000001E-4</v>
      </c>
    </row>
    <row r="249" spans="1:17">
      <c r="A249" t="s">
        <v>4382</v>
      </c>
      <c r="B249" t="s">
        <v>2852</v>
      </c>
      <c r="C249" t="s">
        <v>3185</v>
      </c>
      <c r="D249" s="105" t="s">
        <v>4460</v>
      </c>
      <c r="E249" t="s">
        <v>627</v>
      </c>
      <c r="F249" t="s">
        <v>365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494467.6</v>
      </c>
      <c r="N249" s="55">
        <v>99.67</v>
      </c>
      <c r="O249" s="55">
        <v>492.83585692000003</v>
      </c>
      <c r="P249" s="56">
        <v>1.5E-3</v>
      </c>
      <c r="Q249" s="56">
        <v>2.0000000000000001E-4</v>
      </c>
    </row>
    <row r="250" spans="1:17">
      <c r="A250" t="s">
        <v>4382</v>
      </c>
      <c r="B250" t="s">
        <v>2852</v>
      </c>
      <c r="C250" t="s">
        <v>3186</v>
      </c>
      <c r="D250" s="105" t="s">
        <v>4460</v>
      </c>
      <c r="E250" t="s">
        <v>627</v>
      </c>
      <c r="F250" t="s">
        <v>615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290044.82</v>
      </c>
      <c r="N250" s="55">
        <v>99.67</v>
      </c>
      <c r="O250" s="55">
        <v>289.08767209400003</v>
      </c>
      <c r="P250" s="56">
        <v>8.9999999999999998E-4</v>
      </c>
      <c r="Q250" s="56">
        <v>1E-4</v>
      </c>
    </row>
    <row r="251" spans="1:17">
      <c r="A251" t="s">
        <v>4382</v>
      </c>
      <c r="B251" t="s">
        <v>2852</v>
      </c>
      <c r="C251" t="s">
        <v>3179</v>
      </c>
      <c r="D251" s="105" t="s">
        <v>4460</v>
      </c>
      <c r="E251" t="s">
        <v>627</v>
      </c>
      <c r="F251" t="s">
        <v>341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715624.15</v>
      </c>
      <c r="N251" s="55">
        <v>99.67</v>
      </c>
      <c r="O251" s="55">
        <v>713.262590305</v>
      </c>
      <c r="P251" s="56">
        <v>2.2000000000000001E-3</v>
      </c>
      <c r="Q251" s="56">
        <v>2.0000000000000001E-4</v>
      </c>
    </row>
    <row r="252" spans="1:17">
      <c r="A252" t="s">
        <v>4382</v>
      </c>
      <c r="B252" t="s">
        <v>2852</v>
      </c>
      <c r="C252" t="s">
        <v>3187</v>
      </c>
      <c r="D252" s="105" t="s">
        <v>4460</v>
      </c>
      <c r="E252" t="s">
        <v>627</v>
      </c>
      <c r="F252" t="s">
        <v>512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462514.9</v>
      </c>
      <c r="N252" s="55">
        <v>99.67</v>
      </c>
      <c r="O252" s="55">
        <v>460.98860083</v>
      </c>
      <c r="P252" s="56">
        <v>1.4E-3</v>
      </c>
      <c r="Q252" s="56">
        <v>2.0000000000000001E-4</v>
      </c>
    </row>
    <row r="253" spans="1:17">
      <c r="A253" t="s">
        <v>4382</v>
      </c>
      <c r="B253" t="s">
        <v>2852</v>
      </c>
      <c r="C253" t="s">
        <v>3188</v>
      </c>
      <c r="D253" s="105" t="s">
        <v>4460</v>
      </c>
      <c r="E253" t="s">
        <v>627</v>
      </c>
      <c r="F253" t="s">
        <v>298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249838.03</v>
      </c>
      <c r="N253" s="55">
        <v>99.67</v>
      </c>
      <c r="O253" s="55">
        <v>249.01356450099999</v>
      </c>
      <c r="P253" s="56">
        <v>8.0000000000000004E-4</v>
      </c>
      <c r="Q253" s="56">
        <v>1E-4</v>
      </c>
    </row>
    <row r="254" spans="1:17">
      <c r="A254" t="s">
        <v>4382</v>
      </c>
      <c r="B254" t="s">
        <v>2852</v>
      </c>
      <c r="C254" t="s">
        <v>3189</v>
      </c>
      <c r="D254" s="105" t="s">
        <v>4460</v>
      </c>
      <c r="E254" t="s">
        <v>627</v>
      </c>
      <c r="F254" t="s">
        <v>295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346450.88</v>
      </c>
      <c r="N254" s="55">
        <v>99.67</v>
      </c>
      <c r="O254" s="55">
        <v>345.30759209600001</v>
      </c>
      <c r="P254" s="56">
        <v>1.1000000000000001E-3</v>
      </c>
      <c r="Q254" s="56">
        <v>1E-4</v>
      </c>
    </row>
    <row r="255" spans="1:17">
      <c r="A255" t="s">
        <v>4382</v>
      </c>
      <c r="B255" t="s">
        <v>2852</v>
      </c>
      <c r="C255" t="s">
        <v>3190</v>
      </c>
      <c r="D255" s="105" t="s">
        <v>4460</v>
      </c>
      <c r="E255" t="s">
        <v>627</v>
      </c>
      <c r="F255" t="s">
        <v>538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648627.84</v>
      </c>
      <c r="N255" s="55">
        <v>99.67</v>
      </c>
      <c r="O255" s="55">
        <v>646.48736812799996</v>
      </c>
      <c r="P255" s="56">
        <v>2E-3</v>
      </c>
      <c r="Q255" s="56">
        <v>2.0000000000000001E-4</v>
      </c>
    </row>
    <row r="256" spans="1:17">
      <c r="A256" t="s">
        <v>4382</v>
      </c>
      <c r="B256" t="s">
        <v>2852</v>
      </c>
      <c r="C256" t="s">
        <v>3191</v>
      </c>
      <c r="D256" s="105" t="s">
        <v>4460</v>
      </c>
      <c r="E256" t="s">
        <v>627</v>
      </c>
      <c r="F256" t="s">
        <v>237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471387.45</v>
      </c>
      <c r="N256" s="55">
        <v>99.67</v>
      </c>
      <c r="O256" s="55">
        <v>469.83187141500002</v>
      </c>
      <c r="P256" s="56">
        <v>1.4E-3</v>
      </c>
      <c r="Q256" s="56">
        <v>2.0000000000000001E-4</v>
      </c>
    </row>
    <row r="257" spans="1:17">
      <c r="A257" t="s">
        <v>4382</v>
      </c>
      <c r="B257" t="s">
        <v>2852</v>
      </c>
      <c r="C257" t="s">
        <v>3192</v>
      </c>
      <c r="D257" s="105" t="s">
        <v>4460</v>
      </c>
      <c r="E257" t="s">
        <v>627</v>
      </c>
      <c r="F257" t="s">
        <v>231</v>
      </c>
      <c r="G257" t="s">
        <v>127</v>
      </c>
      <c r="H257" s="55">
        <v>1.73</v>
      </c>
      <c r="I257" t="s">
        <v>110</v>
      </c>
      <c r="J257" t="s">
        <v>98</v>
      </c>
      <c r="K257" s="56">
        <v>6.7500000000000004E-2</v>
      </c>
      <c r="L257" s="56">
        <v>7.17E-2</v>
      </c>
      <c r="M257" s="55">
        <v>330817.32</v>
      </c>
      <c r="N257" s="55">
        <v>99.67</v>
      </c>
      <c r="O257" s="55">
        <v>329.72562284399999</v>
      </c>
      <c r="P257" s="56">
        <v>1E-3</v>
      </c>
      <c r="Q257" s="56">
        <v>1E-4</v>
      </c>
    </row>
    <row r="258" spans="1:17">
      <c r="A258" t="s">
        <v>4382</v>
      </c>
      <c r="B258" t="s">
        <v>2852</v>
      </c>
      <c r="C258" t="s">
        <v>3193</v>
      </c>
      <c r="D258" s="105" t="s">
        <v>4460</v>
      </c>
      <c r="E258" t="s">
        <v>627</v>
      </c>
      <c r="F258" t="s">
        <v>254</v>
      </c>
      <c r="G258" t="s">
        <v>127</v>
      </c>
      <c r="H258" s="55">
        <v>1.73</v>
      </c>
      <c r="I258" t="s">
        <v>110</v>
      </c>
      <c r="J258" t="s">
        <v>98</v>
      </c>
      <c r="K258" s="56">
        <v>6.7500000000000004E-2</v>
      </c>
      <c r="L258" s="56">
        <v>7.17E-2</v>
      </c>
      <c r="M258" s="55">
        <v>501151.39</v>
      </c>
      <c r="N258" s="55">
        <v>99.67</v>
      </c>
      <c r="O258" s="55">
        <v>499.49759041300001</v>
      </c>
      <c r="P258" s="56">
        <v>1.5E-3</v>
      </c>
      <c r="Q258" s="56">
        <v>2.0000000000000001E-4</v>
      </c>
    </row>
    <row r="259" spans="1:17">
      <c r="A259" t="s">
        <v>4382</v>
      </c>
      <c r="B259" t="s">
        <v>2852</v>
      </c>
      <c r="C259" t="s">
        <v>3194</v>
      </c>
      <c r="D259" s="105" t="s">
        <v>4460</v>
      </c>
      <c r="E259" t="s">
        <v>627</v>
      </c>
      <c r="F259" t="s">
        <v>257</v>
      </c>
      <c r="G259" t="s">
        <v>127</v>
      </c>
      <c r="H259" s="55">
        <v>1.73</v>
      </c>
      <c r="I259" t="s">
        <v>110</v>
      </c>
      <c r="J259" t="s">
        <v>98</v>
      </c>
      <c r="K259" s="56">
        <v>6.7500000000000004E-2</v>
      </c>
      <c r="L259" s="56">
        <v>7.17E-2</v>
      </c>
      <c r="M259" s="55">
        <v>374785.78</v>
      </c>
      <c r="N259" s="55">
        <v>99.67</v>
      </c>
      <c r="O259" s="55">
        <v>373.548986926</v>
      </c>
      <c r="P259" s="56">
        <v>1.1000000000000001E-3</v>
      </c>
      <c r="Q259" s="56">
        <v>1E-4</v>
      </c>
    </row>
    <row r="260" spans="1:17">
      <c r="A260" t="s">
        <v>4382</v>
      </c>
      <c r="B260" t="s">
        <v>2852</v>
      </c>
      <c r="C260" t="s">
        <v>3175</v>
      </c>
      <c r="D260" s="105" t="s">
        <v>4460</v>
      </c>
      <c r="E260" t="s">
        <v>627</v>
      </c>
      <c r="F260" t="s">
        <v>784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7.1400000000000005E-2</v>
      </c>
      <c r="M260" s="55">
        <v>481866.95</v>
      </c>
      <c r="N260" s="55">
        <v>100.05</v>
      </c>
      <c r="O260" s="55">
        <v>482.10788347499999</v>
      </c>
      <c r="P260" s="56">
        <v>1.5E-3</v>
      </c>
      <c r="Q260" s="56">
        <v>2.0000000000000001E-4</v>
      </c>
    </row>
    <row r="261" spans="1:17">
      <c r="A261" t="s">
        <v>4382</v>
      </c>
      <c r="B261" t="s">
        <v>2852</v>
      </c>
      <c r="C261" t="s">
        <v>3176</v>
      </c>
      <c r="D261" s="105" t="s">
        <v>4460</v>
      </c>
      <c r="E261" t="s">
        <v>627</v>
      </c>
      <c r="F261" t="s">
        <v>249</v>
      </c>
      <c r="G261" t="s">
        <v>127</v>
      </c>
      <c r="H261" s="55">
        <v>1.82</v>
      </c>
      <c r="I261" t="s">
        <v>110</v>
      </c>
      <c r="J261" t="s">
        <v>98</v>
      </c>
      <c r="K261" s="56">
        <v>6.9500000000000006E-2</v>
      </c>
      <c r="L261" s="56">
        <v>7.1400000000000005E-2</v>
      </c>
      <c r="M261" s="55">
        <v>254058.14</v>
      </c>
      <c r="N261" s="55">
        <v>100.06</v>
      </c>
      <c r="O261" s="55">
        <v>254.21057488400001</v>
      </c>
      <c r="P261" s="56">
        <v>8.0000000000000004E-4</v>
      </c>
      <c r="Q261" s="56">
        <v>1E-4</v>
      </c>
    </row>
    <row r="262" spans="1:17">
      <c r="A262" t="s">
        <v>4382</v>
      </c>
      <c r="B262" t="s">
        <v>2852</v>
      </c>
      <c r="C262" t="s">
        <v>3177</v>
      </c>
      <c r="D262" s="105" t="s">
        <v>4460</v>
      </c>
      <c r="E262" t="s">
        <v>627</v>
      </c>
      <c r="F262" t="s">
        <v>704</v>
      </c>
      <c r="G262" t="s">
        <v>127</v>
      </c>
      <c r="H262" s="55">
        <v>1.82</v>
      </c>
      <c r="I262" t="s">
        <v>110</v>
      </c>
      <c r="J262" t="s">
        <v>98</v>
      </c>
      <c r="K262" s="56">
        <v>6.9500000000000006E-2</v>
      </c>
      <c r="L262" s="56">
        <v>6.3500000000000001E-2</v>
      </c>
      <c r="M262" s="55">
        <v>495023.64</v>
      </c>
      <c r="N262" s="55">
        <v>101.41</v>
      </c>
      <c r="O262" s="55">
        <v>502.00347332400003</v>
      </c>
      <c r="P262" s="56">
        <v>1.5E-3</v>
      </c>
      <c r="Q262" s="56">
        <v>2.0000000000000001E-4</v>
      </c>
    </row>
    <row r="263" spans="1:17">
      <c r="A263" t="s">
        <v>4382</v>
      </c>
      <c r="B263" t="s">
        <v>2852</v>
      </c>
      <c r="C263" t="s">
        <v>3178</v>
      </c>
      <c r="D263" s="105" t="s">
        <v>4460</v>
      </c>
      <c r="E263" t="s">
        <v>627</v>
      </c>
      <c r="F263" t="s">
        <v>234</v>
      </c>
      <c r="G263" t="s">
        <v>127</v>
      </c>
      <c r="H263" s="55">
        <v>1.82</v>
      </c>
      <c r="I263" t="s">
        <v>110</v>
      </c>
      <c r="J263" t="s">
        <v>98</v>
      </c>
      <c r="K263" s="56">
        <v>6.9500000000000006E-2</v>
      </c>
      <c r="L263" s="56">
        <v>6.8099999999999994E-2</v>
      </c>
      <c r="M263" s="55">
        <v>311825.43</v>
      </c>
      <c r="N263" s="55">
        <v>100.62</v>
      </c>
      <c r="O263" s="55">
        <v>313.75874766599998</v>
      </c>
      <c r="P263" s="56">
        <v>1E-3</v>
      </c>
      <c r="Q263" s="56">
        <v>1E-4</v>
      </c>
    </row>
    <row r="264" spans="1:17">
      <c r="A264" t="s">
        <v>4382</v>
      </c>
      <c r="B264" t="s">
        <v>2852</v>
      </c>
      <c r="C264" t="s">
        <v>3174</v>
      </c>
      <c r="D264" s="105" t="s">
        <v>4460</v>
      </c>
      <c r="E264" t="s">
        <v>627</v>
      </c>
      <c r="F264" t="s">
        <v>240</v>
      </c>
      <c r="G264" t="s">
        <v>127</v>
      </c>
      <c r="H264" s="55">
        <v>1.73</v>
      </c>
      <c r="I264" t="s">
        <v>110</v>
      </c>
      <c r="J264" t="s">
        <v>98</v>
      </c>
      <c r="K264" s="56">
        <v>6.7500000000000004E-2</v>
      </c>
      <c r="L264" s="56">
        <v>7.17E-2</v>
      </c>
      <c r="M264" s="55">
        <v>285140.59999999998</v>
      </c>
      <c r="N264" s="55">
        <v>99.67</v>
      </c>
      <c r="O264" s="55">
        <v>284.19963602000001</v>
      </c>
      <c r="P264" s="56">
        <v>8.9999999999999998E-4</v>
      </c>
      <c r="Q264" s="56">
        <v>1E-4</v>
      </c>
    </row>
    <row r="265" spans="1:17">
      <c r="A265" t="s">
        <v>4429</v>
      </c>
      <c r="B265" t="s">
        <v>2806</v>
      </c>
      <c r="C265" t="s">
        <v>3180</v>
      </c>
      <c r="D265" s="105" t="s">
        <v>4460</v>
      </c>
      <c r="E265" t="s">
        <v>643</v>
      </c>
      <c r="F265" t="s">
        <v>246</v>
      </c>
      <c r="G265" t="s">
        <v>177</v>
      </c>
      <c r="H265" s="55">
        <v>3.8</v>
      </c>
      <c r="I265" t="s">
        <v>560</v>
      </c>
      <c r="J265" t="s">
        <v>98</v>
      </c>
      <c r="K265" s="56">
        <v>3.3599999999999998E-2</v>
      </c>
      <c r="L265" s="56">
        <v>2.98E-2</v>
      </c>
      <c r="M265" s="55">
        <v>1329006.72</v>
      </c>
      <c r="N265" s="55">
        <v>103.78</v>
      </c>
      <c r="O265" s="55">
        <v>1379.243174016</v>
      </c>
      <c r="P265" s="56">
        <v>4.1999999999999997E-3</v>
      </c>
      <c r="Q265" s="56">
        <v>5.0000000000000001E-4</v>
      </c>
    </row>
    <row r="266" spans="1:17">
      <c r="A266" t="s">
        <v>4430</v>
      </c>
      <c r="B266" t="s">
        <v>2852</v>
      </c>
      <c r="C266" t="s">
        <v>3172</v>
      </c>
      <c r="D266" s="105" t="s">
        <v>4460</v>
      </c>
      <c r="E266" t="s">
        <v>877</v>
      </c>
      <c r="F266" t="s">
        <v>3173</v>
      </c>
      <c r="G266" t="s">
        <v>1991</v>
      </c>
      <c r="H266" s="55">
        <v>2.29</v>
      </c>
      <c r="I266" t="s">
        <v>110</v>
      </c>
      <c r="J266" t="s">
        <v>98</v>
      </c>
      <c r="K266" s="56">
        <v>2.1600000000000001E-2</v>
      </c>
      <c r="L266" s="56">
        <v>2.3699999999999999E-2</v>
      </c>
      <c r="M266" s="55">
        <v>556174.80000000005</v>
      </c>
      <c r="N266" s="55">
        <v>112.3</v>
      </c>
      <c r="O266" s="55">
        <v>624.58430039999996</v>
      </c>
      <c r="P266" s="56">
        <v>1.9E-3</v>
      </c>
      <c r="Q266" s="56">
        <v>2.0000000000000001E-4</v>
      </c>
    </row>
    <row r="267" spans="1:17">
      <c r="A267" s="62" t="s">
        <v>4431</v>
      </c>
      <c r="B267" t="s">
        <v>2852</v>
      </c>
      <c r="C267" t="s">
        <v>3195</v>
      </c>
      <c r="D267" s="105" t="s">
        <v>4460</v>
      </c>
      <c r="E267" t="s">
        <v>661</v>
      </c>
      <c r="F267" t="s">
        <v>3196</v>
      </c>
      <c r="G267" t="s">
        <v>127</v>
      </c>
      <c r="H267" s="55">
        <v>9.36</v>
      </c>
      <c r="I267" t="s">
        <v>110</v>
      </c>
      <c r="J267" t="s">
        <v>98</v>
      </c>
      <c r="K267" s="56">
        <v>6.7000000000000004E-2</v>
      </c>
      <c r="L267" s="56">
        <v>3.4099999999999998E-2</v>
      </c>
      <c r="M267" s="55">
        <v>820629.18</v>
      </c>
      <c r="N267" s="55">
        <v>151.47999999999999</v>
      </c>
      <c r="O267" s="55">
        <v>1243.089081864</v>
      </c>
      <c r="P267" s="56">
        <v>3.8E-3</v>
      </c>
      <c r="Q267" s="56">
        <v>4.0000000000000002E-4</v>
      </c>
    </row>
    <row r="268" spans="1:17">
      <c r="A268" t="s">
        <v>4385</v>
      </c>
      <c r="B268" t="s">
        <v>2806</v>
      </c>
      <c r="C268" t="s">
        <v>3203</v>
      </c>
      <c r="D268" s="105" t="s">
        <v>4460</v>
      </c>
      <c r="E268" t="s">
        <v>661</v>
      </c>
      <c r="F268" t="s">
        <v>3204</v>
      </c>
      <c r="G268" t="s">
        <v>127</v>
      </c>
      <c r="H268" s="55">
        <v>3.37</v>
      </c>
      <c r="I268" t="s">
        <v>349</v>
      </c>
      <c r="J268" t="s">
        <v>98</v>
      </c>
      <c r="K268" s="56">
        <v>4.4299999999999999E-2</v>
      </c>
      <c r="L268" s="56">
        <v>4.19E-2</v>
      </c>
      <c r="M268" s="55">
        <v>1017018.83</v>
      </c>
      <c r="N268" s="55">
        <v>102.62</v>
      </c>
      <c r="O268" s="55">
        <v>1043.6647233460001</v>
      </c>
      <c r="P268" s="56">
        <v>3.2000000000000002E-3</v>
      </c>
      <c r="Q268" s="56">
        <v>4.0000000000000002E-4</v>
      </c>
    </row>
    <row r="269" spans="1:17">
      <c r="A269" t="s">
        <v>4380</v>
      </c>
      <c r="B269" t="s">
        <v>2806</v>
      </c>
      <c r="C269" t="s">
        <v>3202</v>
      </c>
      <c r="D269" s="105" t="s">
        <v>4460</v>
      </c>
      <c r="E269" t="s">
        <v>661</v>
      </c>
      <c r="F269" t="s">
        <v>257</v>
      </c>
      <c r="G269" t="s">
        <v>127</v>
      </c>
      <c r="H269" s="55">
        <v>2.2999999999999998</v>
      </c>
      <c r="I269" t="s">
        <v>349</v>
      </c>
      <c r="J269" t="s">
        <v>98</v>
      </c>
      <c r="K269" s="56">
        <v>5.2200000000000003E-2</v>
      </c>
      <c r="L269" s="56">
        <v>5.79E-2</v>
      </c>
      <c r="M269" s="55">
        <v>678012.55</v>
      </c>
      <c r="N269" s="55">
        <v>99.81</v>
      </c>
      <c r="O269" s="55">
        <v>676.72432615499997</v>
      </c>
      <c r="P269" s="56">
        <v>2.0999999999999999E-3</v>
      </c>
      <c r="Q269" s="56">
        <v>2.0000000000000001E-4</v>
      </c>
    </row>
    <row r="270" spans="1:17">
      <c r="A270" t="s">
        <v>4407</v>
      </c>
      <c r="B270" t="s">
        <v>2852</v>
      </c>
      <c r="C270" t="s">
        <v>3199</v>
      </c>
      <c r="D270" s="105" t="s">
        <v>4460</v>
      </c>
      <c r="E270" t="s">
        <v>661</v>
      </c>
      <c r="F270" t="s">
        <v>298</v>
      </c>
      <c r="G270" t="s">
        <v>127</v>
      </c>
      <c r="H270" s="55">
        <v>5.32</v>
      </c>
      <c r="I270" t="s">
        <v>686</v>
      </c>
      <c r="J270" t="s">
        <v>98</v>
      </c>
      <c r="K270" s="56">
        <v>3.49E-2</v>
      </c>
      <c r="L270" s="56">
        <v>4.4699999999999997E-2</v>
      </c>
      <c r="M270" s="55">
        <v>87000.41</v>
      </c>
      <c r="N270" s="55">
        <v>99.98</v>
      </c>
      <c r="O270" s="55">
        <v>86.983009917999993</v>
      </c>
      <c r="P270" s="56">
        <v>2.9999999999999997E-4</v>
      </c>
      <c r="Q270" s="56">
        <v>0</v>
      </c>
    </row>
    <row r="271" spans="1:17">
      <c r="A271" t="s">
        <v>4407</v>
      </c>
      <c r="B271" t="s">
        <v>2852</v>
      </c>
      <c r="C271" t="s">
        <v>3200</v>
      </c>
      <c r="D271" s="105" t="s">
        <v>4460</v>
      </c>
      <c r="E271" t="s">
        <v>661</v>
      </c>
      <c r="F271" t="s">
        <v>298</v>
      </c>
      <c r="G271" t="s">
        <v>127</v>
      </c>
      <c r="H271" s="55">
        <v>5.36</v>
      </c>
      <c r="I271" t="s">
        <v>686</v>
      </c>
      <c r="J271" t="s">
        <v>98</v>
      </c>
      <c r="K271" s="56">
        <v>3.49E-2</v>
      </c>
      <c r="L271" s="56">
        <v>4.4699999999999997E-2</v>
      </c>
      <c r="M271" s="55">
        <v>105859.03</v>
      </c>
      <c r="N271" s="55">
        <v>99.97</v>
      </c>
      <c r="O271" s="55">
        <v>105.827272291</v>
      </c>
      <c r="P271" s="56">
        <v>2.9999999999999997E-4</v>
      </c>
      <c r="Q271" s="56">
        <v>0</v>
      </c>
    </row>
    <row r="272" spans="1:17">
      <c r="A272" t="s">
        <v>4407</v>
      </c>
      <c r="B272" t="s">
        <v>2852</v>
      </c>
      <c r="C272" t="s">
        <v>3201</v>
      </c>
      <c r="D272" s="105" t="s">
        <v>4460</v>
      </c>
      <c r="E272" t="s">
        <v>661</v>
      </c>
      <c r="F272" t="s">
        <v>298</v>
      </c>
      <c r="G272" t="s">
        <v>127</v>
      </c>
      <c r="H272" s="55">
        <v>5.52</v>
      </c>
      <c r="I272" t="s">
        <v>686</v>
      </c>
      <c r="J272" t="s">
        <v>98</v>
      </c>
      <c r="K272" s="56">
        <v>3.49E-2</v>
      </c>
      <c r="L272" s="56">
        <v>4.4499999999999998E-2</v>
      </c>
      <c r="M272" s="55">
        <v>62963.62</v>
      </c>
      <c r="N272" s="55">
        <v>99.9</v>
      </c>
      <c r="O272" s="55">
        <v>62.900656380000001</v>
      </c>
      <c r="P272" s="56">
        <v>2.0000000000000001E-4</v>
      </c>
      <c r="Q272" s="56">
        <v>0</v>
      </c>
    </row>
    <row r="273" spans="1:17">
      <c r="A273" t="s">
        <v>4407</v>
      </c>
      <c r="B273" t="s">
        <v>2852</v>
      </c>
      <c r="C273" t="s">
        <v>3197</v>
      </c>
      <c r="D273" s="105" t="s">
        <v>4460</v>
      </c>
      <c r="E273" t="s">
        <v>661</v>
      </c>
      <c r="F273" t="s">
        <v>298</v>
      </c>
      <c r="G273" t="s">
        <v>127</v>
      </c>
      <c r="H273" s="55">
        <v>5.4</v>
      </c>
      <c r="I273" t="s">
        <v>686</v>
      </c>
      <c r="J273" t="s">
        <v>98</v>
      </c>
      <c r="K273" s="56">
        <v>3.49E-2</v>
      </c>
      <c r="L273" s="56">
        <v>4.4699999999999997E-2</v>
      </c>
      <c r="M273" s="55">
        <v>84018.37</v>
      </c>
      <c r="N273" s="55">
        <v>99.93</v>
      </c>
      <c r="O273" s="55">
        <v>83.959557141000005</v>
      </c>
      <c r="P273" s="56">
        <v>2.9999999999999997E-4</v>
      </c>
      <c r="Q273" s="56">
        <v>0</v>
      </c>
    </row>
    <row r="274" spans="1:17">
      <c r="A274" t="s">
        <v>4407</v>
      </c>
      <c r="B274" t="s">
        <v>2852</v>
      </c>
      <c r="C274" t="s">
        <v>3198</v>
      </c>
      <c r="D274" s="105" t="s">
        <v>4460</v>
      </c>
      <c r="E274" t="s">
        <v>661</v>
      </c>
      <c r="F274" t="s">
        <v>298</v>
      </c>
      <c r="G274" t="s">
        <v>127</v>
      </c>
      <c r="H274" s="55">
        <v>5.43</v>
      </c>
      <c r="I274" t="s">
        <v>686</v>
      </c>
      <c r="J274" t="s">
        <v>98</v>
      </c>
      <c r="K274" s="56">
        <v>3.49E-2</v>
      </c>
      <c r="L274" s="56">
        <v>4.4600000000000001E-2</v>
      </c>
      <c r="M274" s="55">
        <v>69563.11</v>
      </c>
      <c r="N274" s="55">
        <v>99.94</v>
      </c>
      <c r="O274" s="55">
        <v>69.521372134000003</v>
      </c>
      <c r="P274" s="56">
        <v>2.0000000000000001E-4</v>
      </c>
      <c r="Q274" s="56">
        <v>0</v>
      </c>
    </row>
    <row r="275" spans="1:17">
      <c r="A275" t="s">
        <v>4404</v>
      </c>
      <c r="B275" t="s">
        <v>2852</v>
      </c>
      <c r="C275" t="s">
        <v>2996</v>
      </c>
      <c r="D275" s="105" t="s">
        <v>4460</v>
      </c>
      <c r="E275" t="s">
        <v>3505</v>
      </c>
      <c r="F275" t="s">
        <v>2997</v>
      </c>
      <c r="G275" s="105" t="s">
        <v>4460</v>
      </c>
      <c r="H275" s="55">
        <v>1.42</v>
      </c>
      <c r="I275" t="s">
        <v>349</v>
      </c>
      <c r="J275" t="s">
        <v>98</v>
      </c>
      <c r="K275" s="56">
        <v>7.5700000000000003E-2</v>
      </c>
      <c r="L275" s="56">
        <v>7.8399999999999997E-2</v>
      </c>
      <c r="M275" s="55">
        <v>7678355.1399999997</v>
      </c>
      <c r="N275" s="55">
        <v>101.68</v>
      </c>
      <c r="O275" s="55">
        <v>7807.3515063519999</v>
      </c>
      <c r="P275" s="56">
        <v>2.3800000000000002E-2</v>
      </c>
      <c r="Q275" s="56">
        <v>2.7000000000000001E-3</v>
      </c>
    </row>
    <row r="276" spans="1:17">
      <c r="A276" t="s">
        <v>4391</v>
      </c>
      <c r="B276" t="s">
        <v>2806</v>
      </c>
      <c r="C276" t="s">
        <v>3214</v>
      </c>
      <c r="D276" s="105" t="s">
        <v>4460</v>
      </c>
      <c r="E276" t="s">
        <v>3505</v>
      </c>
      <c r="F276" t="s">
        <v>2424</v>
      </c>
      <c r="G276" s="105" t="s">
        <v>4460</v>
      </c>
      <c r="H276" s="55">
        <v>0.01</v>
      </c>
      <c r="I276" t="s">
        <v>745</v>
      </c>
      <c r="J276" t="s">
        <v>98</v>
      </c>
      <c r="K276" s="56">
        <v>0</v>
      </c>
      <c r="L276" s="56">
        <v>1E-4</v>
      </c>
      <c r="M276" s="55">
        <v>-5666.19</v>
      </c>
      <c r="N276" s="55">
        <v>166.88372100000001</v>
      </c>
      <c r="O276" s="55">
        <v>-9.4559487109298992</v>
      </c>
      <c r="P276" s="56">
        <v>0</v>
      </c>
      <c r="Q276" s="56">
        <v>0</v>
      </c>
    </row>
    <row r="277" spans="1:17">
      <c r="A277" t="s">
        <v>4392</v>
      </c>
      <c r="B277" t="s">
        <v>2806</v>
      </c>
      <c r="C277" t="s">
        <v>3225</v>
      </c>
      <c r="D277" s="105" t="s">
        <v>4460</v>
      </c>
      <c r="E277" t="s">
        <v>3505</v>
      </c>
      <c r="F277" t="s">
        <v>240</v>
      </c>
      <c r="G277" s="105" t="s">
        <v>4460</v>
      </c>
      <c r="H277" s="55">
        <v>3</v>
      </c>
      <c r="I277" t="s">
        <v>608</v>
      </c>
      <c r="J277" t="s">
        <v>98</v>
      </c>
      <c r="K277" s="56">
        <v>6.5000000000000002E-2</v>
      </c>
      <c r="L277" s="56">
        <v>6.5000000000000002E-2</v>
      </c>
      <c r="M277" s="55">
        <v>4476645.3099999996</v>
      </c>
      <c r="N277" s="55">
        <v>107.70966199999995</v>
      </c>
      <c r="O277" s="55">
        <v>4821.7795323398504</v>
      </c>
      <c r="P277" s="56">
        <v>1.47E-2</v>
      </c>
      <c r="Q277" s="56">
        <v>1.6999999999999999E-3</v>
      </c>
    </row>
    <row r="278" spans="1:17">
      <c r="A278" t="s">
        <v>4369</v>
      </c>
      <c r="B278" t="s">
        <v>2852</v>
      </c>
      <c r="C278" t="s">
        <v>3215</v>
      </c>
      <c r="D278" s="105" t="s">
        <v>4460</v>
      </c>
      <c r="E278" t="s">
        <v>3505</v>
      </c>
      <c r="F278" t="s">
        <v>3216</v>
      </c>
      <c r="G278" s="105" t="s">
        <v>4460</v>
      </c>
      <c r="H278" s="55">
        <v>4.6900000000000004</v>
      </c>
      <c r="I278" t="s">
        <v>349</v>
      </c>
      <c r="J278" t="s">
        <v>98</v>
      </c>
      <c r="K278" s="56">
        <v>0.05</v>
      </c>
      <c r="L278" s="56">
        <v>6.9900000000000004E-2</v>
      </c>
      <c r="M278" s="55">
        <v>1015620.59</v>
      </c>
      <c r="N278" s="55">
        <v>95.84</v>
      </c>
      <c r="O278" s="55">
        <v>973.37077345600005</v>
      </c>
      <c r="P278" s="56">
        <v>3.0000000000000001E-3</v>
      </c>
      <c r="Q278" s="56">
        <v>2.9999999999999997E-4</v>
      </c>
    </row>
    <row r="279" spans="1:17">
      <c r="A279" t="s">
        <v>4369</v>
      </c>
      <c r="B279" t="s">
        <v>2852</v>
      </c>
      <c r="C279" t="s">
        <v>3217</v>
      </c>
      <c r="D279" s="105" t="s">
        <v>4460</v>
      </c>
      <c r="E279" t="s">
        <v>3505</v>
      </c>
      <c r="F279" t="s">
        <v>3218</v>
      </c>
      <c r="G279" s="105" t="s">
        <v>4460</v>
      </c>
      <c r="H279" s="55">
        <v>4.6900000000000004</v>
      </c>
      <c r="I279" t="s">
        <v>349</v>
      </c>
      <c r="J279" t="s">
        <v>98</v>
      </c>
      <c r="K279" s="56">
        <v>0.05</v>
      </c>
      <c r="L279" s="56">
        <v>6.7100000000000007E-2</v>
      </c>
      <c r="M279" s="55">
        <v>736323.65</v>
      </c>
      <c r="N279" s="55">
        <v>96.56</v>
      </c>
      <c r="O279" s="55">
        <v>710.99411643999997</v>
      </c>
      <c r="P279" s="56">
        <v>2.2000000000000001E-3</v>
      </c>
      <c r="Q279" s="56">
        <v>2.0000000000000001E-4</v>
      </c>
    </row>
    <row r="280" spans="1:17">
      <c r="A280" t="s">
        <v>4369</v>
      </c>
      <c r="B280" t="s">
        <v>2852</v>
      </c>
      <c r="C280" t="s">
        <v>3219</v>
      </c>
      <c r="D280" s="105" t="s">
        <v>4460</v>
      </c>
      <c r="E280" t="s">
        <v>3505</v>
      </c>
      <c r="F280" t="s">
        <v>3220</v>
      </c>
      <c r="G280" s="105" t="s">
        <v>4460</v>
      </c>
      <c r="H280" s="55">
        <v>4.6900000000000004</v>
      </c>
      <c r="I280" t="s">
        <v>349</v>
      </c>
      <c r="J280" t="s">
        <v>98</v>
      </c>
      <c r="K280" s="56">
        <v>0.05</v>
      </c>
      <c r="L280" s="56">
        <v>4.1799999999999997E-2</v>
      </c>
      <c r="M280" s="55">
        <v>351145.65</v>
      </c>
      <c r="N280" s="55">
        <v>107.78</v>
      </c>
      <c r="O280" s="55">
        <v>378.46478157000001</v>
      </c>
      <c r="P280" s="56">
        <v>1.1999999999999999E-3</v>
      </c>
      <c r="Q280" s="56">
        <v>1E-4</v>
      </c>
    </row>
    <row r="281" spans="1:17">
      <c r="A281" t="s">
        <v>4369</v>
      </c>
      <c r="B281" t="s">
        <v>2852</v>
      </c>
      <c r="C281" t="s">
        <v>3221</v>
      </c>
      <c r="D281" s="105" t="s">
        <v>4460</v>
      </c>
      <c r="E281" t="s">
        <v>3505</v>
      </c>
      <c r="F281" t="s">
        <v>3222</v>
      </c>
      <c r="G281" s="105" t="s">
        <v>4460</v>
      </c>
      <c r="H281" s="55">
        <v>4.6900000000000004</v>
      </c>
      <c r="I281" t="s">
        <v>349</v>
      </c>
      <c r="J281" t="s">
        <v>98</v>
      </c>
      <c r="K281" s="56">
        <v>0.05</v>
      </c>
      <c r="L281" s="56">
        <v>5.2499999999999998E-2</v>
      </c>
      <c r="M281" s="55">
        <v>317088.51</v>
      </c>
      <c r="N281" s="55">
        <v>101.37</v>
      </c>
      <c r="O281" s="55">
        <v>321.43262258700003</v>
      </c>
      <c r="P281" s="56">
        <v>1E-3</v>
      </c>
      <c r="Q281" s="56">
        <v>1E-4</v>
      </c>
    </row>
    <row r="282" spans="1:17">
      <c r="A282" t="s">
        <v>4369</v>
      </c>
      <c r="B282" t="s">
        <v>2852</v>
      </c>
      <c r="C282" t="s">
        <v>3223</v>
      </c>
      <c r="D282" s="105" t="s">
        <v>4460</v>
      </c>
      <c r="E282" t="s">
        <v>3505</v>
      </c>
      <c r="F282" t="s">
        <v>3224</v>
      </c>
      <c r="G282" s="105" t="s">
        <v>4460</v>
      </c>
      <c r="H282" s="55">
        <v>4.6900000000000004</v>
      </c>
      <c r="I282" t="s">
        <v>349</v>
      </c>
      <c r="J282" t="s">
        <v>98</v>
      </c>
      <c r="K282" s="56">
        <v>0.05</v>
      </c>
      <c r="L282" s="56">
        <v>4.9200000000000001E-2</v>
      </c>
      <c r="M282" s="55">
        <v>378899.98</v>
      </c>
      <c r="N282" s="55">
        <v>101.61</v>
      </c>
      <c r="O282" s="55">
        <v>385.000269678</v>
      </c>
      <c r="P282" s="56">
        <v>1.1999999999999999E-3</v>
      </c>
      <c r="Q282" s="56">
        <v>1E-4</v>
      </c>
    </row>
    <row r="283" spans="1:17">
      <c r="A283" t="s">
        <v>4368</v>
      </c>
      <c r="B283" t="s">
        <v>2852</v>
      </c>
      <c r="C283" t="s">
        <v>3259</v>
      </c>
      <c r="D283" s="105" t="s">
        <v>4460</v>
      </c>
      <c r="E283" t="s">
        <v>3505</v>
      </c>
      <c r="F283" t="s">
        <v>3260</v>
      </c>
      <c r="G283" s="105" t="s">
        <v>4460</v>
      </c>
      <c r="H283" s="55">
        <v>5.54</v>
      </c>
      <c r="I283" t="s">
        <v>686</v>
      </c>
      <c r="J283" t="s">
        <v>98</v>
      </c>
      <c r="K283" s="56">
        <v>4.4999999999999998E-2</v>
      </c>
      <c r="L283" s="56">
        <v>9.0700000000000003E-2</v>
      </c>
      <c r="M283" s="55">
        <v>252458.23999999999</v>
      </c>
      <c r="N283" s="55">
        <v>87.22</v>
      </c>
      <c r="O283" s="55">
        <v>220.19407692799999</v>
      </c>
      <c r="P283" s="56">
        <v>6.9999999999999999E-4</v>
      </c>
      <c r="Q283" s="56">
        <v>1E-4</v>
      </c>
    </row>
    <row r="284" spans="1:17">
      <c r="A284" t="s">
        <v>4368</v>
      </c>
      <c r="B284" t="s">
        <v>2852</v>
      </c>
      <c r="C284" t="s">
        <v>3233</v>
      </c>
      <c r="D284" s="105" t="s">
        <v>4460</v>
      </c>
      <c r="E284" t="s">
        <v>3505</v>
      </c>
      <c r="F284" t="s">
        <v>3234</v>
      </c>
      <c r="G284" s="105" t="s">
        <v>4460</v>
      </c>
      <c r="H284" s="55">
        <v>5.54</v>
      </c>
      <c r="I284" t="s">
        <v>686</v>
      </c>
      <c r="J284" t="s">
        <v>98</v>
      </c>
      <c r="K284" s="56">
        <v>4.4999999999999998E-2</v>
      </c>
      <c r="L284" s="56">
        <v>9.0700000000000003E-2</v>
      </c>
      <c r="M284" s="55">
        <v>170664.69</v>
      </c>
      <c r="N284" s="55">
        <v>87.75</v>
      </c>
      <c r="O284" s="55">
        <v>149.758265475</v>
      </c>
      <c r="P284" s="56">
        <v>5.0000000000000001E-4</v>
      </c>
      <c r="Q284" s="56">
        <v>1E-4</v>
      </c>
    </row>
    <row r="285" spans="1:17">
      <c r="A285" t="s">
        <v>4368</v>
      </c>
      <c r="B285" t="s">
        <v>2852</v>
      </c>
      <c r="C285" t="s">
        <v>3235</v>
      </c>
      <c r="D285" s="105" t="s">
        <v>4460</v>
      </c>
      <c r="E285" t="s">
        <v>3505</v>
      </c>
      <c r="F285" t="s">
        <v>3236</v>
      </c>
      <c r="G285" s="105" t="s">
        <v>4460</v>
      </c>
      <c r="H285" s="55">
        <v>5.54</v>
      </c>
      <c r="I285" t="s">
        <v>686</v>
      </c>
      <c r="J285" t="s">
        <v>98</v>
      </c>
      <c r="K285" s="56">
        <v>4.4999999999999998E-2</v>
      </c>
      <c r="L285" s="56">
        <v>9.0700000000000003E-2</v>
      </c>
      <c r="M285" s="55">
        <v>157050.16</v>
      </c>
      <c r="N285" s="55">
        <v>87.57</v>
      </c>
      <c r="O285" s="55">
        <v>137.52882511199999</v>
      </c>
      <c r="P285" s="56">
        <v>4.0000000000000002E-4</v>
      </c>
      <c r="Q285" s="56">
        <v>0</v>
      </c>
    </row>
    <row r="286" spans="1:17">
      <c r="A286" t="s">
        <v>4368</v>
      </c>
      <c r="B286" t="s">
        <v>2852</v>
      </c>
      <c r="C286" t="s">
        <v>3237</v>
      </c>
      <c r="D286" s="105" t="s">
        <v>4460</v>
      </c>
      <c r="E286" t="s">
        <v>3505</v>
      </c>
      <c r="F286" t="s">
        <v>3238</v>
      </c>
      <c r="G286" s="105" t="s">
        <v>4460</v>
      </c>
      <c r="H286" s="55">
        <v>5.54</v>
      </c>
      <c r="I286" t="s">
        <v>686</v>
      </c>
      <c r="J286" t="s">
        <v>98</v>
      </c>
      <c r="K286" s="56">
        <v>4.4999999999999998E-2</v>
      </c>
      <c r="L286" s="56">
        <v>9.0700000000000003E-2</v>
      </c>
      <c r="M286" s="55">
        <v>186526.18</v>
      </c>
      <c r="N286" s="55">
        <v>88.46</v>
      </c>
      <c r="O286" s="55">
        <v>165.001058828</v>
      </c>
      <c r="P286" s="56">
        <v>5.0000000000000001E-4</v>
      </c>
      <c r="Q286" s="56">
        <v>1E-4</v>
      </c>
    </row>
    <row r="287" spans="1:17">
      <c r="A287" t="s">
        <v>4368</v>
      </c>
      <c r="B287" t="s">
        <v>2852</v>
      </c>
      <c r="C287" t="s">
        <v>3228</v>
      </c>
      <c r="D287" s="105" t="s">
        <v>4460</v>
      </c>
      <c r="E287" t="s">
        <v>3505</v>
      </c>
      <c r="F287" t="s">
        <v>3229</v>
      </c>
      <c r="G287" s="105" t="s">
        <v>4460</v>
      </c>
      <c r="H287" s="55">
        <v>5.54</v>
      </c>
      <c r="I287" t="s">
        <v>686</v>
      </c>
      <c r="J287" t="s">
        <v>98</v>
      </c>
      <c r="K287" s="56">
        <v>4.4999999999999998E-2</v>
      </c>
      <c r="L287" s="56">
        <v>9.0700000000000003E-2</v>
      </c>
      <c r="M287" s="55">
        <v>181386.43</v>
      </c>
      <c r="N287" s="55">
        <v>87.75</v>
      </c>
      <c r="O287" s="55">
        <v>159.16659232500001</v>
      </c>
      <c r="P287" s="56">
        <v>5.0000000000000001E-4</v>
      </c>
      <c r="Q287" s="56">
        <v>1E-4</v>
      </c>
    </row>
    <row r="288" spans="1:17">
      <c r="A288" t="s">
        <v>4368</v>
      </c>
      <c r="B288" t="s">
        <v>2852</v>
      </c>
      <c r="C288" t="s">
        <v>3239</v>
      </c>
      <c r="D288" s="105" t="s">
        <v>4460</v>
      </c>
      <c r="E288" t="s">
        <v>3505</v>
      </c>
      <c r="F288" t="s">
        <v>3240</v>
      </c>
      <c r="G288" s="105" t="s">
        <v>4460</v>
      </c>
      <c r="H288" s="55">
        <v>5.56</v>
      </c>
      <c r="I288" t="s">
        <v>686</v>
      </c>
      <c r="J288" t="s">
        <v>98</v>
      </c>
      <c r="K288" s="56">
        <v>4.4999999999999998E-2</v>
      </c>
      <c r="L288" s="56">
        <v>8.9399999999999993E-2</v>
      </c>
      <c r="M288" s="55">
        <v>131200.34</v>
      </c>
      <c r="N288" s="55">
        <v>88.86</v>
      </c>
      <c r="O288" s="55">
        <v>116.58462212400001</v>
      </c>
      <c r="P288" s="56">
        <v>4.0000000000000002E-4</v>
      </c>
      <c r="Q288" s="56">
        <v>0</v>
      </c>
    </row>
    <row r="289" spans="1:17">
      <c r="A289" t="s">
        <v>4368</v>
      </c>
      <c r="B289" t="s">
        <v>2852</v>
      </c>
      <c r="C289" t="s">
        <v>3257</v>
      </c>
      <c r="D289" s="105" t="s">
        <v>4460</v>
      </c>
      <c r="E289" t="s">
        <v>3505</v>
      </c>
      <c r="F289" t="s">
        <v>3258</v>
      </c>
      <c r="G289" s="105" t="s">
        <v>4460</v>
      </c>
      <c r="H289" s="55">
        <v>5.54</v>
      </c>
      <c r="I289" t="s">
        <v>686</v>
      </c>
      <c r="J289" t="s">
        <v>98</v>
      </c>
      <c r="K289" s="56">
        <v>4.4999999999999998E-2</v>
      </c>
      <c r="L289" s="56">
        <v>9.0700000000000003E-2</v>
      </c>
      <c r="M289" s="55">
        <v>171567.28</v>
      </c>
      <c r="N289" s="55">
        <v>87.66</v>
      </c>
      <c r="O289" s="55">
        <v>150.39587764800001</v>
      </c>
      <c r="P289" s="56">
        <v>5.0000000000000001E-4</v>
      </c>
      <c r="Q289" s="56">
        <v>1E-4</v>
      </c>
    </row>
    <row r="290" spans="1:17">
      <c r="A290" t="s">
        <v>4368</v>
      </c>
      <c r="B290" t="s">
        <v>2852</v>
      </c>
      <c r="C290" t="s">
        <v>3230</v>
      </c>
      <c r="D290" s="105" t="s">
        <v>4460</v>
      </c>
      <c r="E290" t="s">
        <v>3505</v>
      </c>
      <c r="F290" t="s">
        <v>333</v>
      </c>
      <c r="G290" s="105" t="s">
        <v>4460</v>
      </c>
      <c r="H290" s="55">
        <v>5.54</v>
      </c>
      <c r="I290" t="s">
        <v>686</v>
      </c>
      <c r="J290" t="s">
        <v>98</v>
      </c>
      <c r="K290" s="56">
        <v>4.4999999999999998E-2</v>
      </c>
      <c r="L290" s="56">
        <v>9.0700000000000003E-2</v>
      </c>
      <c r="M290" s="55">
        <v>70299.16</v>
      </c>
      <c r="N290" s="55">
        <v>87.66</v>
      </c>
      <c r="O290" s="55">
        <v>61.624243655999997</v>
      </c>
      <c r="P290" s="56">
        <v>2.0000000000000001E-4</v>
      </c>
      <c r="Q290" s="56">
        <v>0</v>
      </c>
    </row>
    <row r="291" spans="1:17">
      <c r="A291" t="s">
        <v>4368</v>
      </c>
      <c r="B291" t="s">
        <v>2852</v>
      </c>
      <c r="C291" t="s">
        <v>3253</v>
      </c>
      <c r="D291" s="105" t="s">
        <v>4460</v>
      </c>
      <c r="E291" t="s">
        <v>3505</v>
      </c>
      <c r="F291" t="s">
        <v>3254</v>
      </c>
      <c r="G291" s="105" t="s">
        <v>4460</v>
      </c>
      <c r="H291" s="55">
        <v>5.54</v>
      </c>
      <c r="I291" t="s">
        <v>686</v>
      </c>
      <c r="J291" t="s">
        <v>98</v>
      </c>
      <c r="K291" s="56">
        <v>4.4999999999999998E-2</v>
      </c>
      <c r="L291" s="56">
        <v>9.0700000000000003E-2</v>
      </c>
      <c r="M291" s="55">
        <v>53185.45</v>
      </c>
      <c r="N291" s="55">
        <v>87.84</v>
      </c>
      <c r="O291" s="55">
        <v>46.718099279999997</v>
      </c>
      <c r="P291" s="56">
        <v>1E-4</v>
      </c>
      <c r="Q291" s="56">
        <v>0</v>
      </c>
    </row>
    <row r="292" spans="1:17">
      <c r="A292" t="s">
        <v>4368</v>
      </c>
      <c r="B292" t="s">
        <v>2852</v>
      </c>
      <c r="C292" t="s">
        <v>3251</v>
      </c>
      <c r="D292" s="105" t="s">
        <v>4460</v>
      </c>
      <c r="E292" t="s">
        <v>3505</v>
      </c>
      <c r="F292" t="s">
        <v>3252</v>
      </c>
      <c r="G292" s="105" t="s">
        <v>4460</v>
      </c>
      <c r="H292" s="55">
        <v>5.54</v>
      </c>
      <c r="I292" t="s">
        <v>686</v>
      </c>
      <c r="J292" t="s">
        <v>98</v>
      </c>
      <c r="K292" s="56">
        <v>4.4999999999999998E-2</v>
      </c>
      <c r="L292" s="56">
        <v>9.0700000000000003E-2</v>
      </c>
      <c r="M292" s="55">
        <v>340852.26</v>
      </c>
      <c r="N292" s="55">
        <v>88.37</v>
      </c>
      <c r="O292" s="55">
        <v>301.21114216199999</v>
      </c>
      <c r="P292" s="56">
        <v>8.9999999999999998E-4</v>
      </c>
      <c r="Q292" s="56">
        <v>1E-4</v>
      </c>
    </row>
    <row r="293" spans="1:17">
      <c r="A293" t="s">
        <v>4368</v>
      </c>
      <c r="B293" t="s">
        <v>2852</v>
      </c>
      <c r="C293" t="s">
        <v>3255</v>
      </c>
      <c r="D293" s="105" t="s">
        <v>4460</v>
      </c>
      <c r="E293" t="s">
        <v>3505</v>
      </c>
      <c r="F293" t="s">
        <v>3256</v>
      </c>
      <c r="G293" s="105" t="s">
        <v>4460</v>
      </c>
      <c r="H293" s="55">
        <v>5.54</v>
      </c>
      <c r="I293" t="s">
        <v>686</v>
      </c>
      <c r="J293" t="s">
        <v>98</v>
      </c>
      <c r="K293" s="56">
        <v>4.4999999999999998E-2</v>
      </c>
      <c r="L293" s="56">
        <v>9.0700000000000003E-2</v>
      </c>
      <c r="M293" s="55">
        <v>64105.58</v>
      </c>
      <c r="N293" s="55">
        <v>87.92</v>
      </c>
      <c r="O293" s="55">
        <v>56.361625936000003</v>
      </c>
      <c r="P293" s="56">
        <v>2.0000000000000001E-4</v>
      </c>
      <c r="Q293" s="56">
        <v>0</v>
      </c>
    </row>
    <row r="294" spans="1:17">
      <c r="A294" t="s">
        <v>4368</v>
      </c>
      <c r="B294" t="s">
        <v>2852</v>
      </c>
      <c r="C294" t="s">
        <v>3241</v>
      </c>
      <c r="D294" s="105" t="s">
        <v>4460</v>
      </c>
      <c r="E294" t="s">
        <v>3505</v>
      </c>
      <c r="F294" t="s">
        <v>3242</v>
      </c>
      <c r="G294" s="105" t="s">
        <v>4460</v>
      </c>
      <c r="H294" s="55">
        <v>5.54</v>
      </c>
      <c r="I294" t="s">
        <v>686</v>
      </c>
      <c r="J294" t="s">
        <v>98</v>
      </c>
      <c r="K294" s="56">
        <v>4.4999999999999998E-2</v>
      </c>
      <c r="L294" s="56">
        <v>9.0700000000000003E-2</v>
      </c>
      <c r="M294" s="55">
        <v>80781.09</v>
      </c>
      <c r="N294" s="55">
        <v>88.28</v>
      </c>
      <c r="O294" s="55">
        <v>71.313546251999995</v>
      </c>
      <c r="P294" s="56">
        <v>2.0000000000000001E-4</v>
      </c>
      <c r="Q294" s="56">
        <v>0</v>
      </c>
    </row>
    <row r="295" spans="1:17">
      <c r="A295" t="s">
        <v>4368</v>
      </c>
      <c r="B295" t="s">
        <v>2852</v>
      </c>
      <c r="C295" t="s">
        <v>3243</v>
      </c>
      <c r="D295" s="105" t="s">
        <v>4460</v>
      </c>
      <c r="E295" t="s">
        <v>3505</v>
      </c>
      <c r="F295" t="s">
        <v>3244</v>
      </c>
      <c r="G295" s="105" t="s">
        <v>4460</v>
      </c>
      <c r="H295" s="55">
        <v>5.54</v>
      </c>
      <c r="I295" t="s">
        <v>686</v>
      </c>
      <c r="J295" t="s">
        <v>98</v>
      </c>
      <c r="K295" s="56">
        <v>4.4999999999999998E-2</v>
      </c>
      <c r="L295" s="56">
        <v>9.0700000000000003E-2</v>
      </c>
      <c r="M295" s="55">
        <v>25028.78</v>
      </c>
      <c r="N295" s="55">
        <v>87.67</v>
      </c>
      <c r="O295" s="55">
        <v>21.942731426000002</v>
      </c>
      <c r="P295" s="56">
        <v>1E-4</v>
      </c>
      <c r="Q295" s="56">
        <v>0</v>
      </c>
    </row>
    <row r="296" spans="1:17">
      <c r="A296" t="s">
        <v>4368</v>
      </c>
      <c r="B296" t="s">
        <v>2852</v>
      </c>
      <c r="C296" t="s">
        <v>3245</v>
      </c>
      <c r="D296" s="105" t="s">
        <v>4460</v>
      </c>
      <c r="E296" t="s">
        <v>3505</v>
      </c>
      <c r="F296" t="s">
        <v>3246</v>
      </c>
      <c r="G296" s="105" t="s">
        <v>4460</v>
      </c>
      <c r="H296" s="55">
        <v>5.43</v>
      </c>
      <c r="I296" t="s">
        <v>686</v>
      </c>
      <c r="J296" t="s">
        <v>98</v>
      </c>
      <c r="K296" s="56">
        <v>4.4999999999999998E-2</v>
      </c>
      <c r="L296" s="56">
        <v>9.1499999999999998E-2</v>
      </c>
      <c r="M296" s="55">
        <v>18701.13</v>
      </c>
      <c r="N296" s="55">
        <v>88.28</v>
      </c>
      <c r="O296" s="55">
        <v>16.509357563999998</v>
      </c>
      <c r="P296" s="56">
        <v>1E-4</v>
      </c>
      <c r="Q296" s="56">
        <v>0</v>
      </c>
    </row>
    <row r="297" spans="1:17">
      <c r="A297" t="s">
        <v>4368</v>
      </c>
      <c r="B297" t="s">
        <v>2852</v>
      </c>
      <c r="C297" t="s">
        <v>3247</v>
      </c>
      <c r="D297" s="105" t="s">
        <v>4460</v>
      </c>
      <c r="E297" t="s">
        <v>3505</v>
      </c>
      <c r="F297" t="s">
        <v>3248</v>
      </c>
      <c r="G297" s="105" t="s">
        <v>4460</v>
      </c>
      <c r="H297" s="55">
        <v>5.58</v>
      </c>
      <c r="I297" t="s">
        <v>686</v>
      </c>
      <c r="J297" t="s">
        <v>98</v>
      </c>
      <c r="K297" s="56">
        <v>4.4999999999999998E-2</v>
      </c>
      <c r="L297" s="56">
        <v>8.7800000000000003E-2</v>
      </c>
      <c r="M297" s="55">
        <v>46916.61</v>
      </c>
      <c r="N297" s="55">
        <v>88.28</v>
      </c>
      <c r="O297" s="55">
        <v>41.417983307999997</v>
      </c>
      <c r="P297" s="56">
        <v>1E-4</v>
      </c>
      <c r="Q297" s="56">
        <v>0</v>
      </c>
    </row>
    <row r="298" spans="1:17">
      <c r="A298" t="s">
        <v>4368</v>
      </c>
      <c r="B298" t="s">
        <v>2852</v>
      </c>
      <c r="C298" t="s">
        <v>3249</v>
      </c>
      <c r="D298" s="105" t="s">
        <v>4460</v>
      </c>
      <c r="E298" t="s">
        <v>3505</v>
      </c>
      <c r="F298" t="s">
        <v>3250</v>
      </c>
      <c r="G298" s="105" t="s">
        <v>4460</v>
      </c>
      <c r="H298" s="55">
        <v>5.54</v>
      </c>
      <c r="I298" t="s">
        <v>686</v>
      </c>
      <c r="J298" t="s">
        <v>98</v>
      </c>
      <c r="K298" s="56">
        <v>4.4999999999999998E-2</v>
      </c>
      <c r="L298" s="56">
        <v>9.0700000000000003E-2</v>
      </c>
      <c r="M298" s="55">
        <v>48389.21</v>
      </c>
      <c r="N298" s="55">
        <v>86.97</v>
      </c>
      <c r="O298" s="55">
        <v>42.084095937000001</v>
      </c>
      <c r="P298" s="56">
        <v>1E-4</v>
      </c>
      <c r="Q298" s="56">
        <v>0</v>
      </c>
    </row>
    <row r="299" spans="1:17">
      <c r="A299" t="s">
        <v>4368</v>
      </c>
      <c r="B299" t="s">
        <v>2852</v>
      </c>
      <c r="C299" t="s">
        <v>3226</v>
      </c>
      <c r="D299" s="105" t="s">
        <v>4460</v>
      </c>
      <c r="E299" t="s">
        <v>3505</v>
      </c>
      <c r="F299" t="s">
        <v>3227</v>
      </c>
      <c r="G299" s="105" t="s">
        <v>4460</v>
      </c>
      <c r="H299" s="55">
        <v>5.54</v>
      </c>
      <c r="I299" t="s">
        <v>686</v>
      </c>
      <c r="J299" t="s">
        <v>98</v>
      </c>
      <c r="K299" s="56">
        <v>4.4999999999999998E-2</v>
      </c>
      <c r="L299" s="56">
        <v>9.0700000000000003E-2</v>
      </c>
      <c r="M299" s="55">
        <v>49529.760000000002</v>
      </c>
      <c r="N299" s="55">
        <v>86.88</v>
      </c>
      <c r="O299" s="55">
        <v>43.031455487999999</v>
      </c>
      <c r="P299" s="56">
        <v>1E-4</v>
      </c>
      <c r="Q299" s="56">
        <v>0</v>
      </c>
    </row>
    <row r="300" spans="1:17">
      <c r="A300" t="s">
        <v>4368</v>
      </c>
      <c r="B300" t="s">
        <v>2852</v>
      </c>
      <c r="C300" t="s">
        <v>3231</v>
      </c>
      <c r="D300" s="105" t="s">
        <v>4460</v>
      </c>
      <c r="E300" t="s">
        <v>3505</v>
      </c>
      <c r="F300" t="s">
        <v>3232</v>
      </c>
      <c r="G300" s="105" t="s">
        <v>4460</v>
      </c>
      <c r="H300" s="55">
        <v>5.54</v>
      </c>
      <c r="I300" t="s">
        <v>686</v>
      </c>
      <c r="J300" t="s">
        <v>98</v>
      </c>
      <c r="K300" s="56">
        <v>4.4999999999999998E-2</v>
      </c>
      <c r="L300" s="56">
        <v>9.0700000000000003E-2</v>
      </c>
      <c r="M300" s="55">
        <v>90691.98</v>
      </c>
      <c r="N300" s="55">
        <v>87.13</v>
      </c>
      <c r="O300" s="55">
        <v>79.019922174000001</v>
      </c>
      <c r="P300" s="56">
        <v>2.0000000000000001E-4</v>
      </c>
      <c r="Q300" s="56">
        <v>0</v>
      </c>
    </row>
    <row r="301" spans="1:17">
      <c r="A301" s="74" t="s">
        <v>3261</v>
      </c>
      <c r="B301" s="106" t="s">
        <v>4460</v>
      </c>
      <c r="C301" s="106" t="s">
        <v>4460</v>
      </c>
      <c r="D301" s="107" t="s">
        <v>4460</v>
      </c>
      <c r="E301" s="107" t="s">
        <v>4460</v>
      </c>
      <c r="F301" s="107" t="s">
        <v>4460</v>
      </c>
      <c r="G301" s="107" t="s">
        <v>4460</v>
      </c>
      <c r="H301" s="75">
        <v>0</v>
      </c>
      <c r="I301" s="107" t="s">
        <v>4460</v>
      </c>
      <c r="J301" s="107" t="s">
        <v>4460</v>
      </c>
      <c r="K301" s="107" t="s">
        <v>4460</v>
      </c>
      <c r="L301" s="76">
        <v>0</v>
      </c>
      <c r="M301" s="75">
        <v>0</v>
      </c>
      <c r="N301" s="107" t="s">
        <v>4460</v>
      </c>
      <c r="O301" s="75">
        <v>0</v>
      </c>
      <c r="P301" s="76">
        <v>0</v>
      </c>
      <c r="Q301" s="76">
        <v>0</v>
      </c>
    </row>
    <row r="302" spans="1:17">
      <c r="A302" t="s">
        <v>180</v>
      </c>
      <c r="B302" s="106" t="s">
        <v>4460</v>
      </c>
      <c r="C302" t="s">
        <v>180</v>
      </c>
      <c r="D302" s="107" t="s">
        <v>4460</v>
      </c>
      <c r="E302" t="s">
        <v>180</v>
      </c>
      <c r="F302" s="107" t="s">
        <v>4460</v>
      </c>
      <c r="G302" s="107" t="s">
        <v>4460</v>
      </c>
      <c r="H302" s="55">
        <v>0</v>
      </c>
      <c r="I302" t="s">
        <v>180</v>
      </c>
      <c r="J302" t="s">
        <v>180</v>
      </c>
      <c r="K302" s="56">
        <v>0</v>
      </c>
      <c r="L302" s="56">
        <v>0</v>
      </c>
      <c r="M302" s="55">
        <v>0</v>
      </c>
      <c r="N302" s="55">
        <v>0</v>
      </c>
      <c r="O302" s="55">
        <v>0</v>
      </c>
      <c r="P302" s="56">
        <v>0</v>
      </c>
      <c r="Q302" s="56">
        <v>0</v>
      </c>
    </row>
    <row r="303" spans="1:17">
      <c r="A303" s="74" t="s">
        <v>3262</v>
      </c>
      <c r="B303" s="106" t="s">
        <v>4460</v>
      </c>
      <c r="C303" s="106" t="s">
        <v>4460</v>
      </c>
      <c r="D303" s="107" t="s">
        <v>4460</v>
      </c>
      <c r="E303" s="107" t="s">
        <v>4460</v>
      </c>
      <c r="F303" s="107" t="s">
        <v>4460</v>
      </c>
      <c r="G303" s="107" t="s">
        <v>4460</v>
      </c>
      <c r="H303" s="75">
        <v>0</v>
      </c>
      <c r="I303" s="107" t="s">
        <v>4460</v>
      </c>
      <c r="J303" s="107" t="s">
        <v>4460</v>
      </c>
      <c r="K303" s="107" t="s">
        <v>4460</v>
      </c>
      <c r="L303" s="76">
        <v>0</v>
      </c>
      <c r="M303" s="75">
        <v>0</v>
      </c>
      <c r="N303" s="107" t="s">
        <v>4460</v>
      </c>
      <c r="O303" s="75">
        <v>0</v>
      </c>
      <c r="P303" s="76">
        <v>0</v>
      </c>
      <c r="Q303" s="76">
        <v>0</v>
      </c>
    </row>
    <row r="304" spans="1:17">
      <c r="A304" s="74" t="s">
        <v>3263</v>
      </c>
      <c r="B304" s="106" t="s">
        <v>4460</v>
      </c>
      <c r="C304" s="106" t="s">
        <v>4460</v>
      </c>
      <c r="D304" s="107" t="s">
        <v>4460</v>
      </c>
      <c r="E304" s="107" t="s">
        <v>4460</v>
      </c>
      <c r="F304" s="107" t="s">
        <v>4460</v>
      </c>
      <c r="G304" s="107" t="s">
        <v>4460</v>
      </c>
      <c r="H304" s="75">
        <v>0</v>
      </c>
      <c r="I304" s="107" t="s">
        <v>4460</v>
      </c>
      <c r="J304" s="107" t="s">
        <v>4460</v>
      </c>
      <c r="K304" s="107" t="s">
        <v>4460</v>
      </c>
      <c r="L304" s="76">
        <v>0</v>
      </c>
      <c r="M304" s="75">
        <v>0</v>
      </c>
      <c r="N304" s="107" t="s">
        <v>4460</v>
      </c>
      <c r="O304" s="75">
        <v>0</v>
      </c>
      <c r="P304" s="76">
        <v>0</v>
      </c>
      <c r="Q304" s="76">
        <v>0</v>
      </c>
    </row>
    <row r="305" spans="1:17">
      <c r="A305" t="s">
        <v>180</v>
      </c>
      <c r="B305" s="106" t="s">
        <v>4460</v>
      </c>
      <c r="C305" t="s">
        <v>180</v>
      </c>
      <c r="D305" s="107" t="s">
        <v>4460</v>
      </c>
      <c r="E305" t="s">
        <v>180</v>
      </c>
      <c r="F305" s="107" t="s">
        <v>4460</v>
      </c>
      <c r="G305" s="107" t="s">
        <v>4460</v>
      </c>
      <c r="H305" s="55">
        <v>0</v>
      </c>
      <c r="I305" t="s">
        <v>180</v>
      </c>
      <c r="J305" t="s">
        <v>180</v>
      </c>
      <c r="K305" s="56">
        <v>0</v>
      </c>
      <c r="L305" s="56">
        <v>0</v>
      </c>
      <c r="M305" s="55">
        <v>0</v>
      </c>
      <c r="N305" s="55">
        <v>0</v>
      </c>
      <c r="O305" s="55">
        <v>0</v>
      </c>
      <c r="P305" s="56">
        <v>0</v>
      </c>
      <c r="Q305" s="56">
        <v>0</v>
      </c>
    </row>
    <row r="306" spans="1:17">
      <c r="A306" s="74" t="s">
        <v>3264</v>
      </c>
      <c r="B306" s="106" t="s">
        <v>4460</v>
      </c>
      <c r="C306" s="106" t="s">
        <v>4460</v>
      </c>
      <c r="D306" s="107" t="s">
        <v>4460</v>
      </c>
      <c r="E306" s="107" t="s">
        <v>4460</v>
      </c>
      <c r="F306" s="107" t="s">
        <v>4460</v>
      </c>
      <c r="G306" s="107" t="s">
        <v>4460</v>
      </c>
      <c r="H306" s="75">
        <v>0</v>
      </c>
      <c r="I306" s="107" t="s">
        <v>4460</v>
      </c>
      <c r="J306" s="107" t="s">
        <v>4460</v>
      </c>
      <c r="K306" s="107" t="s">
        <v>4460</v>
      </c>
      <c r="L306" s="76">
        <v>0</v>
      </c>
      <c r="M306" s="75">
        <v>0</v>
      </c>
      <c r="N306" s="107" t="s">
        <v>4460</v>
      </c>
      <c r="O306" s="75">
        <v>0</v>
      </c>
      <c r="P306" s="76">
        <v>0</v>
      </c>
      <c r="Q306" s="76">
        <v>0</v>
      </c>
    </row>
    <row r="307" spans="1:17">
      <c r="A307" t="s">
        <v>180</v>
      </c>
      <c r="B307" s="106" t="s">
        <v>4460</v>
      </c>
      <c r="C307" t="s">
        <v>180</v>
      </c>
      <c r="D307" s="107" t="s">
        <v>4460</v>
      </c>
      <c r="E307" t="s">
        <v>180</v>
      </c>
      <c r="F307" s="107" t="s">
        <v>4460</v>
      </c>
      <c r="G307" s="107" t="s">
        <v>4460</v>
      </c>
      <c r="H307" s="55">
        <v>0</v>
      </c>
      <c r="I307" t="s">
        <v>180</v>
      </c>
      <c r="J307" t="s">
        <v>180</v>
      </c>
      <c r="K307" s="56">
        <v>0</v>
      </c>
      <c r="L307" s="56">
        <v>0</v>
      </c>
      <c r="M307" s="55">
        <v>0</v>
      </c>
      <c r="N307" s="55">
        <v>0</v>
      </c>
      <c r="O307" s="55">
        <v>0</v>
      </c>
      <c r="P307" s="56">
        <v>0</v>
      </c>
      <c r="Q307" s="56">
        <v>0</v>
      </c>
    </row>
    <row r="308" spans="1:17">
      <c r="A308" s="74" t="s">
        <v>3265</v>
      </c>
      <c r="B308" s="106" t="s">
        <v>4460</v>
      </c>
      <c r="C308" s="106" t="s">
        <v>4460</v>
      </c>
      <c r="D308" s="107" t="s">
        <v>4460</v>
      </c>
      <c r="E308" s="107" t="s">
        <v>4460</v>
      </c>
      <c r="F308" s="107" t="s">
        <v>4460</v>
      </c>
      <c r="G308" s="107" t="s">
        <v>4460</v>
      </c>
      <c r="H308" s="75">
        <v>0</v>
      </c>
      <c r="I308" s="107" t="s">
        <v>4460</v>
      </c>
      <c r="J308" s="107" t="s">
        <v>4460</v>
      </c>
      <c r="K308" s="107" t="s">
        <v>4460</v>
      </c>
      <c r="L308" s="76">
        <v>0</v>
      </c>
      <c r="M308" s="75">
        <v>0</v>
      </c>
      <c r="N308" s="107" t="s">
        <v>4460</v>
      </c>
      <c r="O308" s="75">
        <v>0</v>
      </c>
      <c r="P308" s="76">
        <v>0</v>
      </c>
      <c r="Q308" s="76">
        <v>0</v>
      </c>
    </row>
    <row r="309" spans="1:17">
      <c r="A309" t="s">
        <v>180</v>
      </c>
      <c r="B309" s="106" t="s">
        <v>4460</v>
      </c>
      <c r="C309" t="s">
        <v>180</v>
      </c>
      <c r="D309" s="107" t="s">
        <v>4460</v>
      </c>
      <c r="E309" t="s">
        <v>180</v>
      </c>
      <c r="F309" s="107" t="s">
        <v>4460</v>
      </c>
      <c r="G309" s="107" t="s">
        <v>4460</v>
      </c>
      <c r="H309" s="55">
        <v>0</v>
      </c>
      <c r="I309" t="s">
        <v>180</v>
      </c>
      <c r="J309" t="s">
        <v>180</v>
      </c>
      <c r="K309" s="56">
        <v>0</v>
      </c>
      <c r="L309" s="56">
        <v>0</v>
      </c>
      <c r="M309" s="55">
        <v>0</v>
      </c>
      <c r="N309" s="55">
        <v>0</v>
      </c>
      <c r="O309" s="55">
        <v>0</v>
      </c>
      <c r="P309" s="56">
        <v>0</v>
      </c>
      <c r="Q309" s="56">
        <v>0</v>
      </c>
    </row>
    <row r="310" spans="1:17">
      <c r="A310" s="74" t="s">
        <v>3266</v>
      </c>
      <c r="B310" s="106" t="s">
        <v>4460</v>
      </c>
      <c r="C310" s="106" t="s">
        <v>4460</v>
      </c>
      <c r="D310" s="107" t="s">
        <v>4460</v>
      </c>
      <c r="E310" s="107" t="s">
        <v>4460</v>
      </c>
      <c r="F310" s="107" t="s">
        <v>4460</v>
      </c>
      <c r="G310" s="107" t="s">
        <v>4460</v>
      </c>
      <c r="H310" s="75">
        <v>0</v>
      </c>
      <c r="I310" s="107" t="s">
        <v>4460</v>
      </c>
      <c r="J310" s="107" t="s">
        <v>4460</v>
      </c>
      <c r="K310" s="107" t="s">
        <v>4460</v>
      </c>
      <c r="L310" s="76">
        <v>0</v>
      </c>
      <c r="M310" s="75">
        <v>0</v>
      </c>
      <c r="N310" s="107" t="s">
        <v>4460</v>
      </c>
      <c r="O310" s="75">
        <v>0</v>
      </c>
      <c r="P310" s="76">
        <v>0</v>
      </c>
      <c r="Q310" s="76">
        <v>0</v>
      </c>
    </row>
    <row r="311" spans="1:17">
      <c r="A311" t="s">
        <v>180</v>
      </c>
      <c r="B311" s="106" t="s">
        <v>4460</v>
      </c>
      <c r="C311" t="s">
        <v>180</v>
      </c>
      <c r="D311" s="107" t="s">
        <v>4460</v>
      </c>
      <c r="E311" t="s">
        <v>180</v>
      </c>
      <c r="F311" s="107" t="s">
        <v>4460</v>
      </c>
      <c r="G311" s="107" t="s">
        <v>4460</v>
      </c>
      <c r="H311" s="55">
        <v>0</v>
      </c>
      <c r="I311" t="s">
        <v>180</v>
      </c>
      <c r="J311" t="s">
        <v>180</v>
      </c>
      <c r="K311" s="56">
        <v>0</v>
      </c>
      <c r="L311" s="56">
        <v>0</v>
      </c>
      <c r="M311" s="55">
        <v>0</v>
      </c>
      <c r="N311" s="55">
        <v>0</v>
      </c>
      <c r="O311" s="55">
        <v>0</v>
      </c>
      <c r="P311" s="56">
        <v>0</v>
      </c>
      <c r="Q311" s="56">
        <v>0</v>
      </c>
    </row>
    <row r="312" spans="1:17">
      <c r="A312" s="74" t="s">
        <v>194</v>
      </c>
      <c r="B312" s="106" t="s">
        <v>4460</v>
      </c>
      <c r="C312" s="106" t="s">
        <v>4460</v>
      </c>
      <c r="D312" s="107" t="s">
        <v>4460</v>
      </c>
      <c r="E312" s="107" t="s">
        <v>4460</v>
      </c>
      <c r="F312" s="107" t="s">
        <v>4460</v>
      </c>
      <c r="G312" s="107" t="s">
        <v>4460</v>
      </c>
      <c r="H312" s="75">
        <v>2.12</v>
      </c>
      <c r="I312" s="107" t="s">
        <v>4460</v>
      </c>
      <c r="J312" s="107" t="s">
        <v>4460</v>
      </c>
      <c r="K312" s="107" t="s">
        <v>4460</v>
      </c>
      <c r="L312" s="76">
        <v>6.9500000000000006E-2</v>
      </c>
      <c r="M312" s="75">
        <v>39994005.530000001</v>
      </c>
      <c r="N312" s="107" t="s">
        <v>4460</v>
      </c>
      <c r="O312" s="75">
        <v>95257.114016146093</v>
      </c>
      <c r="P312" s="76">
        <v>0.29089999999999999</v>
      </c>
      <c r="Q312" s="76">
        <v>3.3399999999999999E-2</v>
      </c>
    </row>
    <row r="313" spans="1:17">
      <c r="A313" s="74" t="s">
        <v>3267</v>
      </c>
      <c r="B313" s="106" t="s">
        <v>4460</v>
      </c>
      <c r="C313" s="106" t="s">
        <v>4460</v>
      </c>
      <c r="D313" s="107" t="s">
        <v>4460</v>
      </c>
      <c r="E313" s="107" t="s">
        <v>4460</v>
      </c>
      <c r="F313" s="107" t="s">
        <v>4460</v>
      </c>
      <c r="G313" s="107" t="s">
        <v>4460</v>
      </c>
      <c r="H313" s="75">
        <v>0</v>
      </c>
      <c r="I313" s="107" t="s">
        <v>4460</v>
      </c>
      <c r="J313" s="107" t="s">
        <v>4460</v>
      </c>
      <c r="K313" s="107" t="s">
        <v>4460</v>
      </c>
      <c r="L313" s="76">
        <v>0</v>
      </c>
      <c r="M313" s="75">
        <v>0</v>
      </c>
      <c r="N313" s="107" t="s">
        <v>4460</v>
      </c>
      <c r="O313" s="75">
        <v>0</v>
      </c>
      <c r="P313" s="76">
        <v>0</v>
      </c>
      <c r="Q313" s="76">
        <v>0</v>
      </c>
    </row>
    <row r="314" spans="1:17">
      <c r="A314" t="s">
        <v>180</v>
      </c>
      <c r="B314" s="106" t="s">
        <v>4460</v>
      </c>
      <c r="C314" t="s">
        <v>180</v>
      </c>
      <c r="D314" s="107" t="s">
        <v>4460</v>
      </c>
      <c r="E314" t="s">
        <v>180</v>
      </c>
      <c r="F314" s="107" t="s">
        <v>4460</v>
      </c>
      <c r="G314" s="107" t="s">
        <v>4460</v>
      </c>
      <c r="H314" s="55">
        <v>0</v>
      </c>
      <c r="I314" t="s">
        <v>180</v>
      </c>
      <c r="J314" t="s">
        <v>180</v>
      </c>
      <c r="K314" s="56">
        <v>0</v>
      </c>
      <c r="L314" s="56">
        <v>0</v>
      </c>
      <c r="M314" s="55">
        <v>0</v>
      </c>
      <c r="N314" s="55">
        <v>0</v>
      </c>
      <c r="O314" s="55">
        <v>0</v>
      </c>
      <c r="P314" s="56">
        <v>0</v>
      </c>
      <c r="Q314" s="56">
        <v>0</v>
      </c>
    </row>
    <row r="315" spans="1:17">
      <c r="A315" s="74" t="s">
        <v>2850</v>
      </c>
      <c r="B315" s="106" t="s">
        <v>4460</v>
      </c>
      <c r="C315" s="106" t="s">
        <v>4460</v>
      </c>
      <c r="D315" s="107" t="s">
        <v>4460</v>
      </c>
      <c r="E315" s="107" t="s">
        <v>4460</v>
      </c>
      <c r="F315" s="107" t="s">
        <v>4460</v>
      </c>
      <c r="G315" s="107" t="s">
        <v>4460</v>
      </c>
      <c r="H315" s="75">
        <v>0</v>
      </c>
      <c r="I315" s="107" t="s">
        <v>4460</v>
      </c>
      <c r="J315" s="107" t="s">
        <v>4460</v>
      </c>
      <c r="K315" s="107" t="s">
        <v>4460</v>
      </c>
      <c r="L315" s="76">
        <v>0</v>
      </c>
      <c r="M315" s="75">
        <v>0</v>
      </c>
      <c r="N315" s="107" t="s">
        <v>4460</v>
      </c>
      <c r="O315" s="75">
        <v>0</v>
      </c>
      <c r="P315" s="76">
        <v>0</v>
      </c>
      <c r="Q315" s="76">
        <v>0</v>
      </c>
    </row>
    <row r="316" spans="1:17">
      <c r="A316" t="s">
        <v>180</v>
      </c>
      <c r="B316" s="106" t="s">
        <v>4460</v>
      </c>
      <c r="C316" t="s">
        <v>180</v>
      </c>
      <c r="D316" s="107" t="s">
        <v>4460</v>
      </c>
      <c r="E316" t="s">
        <v>180</v>
      </c>
      <c r="F316" s="107" t="s">
        <v>4460</v>
      </c>
      <c r="G316" s="107" t="s">
        <v>4460</v>
      </c>
      <c r="H316" s="55">
        <v>0</v>
      </c>
      <c r="I316" t="s">
        <v>180</v>
      </c>
      <c r="J316" t="s">
        <v>180</v>
      </c>
      <c r="K316" s="56">
        <v>0</v>
      </c>
      <c r="L316" s="56">
        <v>0</v>
      </c>
      <c r="M316" s="55">
        <v>0</v>
      </c>
      <c r="N316" s="55">
        <v>0</v>
      </c>
      <c r="O316" s="55">
        <v>0</v>
      </c>
      <c r="P316" s="56">
        <v>0</v>
      </c>
      <c r="Q316" s="56">
        <v>0</v>
      </c>
    </row>
    <row r="317" spans="1:17">
      <c r="A317" s="74" t="s">
        <v>2851</v>
      </c>
      <c r="B317" s="106" t="s">
        <v>4460</v>
      </c>
      <c r="C317" s="106" t="s">
        <v>4460</v>
      </c>
      <c r="D317" s="107" t="s">
        <v>4460</v>
      </c>
      <c r="E317" s="107" t="s">
        <v>4460</v>
      </c>
      <c r="F317" s="107" t="s">
        <v>4460</v>
      </c>
      <c r="G317" s="107" t="s">
        <v>4460</v>
      </c>
      <c r="H317" s="75">
        <v>2.12</v>
      </c>
      <c r="I317" s="107" t="s">
        <v>4460</v>
      </c>
      <c r="J317" s="107" t="s">
        <v>4460</v>
      </c>
      <c r="K317" s="107" t="s">
        <v>4460</v>
      </c>
      <c r="L317" s="76">
        <v>6.9500000000000006E-2</v>
      </c>
      <c r="M317" s="75">
        <v>39994005.530000001</v>
      </c>
      <c r="N317" s="107" t="s">
        <v>4460</v>
      </c>
      <c r="O317" s="75">
        <v>95257.114016146093</v>
      </c>
      <c r="P317" s="76">
        <v>0.29089999999999999</v>
      </c>
      <c r="Q317" s="76">
        <v>3.3399999999999999E-2</v>
      </c>
    </row>
    <row r="318" spans="1:17">
      <c r="A318" s="62" t="s">
        <v>4458</v>
      </c>
      <c r="B318" t="s">
        <v>2806</v>
      </c>
      <c r="C318" t="s">
        <v>3270</v>
      </c>
      <c r="D318" s="105" t="s">
        <v>4460</v>
      </c>
      <c r="E318" t="s">
        <v>479</v>
      </c>
      <c r="F318" t="s">
        <v>3271</v>
      </c>
      <c r="G318" t="s">
        <v>177</v>
      </c>
      <c r="H318" s="55">
        <v>3.33</v>
      </c>
      <c r="I318" t="s">
        <v>686</v>
      </c>
      <c r="J318" t="s">
        <v>100</v>
      </c>
      <c r="K318" s="56">
        <v>4.8000000000000001E-2</v>
      </c>
      <c r="L318" s="56">
        <v>6.0100000000000001E-2</v>
      </c>
      <c r="M318" s="55">
        <v>1277314.17</v>
      </c>
      <c r="N318" s="55">
        <v>97.74000000000008</v>
      </c>
      <c r="O318" s="55">
        <v>4528.1167966122703</v>
      </c>
      <c r="P318" s="56">
        <v>1.38E-2</v>
      </c>
      <c r="Q318" s="56">
        <v>1.6000000000000001E-3</v>
      </c>
    </row>
    <row r="319" spans="1:17">
      <c r="A319" s="62" t="s">
        <v>4458</v>
      </c>
      <c r="B319" t="s">
        <v>2806</v>
      </c>
      <c r="C319" t="s">
        <v>3268</v>
      </c>
      <c r="D319" s="105" t="s">
        <v>4460</v>
      </c>
      <c r="E319" t="s">
        <v>479</v>
      </c>
      <c r="F319" t="s">
        <v>3269</v>
      </c>
      <c r="G319" t="s">
        <v>177</v>
      </c>
      <c r="H319" s="55">
        <v>3.33</v>
      </c>
      <c r="I319" t="s">
        <v>686</v>
      </c>
      <c r="J319" t="s">
        <v>100</v>
      </c>
      <c r="K319" s="56">
        <v>4.5999999999999999E-2</v>
      </c>
      <c r="L319" s="56">
        <v>6.4399999999999999E-2</v>
      </c>
      <c r="M319" s="55">
        <v>637031.34</v>
      </c>
      <c r="N319" s="55">
        <v>95.720000000000169</v>
      </c>
      <c r="O319" s="55">
        <v>2211.6227278963001</v>
      </c>
      <c r="P319" s="56">
        <v>6.7999999999999996E-3</v>
      </c>
      <c r="Q319" s="56">
        <v>8.0000000000000004E-4</v>
      </c>
    </row>
    <row r="320" spans="1:17">
      <c r="A320" s="62" t="s">
        <v>4458</v>
      </c>
      <c r="B320" t="s">
        <v>2806</v>
      </c>
      <c r="C320" t="s">
        <v>3272</v>
      </c>
      <c r="D320" s="105" t="s">
        <v>4460</v>
      </c>
      <c r="E320" t="s">
        <v>479</v>
      </c>
      <c r="F320" t="s">
        <v>3273</v>
      </c>
      <c r="G320" t="s">
        <v>177</v>
      </c>
      <c r="H320" s="55">
        <v>3.26</v>
      </c>
      <c r="I320" t="s">
        <v>686</v>
      </c>
      <c r="J320" t="s">
        <v>100</v>
      </c>
      <c r="K320" s="56">
        <v>5.4399999999999997E-2</v>
      </c>
      <c r="L320" s="56">
        <v>7.5999999999999998E-2</v>
      </c>
      <c r="M320" s="55">
        <v>647333.13</v>
      </c>
      <c r="N320" s="55">
        <v>95.239999999999824</v>
      </c>
      <c r="O320" s="55">
        <v>2236.1183048145199</v>
      </c>
      <c r="P320" s="56">
        <v>6.7999999999999996E-3</v>
      </c>
      <c r="Q320" s="56">
        <v>8.0000000000000004E-4</v>
      </c>
    </row>
    <row r="321" spans="1:17">
      <c r="A321" t="s">
        <v>4432</v>
      </c>
      <c r="B321" t="s">
        <v>2852</v>
      </c>
      <c r="C321" t="s">
        <v>3287</v>
      </c>
      <c r="D321" s="105" t="s">
        <v>4460</v>
      </c>
      <c r="E321" t="s">
        <v>2916</v>
      </c>
      <c r="F321" t="s">
        <v>3288</v>
      </c>
      <c r="G321" t="s">
        <v>1991</v>
      </c>
      <c r="H321" s="55">
        <v>0.23</v>
      </c>
      <c r="I321" t="s">
        <v>975</v>
      </c>
      <c r="J321" t="s">
        <v>100</v>
      </c>
      <c r="K321" s="56">
        <v>7.9699999999999993E-2</v>
      </c>
      <c r="L321" s="56">
        <v>8.8599999999999998E-2</v>
      </c>
      <c r="M321" s="55">
        <v>506285.51</v>
      </c>
      <c r="N321" s="55">
        <v>100.14000000000011</v>
      </c>
      <c r="O321" s="55">
        <v>1838.86836133268</v>
      </c>
      <c r="P321" s="56">
        <v>5.5999999999999999E-3</v>
      </c>
      <c r="Q321" s="56">
        <v>5.9999999999999995E-4</v>
      </c>
    </row>
    <row r="322" spans="1:17">
      <c r="A322" t="s">
        <v>4432</v>
      </c>
      <c r="B322" t="s">
        <v>2852</v>
      </c>
      <c r="C322" t="s">
        <v>3289</v>
      </c>
      <c r="D322" s="105" t="s">
        <v>4460</v>
      </c>
      <c r="E322" t="s">
        <v>2916</v>
      </c>
      <c r="F322" t="s">
        <v>3290</v>
      </c>
      <c r="G322" t="s">
        <v>1991</v>
      </c>
      <c r="H322" s="55">
        <v>0.23</v>
      </c>
      <c r="I322" t="s">
        <v>975</v>
      </c>
      <c r="J322" t="s">
        <v>100</v>
      </c>
      <c r="K322" s="56">
        <v>7.9699999999999993E-2</v>
      </c>
      <c r="L322" s="56">
        <v>8.8599999999999998E-2</v>
      </c>
      <c r="M322" s="55">
        <v>1412.06</v>
      </c>
      <c r="N322" s="55">
        <v>103.45198610958901</v>
      </c>
      <c r="O322" s="55">
        <v>5.2983365253192201</v>
      </c>
      <c r="P322" s="56">
        <v>0</v>
      </c>
      <c r="Q322" s="56">
        <v>0</v>
      </c>
    </row>
    <row r="323" spans="1:17">
      <c r="A323" t="s">
        <v>4432</v>
      </c>
      <c r="B323" t="s">
        <v>2852</v>
      </c>
      <c r="C323" t="s">
        <v>3291</v>
      </c>
      <c r="D323" s="105" t="s">
        <v>4460</v>
      </c>
      <c r="E323" t="s">
        <v>2916</v>
      </c>
      <c r="F323" t="s">
        <v>243</v>
      </c>
      <c r="G323" t="s">
        <v>1991</v>
      </c>
      <c r="H323" s="55">
        <v>0.23</v>
      </c>
      <c r="I323" t="s">
        <v>975</v>
      </c>
      <c r="J323" t="s">
        <v>100</v>
      </c>
      <c r="K323" s="56">
        <v>7.9699999999999993E-2</v>
      </c>
      <c r="L323" s="56">
        <v>8.8599999999999998E-2</v>
      </c>
      <c r="M323" s="55">
        <v>1928.39</v>
      </c>
      <c r="N323" s="55">
        <v>100.14</v>
      </c>
      <c r="O323" s="55">
        <v>7.0040625087419999</v>
      </c>
      <c r="P323" s="56">
        <v>0</v>
      </c>
      <c r="Q323" s="56">
        <v>0</v>
      </c>
    </row>
    <row r="324" spans="1:17">
      <c r="A324" t="s">
        <v>4432</v>
      </c>
      <c r="B324" t="s">
        <v>2852</v>
      </c>
      <c r="C324" t="s">
        <v>3292</v>
      </c>
      <c r="D324" s="105" t="s">
        <v>4460</v>
      </c>
      <c r="E324" t="s">
        <v>2916</v>
      </c>
      <c r="F324" t="s">
        <v>3293</v>
      </c>
      <c r="G324" t="s">
        <v>1991</v>
      </c>
      <c r="H324" s="55">
        <v>0.23</v>
      </c>
      <c r="I324" t="s">
        <v>975</v>
      </c>
      <c r="J324" t="s">
        <v>100</v>
      </c>
      <c r="K324" s="56">
        <v>7.9600000000000004E-2</v>
      </c>
      <c r="L324" s="56">
        <v>8.8599999999999998E-2</v>
      </c>
      <c r="M324" s="55">
        <v>1001.34</v>
      </c>
      <c r="N324" s="55">
        <v>100.14</v>
      </c>
      <c r="O324" s="55">
        <v>3.636944784252</v>
      </c>
      <c r="P324" s="56">
        <v>0</v>
      </c>
      <c r="Q324" s="56">
        <v>0</v>
      </c>
    </row>
    <row r="325" spans="1:17">
      <c r="A325" t="s">
        <v>4432</v>
      </c>
      <c r="B325" t="s">
        <v>2852</v>
      </c>
      <c r="C325" t="s">
        <v>3294</v>
      </c>
      <c r="D325" s="105" t="s">
        <v>4460</v>
      </c>
      <c r="E325" t="s">
        <v>2916</v>
      </c>
      <c r="F325" t="s">
        <v>3295</v>
      </c>
      <c r="G325" t="s">
        <v>1991</v>
      </c>
      <c r="H325" s="55">
        <v>0.23</v>
      </c>
      <c r="I325" t="s">
        <v>975</v>
      </c>
      <c r="J325" t="s">
        <v>100</v>
      </c>
      <c r="K325" s="56">
        <v>7.9699999999999993E-2</v>
      </c>
      <c r="L325" s="56">
        <v>8.8599999999999998E-2</v>
      </c>
      <c r="M325" s="55">
        <v>3658.77</v>
      </c>
      <c r="N325" s="55">
        <v>100.14</v>
      </c>
      <c r="O325" s="55">
        <v>13.288937292306001</v>
      </c>
      <c r="P325" s="56">
        <v>0</v>
      </c>
      <c r="Q325" s="56">
        <v>0</v>
      </c>
    </row>
    <row r="326" spans="1:17">
      <c r="A326" t="s">
        <v>4432</v>
      </c>
      <c r="B326" t="s">
        <v>2852</v>
      </c>
      <c r="C326" t="s">
        <v>3296</v>
      </c>
      <c r="D326" s="105" t="s">
        <v>4460</v>
      </c>
      <c r="E326" t="s">
        <v>2916</v>
      </c>
      <c r="F326" t="s">
        <v>254</v>
      </c>
      <c r="G326" t="s">
        <v>1991</v>
      </c>
      <c r="H326" s="55">
        <v>0.23</v>
      </c>
      <c r="I326" t="s">
        <v>975</v>
      </c>
      <c r="J326" t="s">
        <v>100</v>
      </c>
      <c r="K326" s="56">
        <v>7.9699999999999993E-2</v>
      </c>
      <c r="L326" s="56">
        <v>8.8599999999999998E-2</v>
      </c>
      <c r="M326" s="55">
        <v>1977.27</v>
      </c>
      <c r="N326" s="55">
        <v>100.14</v>
      </c>
      <c r="O326" s="55">
        <v>7.1815984716059997</v>
      </c>
      <c r="P326" s="56">
        <v>0</v>
      </c>
      <c r="Q326" s="56">
        <v>0</v>
      </c>
    </row>
    <row r="327" spans="1:17">
      <c r="A327" t="s">
        <v>4432</v>
      </c>
      <c r="B327" t="s">
        <v>2852</v>
      </c>
      <c r="C327" t="s">
        <v>3297</v>
      </c>
      <c r="D327" s="105" t="s">
        <v>4460</v>
      </c>
      <c r="E327" t="s">
        <v>2916</v>
      </c>
      <c r="F327" t="s">
        <v>257</v>
      </c>
      <c r="G327" t="s">
        <v>1991</v>
      </c>
      <c r="H327" s="55">
        <v>0.23</v>
      </c>
      <c r="I327" t="s">
        <v>975</v>
      </c>
      <c r="J327" t="s">
        <v>100</v>
      </c>
      <c r="K327" s="56">
        <v>7.9699999999999993E-2</v>
      </c>
      <c r="L327" s="56">
        <v>8.8599999999999998E-2</v>
      </c>
      <c r="M327" s="55">
        <v>1544.08</v>
      </c>
      <c r="N327" s="55">
        <v>100.14</v>
      </c>
      <c r="O327" s="55">
        <v>5.6082186894239996</v>
      </c>
      <c r="P327" s="56">
        <v>0</v>
      </c>
      <c r="Q327" s="56">
        <v>0</v>
      </c>
    </row>
    <row r="328" spans="1:17">
      <c r="A328" t="s">
        <v>4432</v>
      </c>
      <c r="B328" t="s">
        <v>2852</v>
      </c>
      <c r="C328" t="s">
        <v>3298</v>
      </c>
      <c r="D328" s="105" t="s">
        <v>4460</v>
      </c>
      <c r="E328" t="s">
        <v>2916</v>
      </c>
      <c r="F328" t="s">
        <v>3299</v>
      </c>
      <c r="G328" t="s">
        <v>1991</v>
      </c>
      <c r="H328" s="55">
        <v>0.23</v>
      </c>
      <c r="I328" t="s">
        <v>975</v>
      </c>
      <c r="J328" t="s">
        <v>100</v>
      </c>
      <c r="K328" s="56">
        <v>7.9699999999999993E-2</v>
      </c>
      <c r="L328" s="56">
        <v>8.8599999999999998E-2</v>
      </c>
      <c r="M328" s="55">
        <v>3789.34</v>
      </c>
      <c r="N328" s="55">
        <v>100.14</v>
      </c>
      <c r="O328" s="55">
        <v>13.763177690652</v>
      </c>
      <c r="P328" s="56">
        <v>0</v>
      </c>
      <c r="Q328" s="56">
        <v>0</v>
      </c>
    </row>
    <row r="329" spans="1:17">
      <c r="A329" t="s">
        <v>4432</v>
      </c>
      <c r="B329" t="s">
        <v>2852</v>
      </c>
      <c r="C329" t="s">
        <v>3300</v>
      </c>
      <c r="D329" s="105" t="s">
        <v>4460</v>
      </c>
      <c r="E329" t="s">
        <v>2916</v>
      </c>
      <c r="F329" t="s">
        <v>249</v>
      </c>
      <c r="G329" t="s">
        <v>1991</v>
      </c>
      <c r="H329" s="55">
        <v>0.23</v>
      </c>
      <c r="I329" t="s">
        <v>975</v>
      </c>
      <c r="J329" t="s">
        <v>100</v>
      </c>
      <c r="K329" s="56">
        <v>7.9699999999999993E-2</v>
      </c>
      <c r="L329" s="56">
        <v>8.8599999999999998E-2</v>
      </c>
      <c r="M329" s="55">
        <v>1911.89</v>
      </c>
      <c r="N329" s="55">
        <v>100.14</v>
      </c>
      <c r="O329" s="55">
        <v>6.944133225042</v>
      </c>
      <c r="P329" s="56">
        <v>0</v>
      </c>
      <c r="Q329" s="56">
        <v>0</v>
      </c>
    </row>
    <row r="330" spans="1:17">
      <c r="A330" t="s">
        <v>4432</v>
      </c>
      <c r="B330" t="s">
        <v>2852</v>
      </c>
      <c r="C330" t="s">
        <v>3301</v>
      </c>
      <c r="D330" s="105" t="s">
        <v>4460</v>
      </c>
      <c r="E330" t="s">
        <v>2916</v>
      </c>
      <c r="F330" t="s">
        <v>3302</v>
      </c>
      <c r="G330" t="s">
        <v>1991</v>
      </c>
      <c r="H330" s="55">
        <v>0.23</v>
      </c>
      <c r="I330" t="s">
        <v>975</v>
      </c>
      <c r="J330" t="s">
        <v>100</v>
      </c>
      <c r="K330" s="56">
        <v>7.9699999999999993E-2</v>
      </c>
      <c r="L330" s="56">
        <v>8.8599999999999998E-2</v>
      </c>
      <c r="M330" s="55">
        <v>1945.1</v>
      </c>
      <c r="N330" s="55">
        <v>100.14</v>
      </c>
      <c r="O330" s="55">
        <v>7.06475452878</v>
      </c>
      <c r="P330" s="56">
        <v>0</v>
      </c>
      <c r="Q330" s="56">
        <v>0</v>
      </c>
    </row>
    <row r="331" spans="1:17">
      <c r="A331" t="s">
        <v>4432</v>
      </c>
      <c r="B331" t="s">
        <v>2852</v>
      </c>
      <c r="C331" t="s">
        <v>3303</v>
      </c>
      <c r="D331" s="105" t="s">
        <v>4460</v>
      </c>
      <c r="E331" t="s">
        <v>2916</v>
      </c>
      <c r="F331" t="s">
        <v>3304</v>
      </c>
      <c r="G331" t="s">
        <v>1991</v>
      </c>
      <c r="H331" s="55">
        <v>0.23</v>
      </c>
      <c r="I331" t="s">
        <v>975</v>
      </c>
      <c r="J331" t="s">
        <v>100</v>
      </c>
      <c r="K331" s="56">
        <v>7.9699999999999993E-2</v>
      </c>
      <c r="L331" s="56">
        <v>8.8599999999999998E-2</v>
      </c>
      <c r="M331" s="55">
        <v>1446.86</v>
      </c>
      <c r="N331" s="55">
        <v>100.14</v>
      </c>
      <c r="O331" s="55">
        <v>5.2551080857079997</v>
      </c>
      <c r="P331" s="56">
        <v>0</v>
      </c>
      <c r="Q331" s="56">
        <v>0</v>
      </c>
    </row>
    <row r="332" spans="1:17">
      <c r="A332" t="s">
        <v>4433</v>
      </c>
      <c r="B332" t="s">
        <v>2852</v>
      </c>
      <c r="C332" t="s">
        <v>3282</v>
      </c>
      <c r="D332" s="105" t="s">
        <v>4460</v>
      </c>
      <c r="E332" t="s">
        <v>2916</v>
      </c>
      <c r="F332" t="s">
        <v>372</v>
      </c>
      <c r="G332" t="s">
        <v>1991</v>
      </c>
      <c r="H332" s="55">
        <v>0.6</v>
      </c>
      <c r="I332" t="s">
        <v>1598</v>
      </c>
      <c r="J332" t="s">
        <v>172</v>
      </c>
      <c r="K332" s="56">
        <v>7.7299999999999994E-2</v>
      </c>
      <c r="L332" s="56">
        <v>7.9899999999999999E-2</v>
      </c>
      <c r="M332" s="55">
        <v>4926078.32</v>
      </c>
      <c r="N332" s="55">
        <v>101.35000000000011</v>
      </c>
      <c r="O332" s="55">
        <v>1776.8593562881899</v>
      </c>
      <c r="P332" s="56">
        <v>5.4000000000000003E-3</v>
      </c>
      <c r="Q332" s="56">
        <v>5.9999999999999995E-4</v>
      </c>
    </row>
    <row r="333" spans="1:17">
      <c r="A333" t="s">
        <v>4433</v>
      </c>
      <c r="B333" t="s">
        <v>2852</v>
      </c>
      <c r="C333" t="s">
        <v>3283</v>
      </c>
      <c r="D333" s="105" t="s">
        <v>4460</v>
      </c>
      <c r="E333" t="s">
        <v>2916</v>
      </c>
      <c r="F333" t="s">
        <v>3169</v>
      </c>
      <c r="G333" t="s">
        <v>1991</v>
      </c>
      <c r="H333" s="55">
        <v>0.6</v>
      </c>
      <c r="I333" t="s">
        <v>1598</v>
      </c>
      <c r="J333" t="s">
        <v>169</v>
      </c>
      <c r="K333" s="56">
        <v>7.1199999999999999E-2</v>
      </c>
      <c r="L333" s="56">
        <v>6.9599999999999995E-2</v>
      </c>
      <c r="M333" s="55">
        <v>135031.93</v>
      </c>
      <c r="N333" s="55">
        <v>101.43</v>
      </c>
      <c r="O333" s="55">
        <v>49.676438969457301</v>
      </c>
      <c r="P333" s="56">
        <v>2.0000000000000001E-4</v>
      </c>
      <c r="Q333" s="56">
        <v>0</v>
      </c>
    </row>
    <row r="334" spans="1:17">
      <c r="A334" t="s">
        <v>4433</v>
      </c>
      <c r="B334" t="s">
        <v>2852</v>
      </c>
      <c r="C334" t="s">
        <v>3284</v>
      </c>
      <c r="D334" s="105" t="s">
        <v>4460</v>
      </c>
      <c r="E334" t="s">
        <v>2916</v>
      </c>
      <c r="F334" t="s">
        <v>243</v>
      </c>
      <c r="G334" t="s">
        <v>1991</v>
      </c>
      <c r="H334" s="55">
        <v>0.6</v>
      </c>
      <c r="I334" t="s">
        <v>1598</v>
      </c>
      <c r="J334" t="s">
        <v>169</v>
      </c>
      <c r="K334" s="56">
        <v>7.1199999999999999E-2</v>
      </c>
      <c r="L334" s="56">
        <v>6.9599999999999995E-2</v>
      </c>
      <c r="M334" s="55">
        <v>52274.16</v>
      </c>
      <c r="N334" s="55">
        <v>101.43</v>
      </c>
      <c r="O334" s="55">
        <v>19.230963512997601</v>
      </c>
      <c r="P334" s="56">
        <v>1E-4</v>
      </c>
      <c r="Q334" s="56">
        <v>0</v>
      </c>
    </row>
    <row r="335" spans="1:17">
      <c r="A335" t="s">
        <v>4433</v>
      </c>
      <c r="B335" t="s">
        <v>2852</v>
      </c>
      <c r="C335" t="s">
        <v>3285</v>
      </c>
      <c r="D335" s="105" t="s">
        <v>4460</v>
      </c>
      <c r="E335" t="s">
        <v>2916</v>
      </c>
      <c r="F335" t="s">
        <v>254</v>
      </c>
      <c r="G335" t="s">
        <v>1991</v>
      </c>
      <c r="H335" s="55">
        <v>0.6</v>
      </c>
      <c r="I335" t="s">
        <v>1598</v>
      </c>
      <c r="J335" t="s">
        <v>169</v>
      </c>
      <c r="K335" s="56">
        <v>7.1199999999999999E-2</v>
      </c>
      <c r="L335" s="56">
        <v>6.9599999999999995E-2</v>
      </c>
      <c r="M335" s="55">
        <v>85771.36</v>
      </c>
      <c r="N335" s="55">
        <v>101.43</v>
      </c>
      <c r="O335" s="55">
        <v>31.554134865489601</v>
      </c>
      <c r="P335" s="56">
        <v>1E-4</v>
      </c>
      <c r="Q335" s="56">
        <v>0</v>
      </c>
    </row>
    <row r="336" spans="1:17">
      <c r="A336" t="s">
        <v>4434</v>
      </c>
      <c r="B336" t="s">
        <v>2852</v>
      </c>
      <c r="C336" t="s">
        <v>3274</v>
      </c>
      <c r="D336" s="105" t="s">
        <v>4460</v>
      </c>
      <c r="E336" t="s">
        <v>2916</v>
      </c>
      <c r="F336" t="s">
        <v>3275</v>
      </c>
      <c r="G336" t="s">
        <v>1991</v>
      </c>
      <c r="H336" s="55">
        <v>0.6</v>
      </c>
      <c r="I336" t="s">
        <v>1598</v>
      </c>
      <c r="J336" t="s">
        <v>172</v>
      </c>
      <c r="K336" s="56">
        <v>7.7299999999999994E-2</v>
      </c>
      <c r="L336" s="56">
        <v>8.1500000000000003E-2</v>
      </c>
      <c r="M336" s="55">
        <v>509528.22</v>
      </c>
      <c r="N336" s="55">
        <v>101.2600000000001</v>
      </c>
      <c r="O336" s="55">
        <v>183.62599127607501</v>
      </c>
      <c r="P336" s="56">
        <v>5.9999999999999995E-4</v>
      </c>
      <c r="Q336" s="56">
        <v>1E-4</v>
      </c>
    </row>
    <row r="337" spans="1:17">
      <c r="A337" t="s">
        <v>4434</v>
      </c>
      <c r="B337" t="s">
        <v>2852</v>
      </c>
      <c r="C337" t="s">
        <v>3276</v>
      </c>
      <c r="D337" s="105" t="s">
        <v>4460</v>
      </c>
      <c r="E337" t="s">
        <v>2916</v>
      </c>
      <c r="F337" t="s">
        <v>784</v>
      </c>
      <c r="G337" t="s">
        <v>1991</v>
      </c>
      <c r="H337" s="55">
        <v>0.6</v>
      </c>
      <c r="I337" t="s">
        <v>1598</v>
      </c>
      <c r="J337" t="s">
        <v>172</v>
      </c>
      <c r="K337" s="56">
        <v>7.7299999999999994E-2</v>
      </c>
      <c r="L337" s="56">
        <v>8.1299999999999997E-2</v>
      </c>
      <c r="M337" s="55">
        <v>215587.46</v>
      </c>
      <c r="N337" s="55">
        <v>101.27</v>
      </c>
      <c r="O337" s="55">
        <v>77.702017242077801</v>
      </c>
      <c r="P337" s="56">
        <v>2.0000000000000001E-4</v>
      </c>
      <c r="Q337" s="56">
        <v>0</v>
      </c>
    </row>
    <row r="338" spans="1:17">
      <c r="A338" t="s">
        <v>4434</v>
      </c>
      <c r="B338" t="s">
        <v>2852</v>
      </c>
      <c r="C338" t="s">
        <v>3277</v>
      </c>
      <c r="D338" s="105" t="s">
        <v>4460</v>
      </c>
      <c r="E338" t="s">
        <v>2916</v>
      </c>
      <c r="F338" t="s">
        <v>3278</v>
      </c>
      <c r="G338" t="s">
        <v>1991</v>
      </c>
      <c r="H338" s="55">
        <v>0.61</v>
      </c>
      <c r="I338" t="s">
        <v>1598</v>
      </c>
      <c r="J338" t="s">
        <v>172</v>
      </c>
      <c r="K338" s="56">
        <v>7.7299999999999994E-2</v>
      </c>
      <c r="L338" s="56">
        <v>8.0699999999999994E-2</v>
      </c>
      <c r="M338" s="55">
        <v>149752.15</v>
      </c>
      <c r="N338" s="55">
        <v>101.26</v>
      </c>
      <c r="O338" s="55">
        <v>53.968329741330997</v>
      </c>
      <c r="P338" s="56">
        <v>2.0000000000000001E-4</v>
      </c>
      <c r="Q338" s="56">
        <v>0</v>
      </c>
    </row>
    <row r="339" spans="1:17">
      <c r="A339" t="s">
        <v>4434</v>
      </c>
      <c r="B339" t="s">
        <v>2852</v>
      </c>
      <c r="C339" t="s">
        <v>3279</v>
      </c>
      <c r="D339" s="105" t="s">
        <v>4460</v>
      </c>
      <c r="E339" t="s">
        <v>2916</v>
      </c>
      <c r="F339" t="s">
        <v>704</v>
      </c>
      <c r="G339" t="s">
        <v>1991</v>
      </c>
      <c r="H339" s="55">
        <v>0.6</v>
      </c>
      <c r="I339" t="s">
        <v>1598</v>
      </c>
      <c r="J339" t="s">
        <v>172</v>
      </c>
      <c r="K339" s="56">
        <v>7.7200000000000005E-2</v>
      </c>
      <c r="L339" s="56">
        <v>8.1500000000000003E-2</v>
      </c>
      <c r="M339" s="55">
        <v>90175.83</v>
      </c>
      <c r="N339" s="55">
        <v>101.28</v>
      </c>
      <c r="O339" s="55">
        <v>32.504375694081602</v>
      </c>
      <c r="P339" s="56">
        <v>1E-4</v>
      </c>
      <c r="Q339" s="56">
        <v>0</v>
      </c>
    </row>
    <row r="340" spans="1:17">
      <c r="A340" t="s">
        <v>4434</v>
      </c>
      <c r="B340" t="s">
        <v>2852</v>
      </c>
      <c r="C340" t="s">
        <v>3280</v>
      </c>
      <c r="D340" s="105" t="s">
        <v>4460</v>
      </c>
      <c r="E340" t="s">
        <v>2916</v>
      </c>
      <c r="F340" t="s">
        <v>3281</v>
      </c>
      <c r="G340" t="s">
        <v>1991</v>
      </c>
      <c r="H340" s="55">
        <v>0.6</v>
      </c>
      <c r="I340" t="s">
        <v>1598</v>
      </c>
      <c r="J340" t="s">
        <v>172</v>
      </c>
      <c r="K340" s="56">
        <v>7.6700000000000004E-2</v>
      </c>
      <c r="L340" s="56">
        <v>8.2799999999999999E-2</v>
      </c>
      <c r="M340" s="55">
        <v>20167.86</v>
      </c>
      <c r="N340" s="55">
        <v>100.39</v>
      </c>
      <c r="O340" s="55">
        <v>7.2057345653585996</v>
      </c>
      <c r="P340" s="56">
        <v>0</v>
      </c>
      <c r="Q340" s="56">
        <v>0</v>
      </c>
    </row>
    <row r="341" spans="1:17">
      <c r="A341" t="s">
        <v>4434</v>
      </c>
      <c r="B341" t="s">
        <v>2852</v>
      </c>
      <c r="C341" t="s">
        <v>3286</v>
      </c>
      <c r="D341" s="105" t="s">
        <v>4460</v>
      </c>
      <c r="E341" t="s">
        <v>2916</v>
      </c>
      <c r="F341" t="s">
        <v>3281</v>
      </c>
      <c r="G341" t="s">
        <v>1991</v>
      </c>
      <c r="H341" s="55">
        <v>0.6</v>
      </c>
      <c r="I341" t="s">
        <v>1598</v>
      </c>
      <c r="J341" t="s">
        <v>169</v>
      </c>
      <c r="K341" s="56">
        <v>7.0099999999999996E-2</v>
      </c>
      <c r="L341" s="56">
        <v>7.0300000000000001E-2</v>
      </c>
      <c r="M341" s="55">
        <v>76614.679999999993</v>
      </c>
      <c r="N341" s="55">
        <v>100.65</v>
      </c>
      <c r="O341" s="55">
        <v>27.968767374834002</v>
      </c>
      <c r="P341" s="56">
        <v>1E-4</v>
      </c>
      <c r="Q341" s="56">
        <v>0</v>
      </c>
    </row>
    <row r="342" spans="1:17">
      <c r="A342" t="s">
        <v>4387</v>
      </c>
      <c r="B342" t="s">
        <v>2852</v>
      </c>
      <c r="C342" t="s">
        <v>3307</v>
      </c>
      <c r="D342" s="105" t="s">
        <v>4460</v>
      </c>
      <c r="E342" t="s">
        <v>303</v>
      </c>
      <c r="F342" t="s">
        <v>3308</v>
      </c>
      <c r="G342" t="s">
        <v>1991</v>
      </c>
      <c r="H342" s="55">
        <v>2.69</v>
      </c>
      <c r="I342" t="s">
        <v>975</v>
      </c>
      <c r="J342" t="s">
        <v>102</v>
      </c>
      <c r="K342" s="56">
        <v>6.0600000000000001E-2</v>
      </c>
      <c r="L342" s="56">
        <v>6.0699999999999997E-2</v>
      </c>
      <c r="M342" s="55">
        <v>702492.27</v>
      </c>
      <c r="N342" s="55">
        <v>100.52</v>
      </c>
      <c r="O342" s="55">
        <v>2832.7722038817301</v>
      </c>
      <c r="P342" s="56">
        <v>8.6E-3</v>
      </c>
      <c r="Q342" s="56">
        <v>1E-3</v>
      </c>
    </row>
    <row r="343" spans="1:17">
      <c r="A343" t="s">
        <v>4387</v>
      </c>
      <c r="B343" t="s">
        <v>2852</v>
      </c>
      <c r="C343" t="s">
        <v>3305</v>
      </c>
      <c r="D343" s="105" t="s">
        <v>4460</v>
      </c>
      <c r="E343" t="s">
        <v>303</v>
      </c>
      <c r="F343" t="s">
        <v>3306</v>
      </c>
      <c r="G343" t="s">
        <v>1991</v>
      </c>
      <c r="H343" s="55">
        <v>2.63</v>
      </c>
      <c r="I343" t="s">
        <v>975</v>
      </c>
      <c r="J343" t="s">
        <v>104</v>
      </c>
      <c r="K343" s="56">
        <v>7.3599999999999999E-2</v>
      </c>
      <c r="L343" s="56">
        <v>7.4099999999999999E-2</v>
      </c>
      <c r="M343" s="55">
        <v>185610.39</v>
      </c>
      <c r="N343" s="55">
        <v>100.52999999999989</v>
      </c>
      <c r="O343" s="55">
        <v>862.2327925221</v>
      </c>
      <c r="P343" s="56">
        <v>2.5999999999999999E-3</v>
      </c>
      <c r="Q343" s="56">
        <v>2.9999999999999997E-4</v>
      </c>
    </row>
    <row r="344" spans="1:17">
      <c r="A344" t="s">
        <v>4387</v>
      </c>
      <c r="B344" t="s">
        <v>2852</v>
      </c>
      <c r="C344" t="s">
        <v>3312</v>
      </c>
      <c r="D344" s="105" t="s">
        <v>4460</v>
      </c>
      <c r="E344" t="s">
        <v>303</v>
      </c>
      <c r="F344" t="s">
        <v>3313</v>
      </c>
      <c r="G344" t="s">
        <v>1991</v>
      </c>
      <c r="H344" s="55">
        <v>2.67</v>
      </c>
      <c r="I344" t="s">
        <v>975</v>
      </c>
      <c r="J344" t="s">
        <v>102</v>
      </c>
      <c r="K344" s="56">
        <v>6.0600000000000001E-2</v>
      </c>
      <c r="L344" s="56">
        <v>5.96E-2</v>
      </c>
      <c r="M344" s="55">
        <v>12110.61</v>
      </c>
      <c r="N344" s="55">
        <v>100.8</v>
      </c>
      <c r="O344" s="55">
        <v>48.971586460608002</v>
      </c>
      <c r="P344" s="56">
        <v>1E-4</v>
      </c>
      <c r="Q344" s="56">
        <v>0</v>
      </c>
    </row>
    <row r="345" spans="1:17">
      <c r="A345" t="s">
        <v>4387</v>
      </c>
      <c r="B345" t="s">
        <v>2852</v>
      </c>
      <c r="C345" t="s">
        <v>3309</v>
      </c>
      <c r="D345" s="105" t="s">
        <v>4460</v>
      </c>
      <c r="E345" t="s">
        <v>303</v>
      </c>
      <c r="F345" t="s">
        <v>2803</v>
      </c>
      <c r="G345" t="s">
        <v>1991</v>
      </c>
      <c r="H345" s="55">
        <v>2.67</v>
      </c>
      <c r="I345" t="s">
        <v>975</v>
      </c>
      <c r="J345" t="s">
        <v>102</v>
      </c>
      <c r="K345" s="56">
        <v>6.0600000000000001E-2</v>
      </c>
      <c r="L345" s="56">
        <v>5.96E-2</v>
      </c>
      <c r="M345" s="55">
        <v>11031.82</v>
      </c>
      <c r="N345" s="55">
        <v>100.8</v>
      </c>
      <c r="O345" s="55">
        <v>44.609291104896002</v>
      </c>
      <c r="P345" s="56">
        <v>1E-4</v>
      </c>
      <c r="Q345" s="56">
        <v>0</v>
      </c>
    </row>
    <row r="346" spans="1:17">
      <c r="A346" t="s">
        <v>4387</v>
      </c>
      <c r="B346" t="s">
        <v>2852</v>
      </c>
      <c r="C346" t="s">
        <v>3310</v>
      </c>
      <c r="D346" s="105" t="s">
        <v>4460</v>
      </c>
      <c r="E346" t="s">
        <v>303</v>
      </c>
      <c r="F346" t="s">
        <v>3311</v>
      </c>
      <c r="G346" t="s">
        <v>1991</v>
      </c>
      <c r="H346" s="55">
        <v>2.67</v>
      </c>
      <c r="I346" t="s">
        <v>975</v>
      </c>
      <c r="J346" t="s">
        <v>102</v>
      </c>
      <c r="K346" s="56">
        <v>6.0499999999999998E-2</v>
      </c>
      <c r="L346" s="56">
        <v>5.96E-2</v>
      </c>
      <c r="M346" s="55">
        <v>8571.7999999999993</v>
      </c>
      <c r="N346" s="55">
        <v>100.9</v>
      </c>
      <c r="O346" s="55">
        <v>34.696112575919997</v>
      </c>
      <c r="P346" s="56">
        <v>1E-4</v>
      </c>
      <c r="Q346" s="56">
        <v>0</v>
      </c>
    </row>
    <row r="347" spans="1:17">
      <c r="A347" t="s">
        <v>4388</v>
      </c>
      <c r="B347" t="s">
        <v>2852</v>
      </c>
      <c r="C347" t="s">
        <v>3314</v>
      </c>
      <c r="D347" s="105" t="s">
        <v>4460</v>
      </c>
      <c r="E347" t="s">
        <v>303</v>
      </c>
      <c r="F347" t="s">
        <v>680</v>
      </c>
      <c r="G347" t="s">
        <v>1991</v>
      </c>
      <c r="H347" s="55">
        <v>2.63</v>
      </c>
      <c r="I347" t="s">
        <v>1598</v>
      </c>
      <c r="J347" t="s">
        <v>172</v>
      </c>
      <c r="K347" s="56">
        <v>0.115</v>
      </c>
      <c r="L347" s="56">
        <v>0.1221</v>
      </c>
      <c r="M347" s="55">
        <v>1502049.12</v>
      </c>
      <c r="N347" s="55">
        <v>100</v>
      </c>
      <c r="O347" s="55">
        <v>534.57928180800002</v>
      </c>
      <c r="P347" s="56">
        <v>1.6000000000000001E-3</v>
      </c>
      <c r="Q347" s="56">
        <v>2.0000000000000001E-4</v>
      </c>
    </row>
    <row r="348" spans="1:17">
      <c r="A348" t="s">
        <v>4388</v>
      </c>
      <c r="B348" t="s">
        <v>2852</v>
      </c>
      <c r="C348" t="s">
        <v>3315</v>
      </c>
      <c r="D348" s="105" t="s">
        <v>4460</v>
      </c>
      <c r="E348" t="s">
        <v>303</v>
      </c>
      <c r="F348" t="s">
        <v>680</v>
      </c>
      <c r="G348" t="s">
        <v>1991</v>
      </c>
      <c r="H348" s="55">
        <v>2.8</v>
      </c>
      <c r="I348" t="s">
        <v>1598</v>
      </c>
      <c r="J348" t="s">
        <v>172</v>
      </c>
      <c r="K348" s="56">
        <v>7.5800000000000006E-2</v>
      </c>
      <c r="L348" s="56">
        <v>7.9299999999999995E-2</v>
      </c>
      <c r="M348" s="55">
        <v>4822076.58</v>
      </c>
      <c r="N348" s="55">
        <v>100</v>
      </c>
      <c r="O348" s="55">
        <v>1716.1770548219999</v>
      </c>
      <c r="P348" s="56">
        <v>5.1999999999999998E-3</v>
      </c>
      <c r="Q348" s="56">
        <v>5.9999999999999995E-4</v>
      </c>
    </row>
    <row r="349" spans="1:17">
      <c r="A349" t="s">
        <v>4388</v>
      </c>
      <c r="B349" t="s">
        <v>2852</v>
      </c>
      <c r="C349" t="s">
        <v>3316</v>
      </c>
      <c r="D349" s="105" t="s">
        <v>4460</v>
      </c>
      <c r="E349" t="s">
        <v>303</v>
      </c>
      <c r="F349" t="s">
        <v>3317</v>
      </c>
      <c r="G349" t="s">
        <v>1991</v>
      </c>
      <c r="H349" s="55">
        <v>2.73</v>
      </c>
      <c r="I349" t="s">
        <v>1598</v>
      </c>
      <c r="J349" t="s">
        <v>172</v>
      </c>
      <c r="K349" s="56">
        <v>7.9399999999999998E-2</v>
      </c>
      <c r="L349" s="56">
        <v>8.1500000000000003E-2</v>
      </c>
      <c r="M349" s="55">
        <v>243934.07</v>
      </c>
      <c r="N349" s="55">
        <v>101.98</v>
      </c>
      <c r="O349" s="55">
        <v>88.535094996157397</v>
      </c>
      <c r="P349" s="56">
        <v>2.9999999999999997E-4</v>
      </c>
      <c r="Q349" s="56">
        <v>0</v>
      </c>
    </row>
    <row r="350" spans="1:17">
      <c r="A350" t="s">
        <v>4388</v>
      </c>
      <c r="B350" t="s">
        <v>2852</v>
      </c>
      <c r="C350" t="s">
        <v>3318</v>
      </c>
      <c r="D350" s="105" t="s">
        <v>4460</v>
      </c>
      <c r="E350" t="s">
        <v>303</v>
      </c>
      <c r="F350" t="s">
        <v>3319</v>
      </c>
      <c r="G350" t="s">
        <v>1991</v>
      </c>
      <c r="H350" s="55">
        <v>2.75</v>
      </c>
      <c r="I350" t="s">
        <v>1598</v>
      </c>
      <c r="J350" t="s">
        <v>172</v>
      </c>
      <c r="K350" s="56">
        <v>7.8700000000000006E-2</v>
      </c>
      <c r="L350" s="56">
        <v>8.3299999999999999E-2</v>
      </c>
      <c r="M350" s="55">
        <v>360974.35</v>
      </c>
      <c r="N350" s="55">
        <v>100.52</v>
      </c>
      <c r="O350" s="55">
        <v>129.13881917505799</v>
      </c>
      <c r="P350" s="56">
        <v>4.0000000000000002E-4</v>
      </c>
      <c r="Q350" s="56">
        <v>0</v>
      </c>
    </row>
    <row r="351" spans="1:17">
      <c r="A351" t="s">
        <v>4388</v>
      </c>
      <c r="B351" t="s">
        <v>2852</v>
      </c>
      <c r="C351" t="s">
        <v>3320</v>
      </c>
      <c r="D351" s="105" t="s">
        <v>4460</v>
      </c>
      <c r="E351" t="s">
        <v>303</v>
      </c>
      <c r="F351" t="s">
        <v>3321</v>
      </c>
      <c r="G351" t="s">
        <v>1991</v>
      </c>
      <c r="H351" s="55">
        <v>2.75</v>
      </c>
      <c r="I351" t="s">
        <v>1598</v>
      </c>
      <c r="J351" t="s">
        <v>172</v>
      </c>
      <c r="K351" s="56">
        <v>7.8700000000000006E-2</v>
      </c>
      <c r="L351" s="56">
        <v>8.3299999999999999E-2</v>
      </c>
      <c r="M351" s="55">
        <v>343964.81</v>
      </c>
      <c r="N351" s="55">
        <v>100.41000000000008</v>
      </c>
      <c r="O351" s="55">
        <v>122.918985890104</v>
      </c>
      <c r="P351" s="56">
        <v>4.0000000000000002E-4</v>
      </c>
      <c r="Q351" s="56">
        <v>0</v>
      </c>
    </row>
    <row r="352" spans="1:17">
      <c r="A352" t="s">
        <v>4388</v>
      </c>
      <c r="B352" t="s">
        <v>2852</v>
      </c>
      <c r="C352" t="s">
        <v>3322</v>
      </c>
      <c r="D352" s="105" t="s">
        <v>4460</v>
      </c>
      <c r="E352" t="s">
        <v>303</v>
      </c>
      <c r="F352" t="s">
        <v>3323</v>
      </c>
      <c r="G352" t="s">
        <v>1991</v>
      </c>
      <c r="H352" s="55">
        <v>2.75</v>
      </c>
      <c r="I352" t="s">
        <v>1598</v>
      </c>
      <c r="J352" t="s">
        <v>172</v>
      </c>
      <c r="K352" s="56">
        <v>7.8700000000000006E-2</v>
      </c>
      <c r="L352" s="56">
        <v>8.3299999999999999E-2</v>
      </c>
      <c r="M352" s="55">
        <v>498078.32</v>
      </c>
      <c r="N352" s="55">
        <v>100.42999999999978</v>
      </c>
      <c r="O352" s="55">
        <v>178.02831820657801</v>
      </c>
      <c r="P352" s="56">
        <v>5.0000000000000001E-4</v>
      </c>
      <c r="Q352" s="56">
        <v>1E-4</v>
      </c>
    </row>
    <row r="353" spans="1:17">
      <c r="A353" t="s">
        <v>4388</v>
      </c>
      <c r="B353" t="s">
        <v>2852</v>
      </c>
      <c r="C353" t="s">
        <v>3324</v>
      </c>
      <c r="D353" s="105" t="s">
        <v>4460</v>
      </c>
      <c r="E353" t="s">
        <v>303</v>
      </c>
      <c r="F353" t="s">
        <v>3325</v>
      </c>
      <c r="G353" t="s">
        <v>1991</v>
      </c>
      <c r="H353" s="55">
        <v>2.73</v>
      </c>
      <c r="I353" t="s">
        <v>1598</v>
      </c>
      <c r="J353" t="s">
        <v>172</v>
      </c>
      <c r="K353" s="56">
        <v>7.9500000000000001E-2</v>
      </c>
      <c r="L353" s="56">
        <v>8.3400000000000002E-2</v>
      </c>
      <c r="M353" s="55">
        <v>617316.05000000005</v>
      </c>
      <c r="N353" s="55">
        <v>101.16</v>
      </c>
      <c r="O353" s="55">
        <v>222.25133446846201</v>
      </c>
      <c r="P353" s="56">
        <v>6.9999999999999999E-4</v>
      </c>
      <c r="Q353" s="56">
        <v>1E-4</v>
      </c>
    </row>
    <row r="354" spans="1:17">
      <c r="A354" t="s">
        <v>4388</v>
      </c>
      <c r="B354" t="s">
        <v>2852</v>
      </c>
      <c r="C354" t="s">
        <v>3326</v>
      </c>
      <c r="D354" s="105" t="s">
        <v>4460</v>
      </c>
      <c r="E354" t="s">
        <v>303</v>
      </c>
      <c r="F354" t="s">
        <v>3327</v>
      </c>
      <c r="G354" t="s">
        <v>1991</v>
      </c>
      <c r="H354" s="55">
        <v>2.75</v>
      </c>
      <c r="I354" t="s">
        <v>1598</v>
      </c>
      <c r="J354" t="s">
        <v>172</v>
      </c>
      <c r="K354" s="56">
        <v>7.8700000000000006E-2</v>
      </c>
      <c r="L354" s="56">
        <v>8.3299999999999999E-2</v>
      </c>
      <c r="M354" s="55">
        <v>185264.31</v>
      </c>
      <c r="N354" s="55">
        <v>100.43</v>
      </c>
      <c r="O354" s="55">
        <v>66.219090871094707</v>
      </c>
      <c r="P354" s="56">
        <v>2.0000000000000001E-4</v>
      </c>
      <c r="Q354" s="56">
        <v>0</v>
      </c>
    </row>
    <row r="355" spans="1:17">
      <c r="A355" t="s">
        <v>4435</v>
      </c>
      <c r="B355" t="s">
        <v>2852</v>
      </c>
      <c r="C355" t="s">
        <v>3328</v>
      </c>
      <c r="D355" s="105" t="s">
        <v>4460</v>
      </c>
      <c r="E355" t="s">
        <v>847</v>
      </c>
      <c r="F355" t="s">
        <v>3329</v>
      </c>
      <c r="G355" t="s">
        <v>844</v>
      </c>
      <c r="H355" s="55">
        <v>6.99</v>
      </c>
      <c r="I355" t="s">
        <v>862</v>
      </c>
      <c r="J355" t="s">
        <v>100</v>
      </c>
      <c r="K355" s="56">
        <v>4.36E-2</v>
      </c>
      <c r="L355" s="56">
        <v>3.5900000000000001E-2</v>
      </c>
      <c r="M355" s="55">
        <v>426585.33</v>
      </c>
      <c r="N355" s="55">
        <v>107.83</v>
      </c>
      <c r="O355" s="55">
        <v>1668.3727087765501</v>
      </c>
      <c r="P355" s="56">
        <v>5.1000000000000004E-3</v>
      </c>
      <c r="Q355" s="56">
        <v>5.9999999999999995E-4</v>
      </c>
    </row>
    <row r="356" spans="1:17">
      <c r="A356" t="s">
        <v>4436</v>
      </c>
      <c r="B356" t="s">
        <v>2852</v>
      </c>
      <c r="C356" t="s">
        <v>3330</v>
      </c>
      <c r="D356" s="105" t="s">
        <v>4460</v>
      </c>
      <c r="E356" t="s">
        <v>968</v>
      </c>
      <c r="F356" t="s">
        <v>3331</v>
      </c>
      <c r="G356" t="s">
        <v>881</v>
      </c>
      <c r="H356" s="55">
        <v>7.2</v>
      </c>
      <c r="I356" t="s">
        <v>862</v>
      </c>
      <c r="J356" t="s">
        <v>100</v>
      </c>
      <c r="K356" s="56">
        <v>4.48E-2</v>
      </c>
      <c r="L356" s="56">
        <v>6.0400000000000002E-2</v>
      </c>
      <c r="M356" s="55">
        <v>127802.61</v>
      </c>
      <c r="N356" s="55">
        <v>91.39</v>
      </c>
      <c r="O356" s="55">
        <v>423.62926674693301</v>
      </c>
      <c r="P356" s="56">
        <v>1.2999999999999999E-3</v>
      </c>
      <c r="Q356" s="56">
        <v>1E-4</v>
      </c>
    </row>
    <row r="357" spans="1:17">
      <c r="A357" t="s">
        <v>4437</v>
      </c>
      <c r="B357" t="s">
        <v>2852</v>
      </c>
      <c r="C357" t="s">
        <v>3205</v>
      </c>
      <c r="D357" s="105" t="s">
        <v>4460</v>
      </c>
      <c r="E357" t="s">
        <v>855</v>
      </c>
      <c r="F357" t="s">
        <v>338</v>
      </c>
      <c r="G357" t="s">
        <v>304</v>
      </c>
      <c r="H357" s="55">
        <v>3.9</v>
      </c>
      <c r="I357" t="s">
        <v>862</v>
      </c>
      <c r="J357" t="s">
        <v>105</v>
      </c>
      <c r="K357" s="56">
        <v>4.2200000000000001E-2</v>
      </c>
      <c r="L357" s="56">
        <v>6.6600000000000006E-2</v>
      </c>
      <c r="M357" s="55">
        <v>300064.68</v>
      </c>
      <c r="N357" s="55">
        <v>91.4</v>
      </c>
      <c r="O357" s="55">
        <v>751.22314879903195</v>
      </c>
      <c r="P357" s="56">
        <v>2.3E-3</v>
      </c>
      <c r="Q357" s="56">
        <v>2.9999999999999997E-4</v>
      </c>
    </row>
    <row r="358" spans="1:17">
      <c r="A358" t="s">
        <v>4438</v>
      </c>
      <c r="B358" t="s">
        <v>2852</v>
      </c>
      <c r="C358" t="s">
        <v>3332</v>
      </c>
      <c r="D358" s="105" t="s">
        <v>4460</v>
      </c>
      <c r="E358" t="s">
        <v>855</v>
      </c>
      <c r="F358" t="s">
        <v>3333</v>
      </c>
      <c r="G358" t="s">
        <v>304</v>
      </c>
      <c r="H358" s="55">
        <v>2</v>
      </c>
      <c r="I358" t="s">
        <v>862</v>
      </c>
      <c r="J358" t="s">
        <v>100</v>
      </c>
      <c r="K358" s="56">
        <v>5.0200000000000002E-2</v>
      </c>
      <c r="L358" s="56">
        <v>6.2399999999999997E-2</v>
      </c>
      <c r="M358" s="55">
        <v>192567.25</v>
      </c>
      <c r="N358" s="55">
        <v>100.26</v>
      </c>
      <c r="O358" s="55">
        <v>700.25736343095002</v>
      </c>
      <c r="P358" s="56">
        <v>2.0999999999999999E-3</v>
      </c>
      <c r="Q358" s="56">
        <v>2.0000000000000001E-4</v>
      </c>
    </row>
    <row r="359" spans="1:17">
      <c r="A359" t="s">
        <v>4392</v>
      </c>
      <c r="B359" t="s">
        <v>2852</v>
      </c>
      <c r="C359" t="s">
        <v>3389</v>
      </c>
      <c r="D359" s="105" t="s">
        <v>4460</v>
      </c>
      <c r="E359" t="s">
        <v>3505</v>
      </c>
      <c r="F359" t="s">
        <v>3390</v>
      </c>
      <c r="G359" s="105" t="s">
        <v>4460</v>
      </c>
      <c r="H359" s="55">
        <v>0.82</v>
      </c>
      <c r="I359" t="s">
        <v>903</v>
      </c>
      <c r="J359" t="s">
        <v>100</v>
      </c>
      <c r="K359" s="56">
        <v>7.7100000000000002E-2</v>
      </c>
      <c r="L359" s="56">
        <v>7.8100000000000003E-2</v>
      </c>
      <c r="M359" s="55">
        <v>47775.92</v>
      </c>
      <c r="N359" s="55">
        <v>100.7</v>
      </c>
      <c r="O359" s="55">
        <v>174.49624467288001</v>
      </c>
      <c r="P359" s="56">
        <v>5.0000000000000001E-4</v>
      </c>
      <c r="Q359" s="56">
        <v>1E-4</v>
      </c>
    </row>
    <row r="360" spans="1:17">
      <c r="A360" t="s">
        <v>4439</v>
      </c>
      <c r="B360" t="s">
        <v>2852</v>
      </c>
      <c r="C360" t="s">
        <v>3353</v>
      </c>
      <c r="D360" s="105" t="s">
        <v>4460</v>
      </c>
      <c r="E360" t="s">
        <v>3505</v>
      </c>
      <c r="F360" t="s">
        <v>211</v>
      </c>
      <c r="G360" s="105" t="s">
        <v>4460</v>
      </c>
      <c r="H360" s="55">
        <v>0.49</v>
      </c>
      <c r="I360" t="s">
        <v>862</v>
      </c>
      <c r="J360" t="s">
        <v>100</v>
      </c>
      <c r="K360" s="56">
        <v>8.1799999999999998E-2</v>
      </c>
      <c r="L360" s="56">
        <v>8.3000000000000004E-2</v>
      </c>
      <c r="M360" s="55">
        <v>54816.45</v>
      </c>
      <c r="N360" s="55">
        <v>100.15</v>
      </c>
      <c r="O360" s="55">
        <v>199.11749304622501</v>
      </c>
      <c r="P360" s="56">
        <v>5.9999999999999995E-4</v>
      </c>
      <c r="Q360" s="56">
        <v>1E-4</v>
      </c>
    </row>
    <row r="361" spans="1:17">
      <c r="A361" t="s">
        <v>4439</v>
      </c>
      <c r="B361" t="s">
        <v>2852</v>
      </c>
      <c r="C361" t="s">
        <v>3354</v>
      </c>
      <c r="D361" s="105" t="s">
        <v>4460</v>
      </c>
      <c r="E361" t="s">
        <v>3505</v>
      </c>
      <c r="F361" t="s">
        <v>226</v>
      </c>
      <c r="G361" s="105" t="s">
        <v>4460</v>
      </c>
      <c r="H361" s="55">
        <v>0.49</v>
      </c>
      <c r="I361" t="s">
        <v>862</v>
      </c>
      <c r="J361" t="s">
        <v>100</v>
      </c>
      <c r="K361" s="56">
        <v>8.1799999999999998E-2</v>
      </c>
      <c r="L361" s="56">
        <v>6.9599999999999995E-2</v>
      </c>
      <c r="M361" s="55">
        <v>455.97</v>
      </c>
      <c r="N361" s="55">
        <v>99.97</v>
      </c>
      <c r="O361" s="55">
        <v>1.653307049043</v>
      </c>
      <c r="P361" s="56">
        <v>0</v>
      </c>
      <c r="Q361" s="56">
        <v>0</v>
      </c>
    </row>
    <row r="362" spans="1:17">
      <c r="A362" t="s">
        <v>4440</v>
      </c>
      <c r="B362" t="s">
        <v>2852</v>
      </c>
      <c r="C362" t="s">
        <v>3394</v>
      </c>
      <c r="D362" s="105" t="s">
        <v>4460</v>
      </c>
      <c r="E362" t="s">
        <v>3505</v>
      </c>
      <c r="F362" t="s">
        <v>3395</v>
      </c>
      <c r="G362" s="105" t="s">
        <v>4460</v>
      </c>
      <c r="H362" s="55">
        <v>4.18</v>
      </c>
      <c r="I362" t="s">
        <v>862</v>
      </c>
      <c r="J362" t="s">
        <v>104</v>
      </c>
      <c r="K362" s="56">
        <v>8.9399999999999993E-2</v>
      </c>
      <c r="L362" s="56">
        <v>0.10440000000000001</v>
      </c>
      <c r="M362" s="55">
        <v>179262.14</v>
      </c>
      <c r="N362" s="55">
        <v>99.010000000000048</v>
      </c>
      <c r="O362" s="55">
        <v>820.151733741013</v>
      </c>
      <c r="P362" s="56">
        <v>2.5000000000000001E-3</v>
      </c>
      <c r="Q362" s="56">
        <v>2.9999999999999997E-4</v>
      </c>
    </row>
    <row r="363" spans="1:17">
      <c r="A363" t="s">
        <v>4441</v>
      </c>
      <c r="B363" t="s">
        <v>2852</v>
      </c>
      <c r="C363" t="s">
        <v>3347</v>
      </c>
      <c r="D363" s="105" t="s">
        <v>4460</v>
      </c>
      <c r="E363" t="s">
        <v>3505</v>
      </c>
      <c r="F363" t="s">
        <v>254</v>
      </c>
      <c r="G363" s="105" t="s">
        <v>4460</v>
      </c>
      <c r="H363" s="55">
        <v>0.51</v>
      </c>
      <c r="I363" t="s">
        <v>862</v>
      </c>
      <c r="J363" t="s">
        <v>105</v>
      </c>
      <c r="K363" s="56">
        <v>7.2300000000000003E-2</v>
      </c>
      <c r="L363" s="56">
        <v>7.0800000000000002E-2</v>
      </c>
      <c r="M363" s="55">
        <v>25866.73</v>
      </c>
      <c r="N363" s="55">
        <v>101.92</v>
      </c>
      <c r="O363" s="55">
        <v>72.211910097745601</v>
      </c>
      <c r="P363" s="56">
        <v>2.0000000000000001E-4</v>
      </c>
      <c r="Q363" s="56">
        <v>0</v>
      </c>
    </row>
    <row r="364" spans="1:17">
      <c r="A364" t="s">
        <v>4441</v>
      </c>
      <c r="B364" t="s">
        <v>2852</v>
      </c>
      <c r="C364" t="s">
        <v>3348</v>
      </c>
      <c r="D364" s="105" t="s">
        <v>4460</v>
      </c>
      <c r="E364" t="s">
        <v>3505</v>
      </c>
      <c r="F364" t="s">
        <v>254</v>
      </c>
      <c r="G364" s="105" t="s">
        <v>4460</v>
      </c>
      <c r="H364" s="55">
        <v>4.82</v>
      </c>
      <c r="I364" t="s">
        <v>862</v>
      </c>
      <c r="J364" t="s">
        <v>105</v>
      </c>
      <c r="K364" s="56">
        <v>7.3300000000000004E-2</v>
      </c>
      <c r="L364" s="56">
        <v>7.22E-2</v>
      </c>
      <c r="M364" s="55">
        <v>79731.55</v>
      </c>
      <c r="N364" s="55">
        <v>102.77000000000022</v>
      </c>
      <c r="O364" s="55">
        <v>224.442166079359</v>
      </c>
      <c r="P364" s="56">
        <v>6.9999999999999999E-4</v>
      </c>
      <c r="Q364" s="56">
        <v>1E-4</v>
      </c>
    </row>
    <row r="365" spans="1:17">
      <c r="A365" t="s">
        <v>4441</v>
      </c>
      <c r="B365" t="s">
        <v>2852</v>
      </c>
      <c r="C365" t="s">
        <v>3349</v>
      </c>
      <c r="D365" s="105" t="s">
        <v>4460</v>
      </c>
      <c r="E365" t="s">
        <v>3505</v>
      </c>
      <c r="F365" t="s">
        <v>254</v>
      </c>
      <c r="G365" s="105" t="s">
        <v>4460</v>
      </c>
      <c r="H365" s="55">
        <v>5.15</v>
      </c>
      <c r="I365" t="s">
        <v>862</v>
      </c>
      <c r="J365" t="s">
        <v>105</v>
      </c>
      <c r="K365" s="56">
        <v>4.4999999999999998E-2</v>
      </c>
      <c r="L365" s="56">
        <v>6.08E-2</v>
      </c>
      <c r="M365" s="55">
        <v>318926.19</v>
      </c>
      <c r="N365" s="55">
        <v>93.810000000000016</v>
      </c>
      <c r="O365" s="55">
        <v>819.49669902590495</v>
      </c>
      <c r="P365" s="56">
        <v>2.5000000000000001E-3</v>
      </c>
      <c r="Q365" s="56">
        <v>2.9999999999999997E-4</v>
      </c>
    </row>
    <row r="366" spans="1:17">
      <c r="A366" t="s">
        <v>4389</v>
      </c>
      <c r="B366" t="s">
        <v>2852</v>
      </c>
      <c r="C366" t="s">
        <v>3372</v>
      </c>
      <c r="D366" s="105" t="s">
        <v>4460</v>
      </c>
      <c r="E366" t="s">
        <v>3505</v>
      </c>
      <c r="F366" t="s">
        <v>3373</v>
      </c>
      <c r="G366" s="105" t="s">
        <v>4460</v>
      </c>
      <c r="H366" s="55">
        <v>0.7</v>
      </c>
      <c r="I366" t="s">
        <v>903</v>
      </c>
      <c r="J366" t="s">
        <v>100</v>
      </c>
      <c r="K366" s="56">
        <v>7.4499999999999997E-2</v>
      </c>
      <c r="L366" s="56">
        <v>7.6999999999999999E-2</v>
      </c>
      <c r="M366" s="55">
        <v>1830358.09</v>
      </c>
      <c r="N366" s="55">
        <v>100.70999999999995</v>
      </c>
      <c r="O366" s="55">
        <v>6685.8436248562502</v>
      </c>
      <c r="P366" s="56">
        <v>2.0400000000000001E-2</v>
      </c>
      <c r="Q366" s="56">
        <v>2.3E-3</v>
      </c>
    </row>
    <row r="367" spans="1:17">
      <c r="A367" t="s">
        <v>4389</v>
      </c>
      <c r="B367" t="s">
        <v>2852</v>
      </c>
      <c r="C367" t="s">
        <v>3374</v>
      </c>
      <c r="D367" s="105" t="s">
        <v>4460</v>
      </c>
      <c r="E367" t="s">
        <v>3505</v>
      </c>
      <c r="F367" t="s">
        <v>680</v>
      </c>
      <c r="G367" s="105" t="s">
        <v>4460</v>
      </c>
      <c r="H367" s="55">
        <v>0.7</v>
      </c>
      <c r="I367" t="s">
        <v>903</v>
      </c>
      <c r="J367" t="s">
        <v>100</v>
      </c>
      <c r="K367" s="56">
        <v>7.4499999999999997E-2</v>
      </c>
      <c r="L367" s="56">
        <v>7.6999999999999999E-2</v>
      </c>
      <c r="M367" s="55">
        <v>15761.67</v>
      </c>
      <c r="N367" s="55">
        <v>100.71</v>
      </c>
      <c r="O367" s="55">
        <v>57.573466887339002</v>
      </c>
      <c r="P367" s="56">
        <v>2.0000000000000001E-4</v>
      </c>
      <c r="Q367" s="56">
        <v>0</v>
      </c>
    </row>
    <row r="368" spans="1:17">
      <c r="A368" t="s">
        <v>4389</v>
      </c>
      <c r="B368" t="s">
        <v>2852</v>
      </c>
      <c r="C368" t="s">
        <v>3375</v>
      </c>
      <c r="D368" s="105" t="s">
        <v>4460</v>
      </c>
      <c r="E368" t="s">
        <v>3505</v>
      </c>
      <c r="F368" t="s">
        <v>3376</v>
      </c>
      <c r="G368" s="105" t="s">
        <v>4460</v>
      </c>
      <c r="H368" s="55">
        <v>0.7</v>
      </c>
      <c r="I368" t="s">
        <v>903</v>
      </c>
      <c r="J368" t="s">
        <v>100</v>
      </c>
      <c r="K368" s="56">
        <v>7.4499999999999997E-2</v>
      </c>
      <c r="L368" s="56">
        <v>7.6999999999999999E-2</v>
      </c>
      <c r="M368" s="55">
        <v>28521.95</v>
      </c>
      <c r="N368" s="55">
        <v>100.71</v>
      </c>
      <c r="O368" s="55">
        <v>104.18360134981501</v>
      </c>
      <c r="P368" s="56">
        <v>2.9999999999999997E-4</v>
      </c>
      <c r="Q368" s="56">
        <v>0</v>
      </c>
    </row>
    <row r="369" spans="1:17">
      <c r="A369" t="s">
        <v>4442</v>
      </c>
      <c r="B369" t="s">
        <v>2852</v>
      </c>
      <c r="C369" t="s">
        <v>3207</v>
      </c>
      <c r="D369" s="105" t="s">
        <v>4460</v>
      </c>
      <c r="E369" t="s">
        <v>3505</v>
      </c>
      <c r="F369" t="s">
        <v>365</v>
      </c>
      <c r="G369" s="105" t="s">
        <v>4460</v>
      </c>
      <c r="H369" s="55">
        <v>4.2699999999999996</v>
      </c>
      <c r="I369" t="s">
        <v>862</v>
      </c>
      <c r="J369" t="s">
        <v>104</v>
      </c>
      <c r="K369" s="56">
        <v>3.0300000000000001E-2</v>
      </c>
      <c r="L369" s="56">
        <v>6.3E-2</v>
      </c>
      <c r="M369" s="55">
        <v>820205.23</v>
      </c>
      <c r="N369" s="55">
        <v>87.410000000000039</v>
      </c>
      <c r="O369" s="55">
        <v>3312.9144761810498</v>
      </c>
      <c r="P369" s="56">
        <v>1.01E-2</v>
      </c>
      <c r="Q369" s="56">
        <v>1.1999999999999999E-3</v>
      </c>
    </row>
    <row r="370" spans="1:17">
      <c r="A370" t="s">
        <v>4443</v>
      </c>
      <c r="B370" t="s">
        <v>2852</v>
      </c>
      <c r="C370" t="s">
        <v>3369</v>
      </c>
      <c r="D370" s="105" t="s">
        <v>4460</v>
      </c>
      <c r="E370" t="s">
        <v>3505</v>
      </c>
      <c r="F370" t="s">
        <v>425</v>
      </c>
      <c r="G370" s="105" t="s">
        <v>4460</v>
      </c>
      <c r="H370" s="55">
        <v>0.25</v>
      </c>
      <c r="I370" t="s">
        <v>903</v>
      </c>
      <c r="J370" t="s">
        <v>100</v>
      </c>
      <c r="K370" s="56">
        <v>7.2700000000000001E-2</v>
      </c>
      <c r="L370" s="56">
        <v>1E-4</v>
      </c>
      <c r="M370" s="55">
        <v>1594706.16</v>
      </c>
      <c r="N370" s="55">
        <v>91.926795999999968</v>
      </c>
      <c r="O370" s="55">
        <v>5317.0451841290496</v>
      </c>
      <c r="P370" s="56">
        <v>1.6199999999999999E-2</v>
      </c>
      <c r="Q370" s="56">
        <v>1.9E-3</v>
      </c>
    </row>
    <row r="371" spans="1:17">
      <c r="A371" t="s">
        <v>4443</v>
      </c>
      <c r="B371" t="s">
        <v>2852</v>
      </c>
      <c r="C371" t="s">
        <v>3366</v>
      </c>
      <c r="D371" s="105" t="s">
        <v>4460</v>
      </c>
      <c r="E371" t="s">
        <v>3505</v>
      </c>
      <c r="F371" t="s">
        <v>425</v>
      </c>
      <c r="G371" s="105" t="s">
        <v>4460</v>
      </c>
      <c r="H371" s="55">
        <v>0.25</v>
      </c>
      <c r="I371" t="s">
        <v>903</v>
      </c>
      <c r="J371" t="s">
        <v>100</v>
      </c>
      <c r="K371" s="56">
        <v>7.2700000000000001E-2</v>
      </c>
      <c r="L371" s="56">
        <v>1E-4</v>
      </c>
      <c r="M371" s="55">
        <v>3780.87</v>
      </c>
      <c r="N371" s="55">
        <v>91.92679700000032</v>
      </c>
      <c r="O371" s="55">
        <v>12.6061197656649</v>
      </c>
      <c r="P371" s="56">
        <v>0</v>
      </c>
      <c r="Q371" s="56">
        <v>0</v>
      </c>
    </row>
    <row r="372" spans="1:17">
      <c r="A372" t="s">
        <v>4443</v>
      </c>
      <c r="B372" t="s">
        <v>2852</v>
      </c>
      <c r="C372" t="s">
        <v>3367</v>
      </c>
      <c r="D372" s="105" t="s">
        <v>4460</v>
      </c>
      <c r="E372" t="s">
        <v>3505</v>
      </c>
      <c r="F372" t="s">
        <v>3368</v>
      </c>
      <c r="G372" s="105" t="s">
        <v>4460</v>
      </c>
      <c r="H372" s="55">
        <v>0.25</v>
      </c>
      <c r="I372" t="s">
        <v>903</v>
      </c>
      <c r="J372" t="s">
        <v>100</v>
      </c>
      <c r="K372" s="56">
        <v>7.2700000000000001E-2</v>
      </c>
      <c r="L372" s="56">
        <v>1E-4</v>
      </c>
      <c r="M372" s="55">
        <v>800</v>
      </c>
      <c r="N372" s="55">
        <v>91.926799000000003</v>
      </c>
      <c r="O372" s="55">
        <v>2.6673479997839999</v>
      </c>
      <c r="P372" s="56">
        <v>0</v>
      </c>
      <c r="Q372" s="56">
        <v>0</v>
      </c>
    </row>
    <row r="373" spans="1:17">
      <c r="A373" t="s">
        <v>4443</v>
      </c>
      <c r="B373" t="s">
        <v>2852</v>
      </c>
      <c r="C373" t="s">
        <v>3357</v>
      </c>
      <c r="D373" s="105" t="s">
        <v>4460</v>
      </c>
      <c r="E373" t="s">
        <v>3505</v>
      </c>
      <c r="F373" t="s">
        <v>288</v>
      </c>
      <c r="G373" s="105" t="s">
        <v>4460</v>
      </c>
      <c r="H373" s="55">
        <v>0.25</v>
      </c>
      <c r="I373" t="s">
        <v>903</v>
      </c>
      <c r="J373" t="s">
        <v>100</v>
      </c>
      <c r="K373" s="56">
        <v>7.2700000000000001E-2</v>
      </c>
      <c r="L373" s="56">
        <v>1E-4</v>
      </c>
      <c r="M373" s="55">
        <v>1188.6500000000001</v>
      </c>
      <c r="N373" s="55">
        <v>91.926801000000111</v>
      </c>
      <c r="O373" s="55">
        <v>3.9631790861537399</v>
      </c>
      <c r="P373" s="56">
        <v>0</v>
      </c>
      <c r="Q373" s="56">
        <v>0</v>
      </c>
    </row>
    <row r="374" spans="1:17">
      <c r="A374" t="s">
        <v>4443</v>
      </c>
      <c r="B374" t="s">
        <v>2852</v>
      </c>
      <c r="C374" t="s">
        <v>3358</v>
      </c>
      <c r="D374" s="105" t="s">
        <v>4460</v>
      </c>
      <c r="E374" t="s">
        <v>3505</v>
      </c>
      <c r="F374" t="s">
        <v>615</v>
      </c>
      <c r="G374" s="105" t="s">
        <v>4460</v>
      </c>
      <c r="H374" s="55">
        <v>0.25</v>
      </c>
      <c r="I374" t="s">
        <v>903</v>
      </c>
      <c r="J374" t="s">
        <v>100</v>
      </c>
      <c r="K374" s="56">
        <v>7.2700000000000001E-2</v>
      </c>
      <c r="L374" s="56">
        <v>1E-4</v>
      </c>
      <c r="M374" s="55">
        <v>4733.3900000000003</v>
      </c>
      <c r="N374" s="55">
        <v>91.926797999999835</v>
      </c>
      <c r="O374" s="55">
        <v>15.7819977641919</v>
      </c>
      <c r="P374" s="56">
        <v>0</v>
      </c>
      <c r="Q374" s="56">
        <v>0</v>
      </c>
    </row>
    <row r="375" spans="1:17">
      <c r="A375" t="s">
        <v>4443</v>
      </c>
      <c r="B375" t="s">
        <v>2852</v>
      </c>
      <c r="C375" t="s">
        <v>3359</v>
      </c>
      <c r="D375" s="105" t="s">
        <v>4460</v>
      </c>
      <c r="E375" t="s">
        <v>3505</v>
      </c>
      <c r="F375" t="s">
        <v>3360</v>
      </c>
      <c r="G375" s="105" t="s">
        <v>4460</v>
      </c>
      <c r="H375" s="55">
        <v>0.25</v>
      </c>
      <c r="I375" t="s">
        <v>903</v>
      </c>
      <c r="J375" t="s">
        <v>100</v>
      </c>
      <c r="K375" s="56">
        <v>7.2700000000000001E-2</v>
      </c>
      <c r="L375" s="56">
        <v>1E-4</v>
      </c>
      <c r="M375" s="55">
        <v>929.1</v>
      </c>
      <c r="N375" s="55">
        <v>91.926794000000058</v>
      </c>
      <c r="O375" s="55">
        <v>3.09779111475686</v>
      </c>
      <c r="P375" s="56">
        <v>0</v>
      </c>
      <c r="Q375" s="56">
        <v>0</v>
      </c>
    </row>
    <row r="376" spans="1:17">
      <c r="A376" t="s">
        <v>4443</v>
      </c>
      <c r="B376" t="s">
        <v>2852</v>
      </c>
      <c r="C376" t="s">
        <v>3361</v>
      </c>
      <c r="D376" s="105" t="s">
        <v>4460</v>
      </c>
      <c r="E376" t="s">
        <v>3505</v>
      </c>
      <c r="F376" t="s">
        <v>3362</v>
      </c>
      <c r="G376" s="105" t="s">
        <v>4460</v>
      </c>
      <c r="H376" s="55">
        <v>0.25</v>
      </c>
      <c r="I376" t="s">
        <v>903</v>
      </c>
      <c r="J376" t="s">
        <v>100</v>
      </c>
      <c r="K376" s="56">
        <v>7.2700000000000001E-2</v>
      </c>
      <c r="L376" s="56">
        <v>1E-4</v>
      </c>
      <c r="M376" s="55">
        <v>222.92</v>
      </c>
      <c r="N376" s="55">
        <v>91.926782999999972</v>
      </c>
      <c r="O376" s="55">
        <v>0.74325639077487704</v>
      </c>
      <c r="P376" s="56">
        <v>0</v>
      </c>
      <c r="Q376" s="56">
        <v>0</v>
      </c>
    </row>
    <row r="377" spans="1:17">
      <c r="A377" t="s">
        <v>4443</v>
      </c>
      <c r="B377" t="s">
        <v>2852</v>
      </c>
      <c r="C377" t="s">
        <v>3363</v>
      </c>
      <c r="D377" s="105" t="s">
        <v>4460</v>
      </c>
      <c r="E377" t="s">
        <v>3505</v>
      </c>
      <c r="F377" t="s">
        <v>237</v>
      </c>
      <c r="G377" s="105" t="s">
        <v>4460</v>
      </c>
      <c r="H377" s="55">
        <v>0.25</v>
      </c>
      <c r="I377" t="s">
        <v>903</v>
      </c>
      <c r="J377" t="s">
        <v>100</v>
      </c>
      <c r="K377" s="56">
        <v>7.2700000000000001E-2</v>
      </c>
      <c r="L377" s="56">
        <v>1E-4</v>
      </c>
      <c r="M377" s="55">
        <v>1218.2</v>
      </c>
      <c r="N377" s="55">
        <v>91.926792999999961</v>
      </c>
      <c r="O377" s="55">
        <v>4.0617039015663998</v>
      </c>
      <c r="P377" s="56">
        <v>0</v>
      </c>
      <c r="Q377" s="56">
        <v>0</v>
      </c>
    </row>
    <row r="378" spans="1:17">
      <c r="A378" t="s">
        <v>4443</v>
      </c>
      <c r="B378" t="s">
        <v>2852</v>
      </c>
      <c r="C378" t="s">
        <v>3364</v>
      </c>
      <c r="D378" s="105" t="s">
        <v>4460</v>
      </c>
      <c r="E378" t="s">
        <v>3505</v>
      </c>
      <c r="F378" t="s">
        <v>3365</v>
      </c>
      <c r="G378" s="105" t="s">
        <v>4460</v>
      </c>
      <c r="H378" s="55">
        <v>0.25</v>
      </c>
      <c r="I378" t="s">
        <v>903</v>
      </c>
      <c r="J378" t="s">
        <v>100</v>
      </c>
      <c r="K378" s="56">
        <v>7.2700000000000001E-2</v>
      </c>
      <c r="L378" s="56">
        <v>1E-4</v>
      </c>
      <c r="M378" s="55">
        <v>406.07</v>
      </c>
      <c r="N378" s="55">
        <v>91.926808999999992</v>
      </c>
      <c r="O378" s="55">
        <v>1.3539126501219501</v>
      </c>
      <c r="P378" s="56">
        <v>0</v>
      </c>
      <c r="Q378" s="56">
        <v>0</v>
      </c>
    </row>
    <row r="379" spans="1:17">
      <c r="A379" t="s">
        <v>4444</v>
      </c>
      <c r="B379" t="s">
        <v>2852</v>
      </c>
      <c r="C379" t="s">
        <v>3393</v>
      </c>
      <c r="D379" s="105" t="s">
        <v>4460</v>
      </c>
      <c r="E379" t="s">
        <v>3505</v>
      </c>
      <c r="F379" t="s">
        <v>425</v>
      </c>
      <c r="G379" s="105" t="s">
        <v>4460</v>
      </c>
      <c r="H379" s="55">
        <v>0.51</v>
      </c>
      <c r="I379" t="s">
        <v>903</v>
      </c>
      <c r="J379" t="s">
        <v>100</v>
      </c>
      <c r="K379" s="56">
        <v>7.6999999999999999E-2</v>
      </c>
      <c r="L379" s="56">
        <v>7.5600000000000001E-2</v>
      </c>
      <c r="M379" s="55">
        <v>966868.65</v>
      </c>
      <c r="N379" s="55">
        <v>100.73000000000015</v>
      </c>
      <c r="O379" s="55">
        <v>3532.4324714829199</v>
      </c>
      <c r="P379" s="56">
        <v>1.0800000000000001E-2</v>
      </c>
      <c r="Q379" s="56">
        <v>1.1999999999999999E-3</v>
      </c>
    </row>
    <row r="380" spans="1:17">
      <c r="A380" t="s">
        <v>4445</v>
      </c>
      <c r="B380" t="s">
        <v>2852</v>
      </c>
      <c r="C380" t="s">
        <v>3335</v>
      </c>
      <c r="D380" s="105" t="s">
        <v>4460</v>
      </c>
      <c r="E380" t="s">
        <v>3505</v>
      </c>
      <c r="F380" t="s">
        <v>372</v>
      </c>
      <c r="G380" s="105" t="s">
        <v>4460</v>
      </c>
      <c r="H380" s="55">
        <v>2.2999999999999998</v>
      </c>
      <c r="I380" t="s">
        <v>862</v>
      </c>
      <c r="J380" t="s">
        <v>100</v>
      </c>
      <c r="K380" s="56">
        <v>7.9600000000000004E-2</v>
      </c>
      <c r="L380" s="56">
        <v>7.6700000000000004E-2</v>
      </c>
      <c r="M380" s="55">
        <v>265673.25</v>
      </c>
      <c r="N380" s="55">
        <v>101.66</v>
      </c>
      <c r="O380" s="55">
        <v>979.59258592064998</v>
      </c>
      <c r="P380" s="56">
        <v>3.0000000000000001E-3</v>
      </c>
      <c r="Q380" s="56">
        <v>2.9999999999999997E-4</v>
      </c>
    </row>
    <row r="381" spans="1:17">
      <c r="A381" t="s">
        <v>4445</v>
      </c>
      <c r="B381" t="s">
        <v>2852</v>
      </c>
      <c r="C381" t="s">
        <v>3334</v>
      </c>
      <c r="D381" s="105" t="s">
        <v>4460</v>
      </c>
      <c r="E381" t="s">
        <v>3505</v>
      </c>
      <c r="F381" t="s">
        <v>372</v>
      </c>
      <c r="G381" s="105" t="s">
        <v>4460</v>
      </c>
      <c r="H381" s="55">
        <v>2.2999999999999998</v>
      </c>
      <c r="I381" t="s">
        <v>862</v>
      </c>
      <c r="J381" t="s">
        <v>100</v>
      </c>
      <c r="K381" s="56">
        <v>7.9600000000000004E-2</v>
      </c>
      <c r="L381" s="56">
        <v>7.6700000000000004E-2</v>
      </c>
      <c r="M381" s="55">
        <v>214363.67</v>
      </c>
      <c r="N381" s="55">
        <v>101.67</v>
      </c>
      <c r="O381" s="55">
        <v>790.48123150920298</v>
      </c>
      <c r="P381" s="56">
        <v>2.3999999999999998E-3</v>
      </c>
      <c r="Q381" s="56">
        <v>2.9999999999999997E-4</v>
      </c>
    </row>
    <row r="382" spans="1:17">
      <c r="A382" t="s">
        <v>4445</v>
      </c>
      <c r="B382" t="s">
        <v>2852</v>
      </c>
      <c r="C382" t="s">
        <v>3336</v>
      </c>
      <c r="D382" s="105" t="s">
        <v>4460</v>
      </c>
      <c r="E382" t="s">
        <v>3505</v>
      </c>
      <c r="F382" t="s">
        <v>3337</v>
      </c>
      <c r="G382" s="105" t="s">
        <v>4460</v>
      </c>
      <c r="H382" s="55">
        <v>2.2999999999999998</v>
      </c>
      <c r="I382" t="s">
        <v>862</v>
      </c>
      <c r="J382" t="s">
        <v>100</v>
      </c>
      <c r="K382" s="56">
        <v>7.9600000000000004E-2</v>
      </c>
      <c r="L382" s="56">
        <v>7.5999999999999998E-2</v>
      </c>
      <c r="M382" s="55">
        <v>195769.62</v>
      </c>
      <c r="N382" s="55">
        <v>101.67</v>
      </c>
      <c r="O382" s="55">
        <v>721.914353816058</v>
      </c>
      <c r="P382" s="56">
        <v>2.2000000000000001E-3</v>
      </c>
      <c r="Q382" s="56">
        <v>2.9999999999999997E-4</v>
      </c>
    </row>
    <row r="383" spans="1:17">
      <c r="A383" t="s">
        <v>4446</v>
      </c>
      <c r="B383" t="s">
        <v>2852</v>
      </c>
      <c r="C383" t="s">
        <v>3396</v>
      </c>
      <c r="D383" s="105" t="s">
        <v>4460</v>
      </c>
      <c r="E383" t="s">
        <v>3505</v>
      </c>
      <c r="F383" t="s">
        <v>3397</v>
      </c>
      <c r="G383" s="105" t="s">
        <v>4460</v>
      </c>
      <c r="H383" s="55">
        <v>1</v>
      </c>
      <c r="I383" t="s">
        <v>903</v>
      </c>
      <c r="J383" t="s">
        <v>100</v>
      </c>
      <c r="K383" s="56">
        <v>7.8799999999999995E-2</v>
      </c>
      <c r="L383" s="56">
        <v>1E-4</v>
      </c>
      <c r="M383" s="55">
        <v>1203798.4099999999</v>
      </c>
      <c r="N383" s="55">
        <v>78.199743000000026</v>
      </c>
      <c r="O383" s="55">
        <v>3414.3390623862801</v>
      </c>
      <c r="P383" s="56">
        <v>1.04E-2</v>
      </c>
      <c r="Q383" s="56">
        <v>1.1999999999999999E-3</v>
      </c>
    </row>
    <row r="384" spans="1:17">
      <c r="A384" t="s">
        <v>4447</v>
      </c>
      <c r="B384" t="s">
        <v>2852</v>
      </c>
      <c r="C384" t="s">
        <v>3206</v>
      </c>
      <c r="D384" s="105" t="s">
        <v>4460</v>
      </c>
      <c r="E384" t="s">
        <v>3505</v>
      </c>
      <c r="F384" t="s">
        <v>397</v>
      </c>
      <c r="G384" s="105" t="s">
        <v>4460</v>
      </c>
      <c r="H384" s="55">
        <v>1.77</v>
      </c>
      <c r="I384" t="s">
        <v>862</v>
      </c>
      <c r="J384" t="s">
        <v>100</v>
      </c>
      <c r="K384" s="56">
        <v>8.4599999999999995E-2</v>
      </c>
      <c r="L384" s="56">
        <v>8.5599999999999996E-2</v>
      </c>
      <c r="M384" s="55">
        <v>484743.16</v>
      </c>
      <c r="N384" s="55">
        <v>100.60999999999989</v>
      </c>
      <c r="O384" s="55">
        <v>1768.8882383120499</v>
      </c>
      <c r="P384" s="56">
        <v>5.4000000000000003E-3</v>
      </c>
      <c r="Q384" s="56">
        <v>5.9999999999999995E-4</v>
      </c>
    </row>
    <row r="385" spans="1:17">
      <c r="A385" t="s">
        <v>4448</v>
      </c>
      <c r="B385" t="s">
        <v>2852</v>
      </c>
      <c r="C385" t="s">
        <v>3370</v>
      </c>
      <c r="D385" s="105" t="s">
        <v>4460</v>
      </c>
      <c r="E385" t="s">
        <v>3505</v>
      </c>
      <c r="F385" t="s">
        <v>3371</v>
      </c>
      <c r="G385" s="105" t="s">
        <v>4460</v>
      </c>
      <c r="H385" s="55">
        <v>2.86</v>
      </c>
      <c r="I385" t="s">
        <v>862</v>
      </c>
      <c r="J385" t="s">
        <v>100</v>
      </c>
      <c r="K385" s="56">
        <v>8.7499999999999994E-2</v>
      </c>
      <c r="L385" s="56">
        <v>9.1300000000000006E-2</v>
      </c>
      <c r="M385" s="55">
        <v>1304133.1200000001</v>
      </c>
      <c r="N385" s="55">
        <v>100.15</v>
      </c>
      <c r="O385" s="55">
        <v>4737.1859624793597</v>
      </c>
      <c r="P385" s="56">
        <v>1.4500000000000001E-2</v>
      </c>
      <c r="Q385" s="56">
        <v>1.6999999999999999E-3</v>
      </c>
    </row>
    <row r="386" spans="1:17">
      <c r="A386" t="s">
        <v>4449</v>
      </c>
      <c r="B386" t="s">
        <v>2852</v>
      </c>
      <c r="C386" t="s">
        <v>3338</v>
      </c>
      <c r="D386" s="105" t="s">
        <v>4460</v>
      </c>
      <c r="E386" t="s">
        <v>3505</v>
      </c>
      <c r="F386" t="s">
        <v>338</v>
      </c>
      <c r="G386" s="105" t="s">
        <v>4460</v>
      </c>
      <c r="H386" s="55">
        <v>0.94</v>
      </c>
      <c r="I386" t="s">
        <v>903</v>
      </c>
      <c r="J386" t="s">
        <v>100</v>
      </c>
      <c r="K386" s="56">
        <v>8.0299999999999996E-2</v>
      </c>
      <c r="L386" s="56">
        <v>8.2500000000000004E-2</v>
      </c>
      <c r="M386" s="55">
        <v>1501314.59</v>
      </c>
      <c r="N386" s="55">
        <v>100.86000000000004</v>
      </c>
      <c r="O386" s="55">
        <v>5492.0973228842004</v>
      </c>
      <c r="P386" s="56">
        <v>1.6799999999999999E-2</v>
      </c>
      <c r="Q386" s="56">
        <v>1.9E-3</v>
      </c>
    </row>
    <row r="387" spans="1:17">
      <c r="A387" t="s">
        <v>4450</v>
      </c>
      <c r="B387" t="s">
        <v>2852</v>
      </c>
      <c r="C387" t="s">
        <v>3391</v>
      </c>
      <c r="D387" s="105" t="s">
        <v>4460</v>
      </c>
      <c r="E387" t="s">
        <v>3505</v>
      </c>
      <c r="F387" t="s">
        <v>3392</v>
      </c>
      <c r="G387" s="105" t="s">
        <v>4460</v>
      </c>
      <c r="H387" s="55">
        <v>0.25</v>
      </c>
      <c r="I387" t="s">
        <v>903</v>
      </c>
      <c r="J387" t="s">
        <v>100</v>
      </c>
      <c r="K387" s="56">
        <v>7.0099999999999996E-2</v>
      </c>
      <c r="L387" s="56">
        <v>1E-4</v>
      </c>
      <c r="M387" s="55">
        <v>1064036.03</v>
      </c>
      <c r="N387" s="55">
        <v>88.007138000000097</v>
      </c>
      <c r="O387" s="55">
        <v>3396.4231129974401</v>
      </c>
      <c r="P387" s="56">
        <v>1.04E-2</v>
      </c>
      <c r="Q387" s="56">
        <v>1.1999999999999999E-3</v>
      </c>
    </row>
    <row r="388" spans="1:17">
      <c r="A388" t="s">
        <v>4451</v>
      </c>
      <c r="B388" t="s">
        <v>2852</v>
      </c>
      <c r="C388" t="s">
        <v>3355</v>
      </c>
      <c r="D388" s="105" t="s">
        <v>4460</v>
      </c>
      <c r="E388" t="s">
        <v>3505</v>
      </c>
      <c r="F388" t="s">
        <v>3356</v>
      </c>
      <c r="G388" s="105" t="s">
        <v>4460</v>
      </c>
      <c r="H388" s="55">
        <v>2.92</v>
      </c>
      <c r="I388" t="s">
        <v>862</v>
      </c>
      <c r="J388" t="s">
        <v>100</v>
      </c>
      <c r="K388" s="56">
        <v>8.8599999999999998E-2</v>
      </c>
      <c r="L388" s="56">
        <v>9.3600000000000003E-2</v>
      </c>
      <c r="M388" s="55">
        <v>676284.9</v>
      </c>
      <c r="N388" s="55">
        <v>99.83</v>
      </c>
      <c r="O388" s="55">
        <v>2448.7154272350899</v>
      </c>
      <c r="P388" s="56">
        <v>7.4999999999999997E-3</v>
      </c>
      <c r="Q388" s="56">
        <v>8.9999999999999998E-4</v>
      </c>
    </row>
    <row r="389" spans="1:17">
      <c r="A389" t="s">
        <v>4452</v>
      </c>
      <c r="B389" t="s">
        <v>2852</v>
      </c>
      <c r="C389" t="s">
        <v>3408</v>
      </c>
      <c r="D389" s="105" t="s">
        <v>4460</v>
      </c>
      <c r="E389" t="s">
        <v>3505</v>
      </c>
      <c r="F389" t="s">
        <v>3409</v>
      </c>
      <c r="G389" s="105" t="s">
        <v>4460</v>
      </c>
      <c r="H389" s="55">
        <v>2.2799999999999998</v>
      </c>
      <c r="I389" t="s">
        <v>862</v>
      </c>
      <c r="J389" t="s">
        <v>100</v>
      </c>
      <c r="K389" s="56">
        <v>8.0600000000000005E-2</v>
      </c>
      <c r="L389" s="56">
        <v>9.2200000000000004E-2</v>
      </c>
      <c r="M389" s="55">
        <v>349508.49</v>
      </c>
      <c r="N389" s="55">
        <v>98.560000000000159</v>
      </c>
      <c r="O389" s="55">
        <v>1249.4128842074899</v>
      </c>
      <c r="P389" s="56">
        <v>3.8E-3</v>
      </c>
      <c r="Q389" s="56">
        <v>4.0000000000000002E-4</v>
      </c>
    </row>
    <row r="390" spans="1:17">
      <c r="A390" t="s">
        <v>4390</v>
      </c>
      <c r="B390" t="s">
        <v>2852</v>
      </c>
      <c r="C390" t="s">
        <v>3377</v>
      </c>
      <c r="D390" s="105" t="s">
        <v>4460</v>
      </c>
      <c r="E390" t="s">
        <v>3505</v>
      </c>
      <c r="F390" t="s">
        <v>3378</v>
      </c>
      <c r="G390" s="105" t="s">
        <v>4460</v>
      </c>
      <c r="H390" s="55">
        <v>0.82</v>
      </c>
      <c r="I390" t="s">
        <v>903</v>
      </c>
      <c r="J390" t="s">
        <v>100</v>
      </c>
      <c r="K390" s="56">
        <v>7.6999999999999999E-2</v>
      </c>
      <c r="L390" s="56">
        <v>8.5099999999999995E-2</v>
      </c>
      <c r="M390" s="55">
        <v>1559166.33</v>
      </c>
      <c r="N390" s="55">
        <v>100.16000000000007</v>
      </c>
      <c r="O390" s="55">
        <v>5664.1444329562601</v>
      </c>
      <c r="P390" s="56">
        <v>1.7299999999999999E-2</v>
      </c>
      <c r="Q390" s="56">
        <v>2E-3</v>
      </c>
    </row>
    <row r="391" spans="1:17">
      <c r="A391" t="s">
        <v>4390</v>
      </c>
      <c r="B391" t="s">
        <v>2852</v>
      </c>
      <c r="C391" t="s">
        <v>3379</v>
      </c>
      <c r="D391" s="105" t="s">
        <v>4460</v>
      </c>
      <c r="E391" t="s">
        <v>3505</v>
      </c>
      <c r="F391" t="s">
        <v>237</v>
      </c>
      <c r="G391" s="105" t="s">
        <v>4460</v>
      </c>
      <c r="H391" s="55">
        <v>0.82</v>
      </c>
      <c r="I391" t="s">
        <v>903</v>
      </c>
      <c r="J391" t="s">
        <v>100</v>
      </c>
      <c r="K391" s="56">
        <v>7.6999999999999999E-2</v>
      </c>
      <c r="L391" s="56">
        <v>7.7299999999999994E-2</v>
      </c>
      <c r="M391" s="55">
        <v>4477.8</v>
      </c>
      <c r="N391" s="55">
        <v>100.76</v>
      </c>
      <c r="O391" s="55">
        <v>16.364412052559999</v>
      </c>
      <c r="P391" s="56">
        <v>0</v>
      </c>
      <c r="Q391" s="56">
        <v>0</v>
      </c>
    </row>
    <row r="392" spans="1:17">
      <c r="A392" t="s">
        <v>4390</v>
      </c>
      <c r="B392" t="s">
        <v>2852</v>
      </c>
      <c r="C392" t="s">
        <v>3380</v>
      </c>
      <c r="D392" s="105" t="s">
        <v>4460</v>
      </c>
      <c r="E392" t="s">
        <v>3505</v>
      </c>
      <c r="F392" t="s">
        <v>2748</v>
      </c>
      <c r="G392" s="105" t="s">
        <v>4460</v>
      </c>
      <c r="H392" s="55">
        <v>0.82</v>
      </c>
      <c r="I392" t="s">
        <v>903</v>
      </c>
      <c r="J392" t="s">
        <v>100</v>
      </c>
      <c r="K392" s="56">
        <v>7.6999999999999999E-2</v>
      </c>
      <c r="L392" s="56">
        <v>7.7299999999999994E-2</v>
      </c>
      <c r="M392" s="55">
        <v>2517.14</v>
      </c>
      <c r="N392" s="55">
        <v>100.76</v>
      </c>
      <c r="O392" s="55">
        <v>9.1990522475279999</v>
      </c>
      <c r="P392" s="56">
        <v>0</v>
      </c>
      <c r="Q392" s="56">
        <v>0</v>
      </c>
    </row>
    <row r="393" spans="1:17">
      <c r="A393" t="s">
        <v>4390</v>
      </c>
      <c r="B393" t="s">
        <v>2852</v>
      </c>
      <c r="C393" t="s">
        <v>3381</v>
      </c>
      <c r="D393" s="105" t="s">
        <v>4460</v>
      </c>
      <c r="E393" t="s">
        <v>3505</v>
      </c>
      <c r="F393" t="s">
        <v>3382</v>
      </c>
      <c r="G393" s="105" t="s">
        <v>4460</v>
      </c>
      <c r="H393" s="55">
        <v>0.82</v>
      </c>
      <c r="I393" t="s">
        <v>903</v>
      </c>
      <c r="J393" t="s">
        <v>100</v>
      </c>
      <c r="K393" s="56">
        <v>7.6999999999999999E-2</v>
      </c>
      <c r="L393" s="56">
        <v>7.8100000000000003E-2</v>
      </c>
      <c r="M393" s="55">
        <v>3771.54</v>
      </c>
      <c r="N393" s="55">
        <v>100.7</v>
      </c>
      <c r="O393" s="55">
        <v>13.77513120906</v>
      </c>
      <c r="P393" s="56">
        <v>0</v>
      </c>
      <c r="Q393" s="56">
        <v>0</v>
      </c>
    </row>
    <row r="394" spans="1:17">
      <c r="A394" t="s">
        <v>4390</v>
      </c>
      <c r="B394" t="s">
        <v>2852</v>
      </c>
      <c r="C394" t="s">
        <v>3383</v>
      </c>
      <c r="D394" s="105" t="s">
        <v>4460</v>
      </c>
      <c r="E394" t="s">
        <v>3505</v>
      </c>
      <c r="F394" t="s">
        <v>3384</v>
      </c>
      <c r="G394" s="105" t="s">
        <v>4460</v>
      </c>
      <c r="H394" s="55">
        <v>0.82</v>
      </c>
      <c r="I394" t="s">
        <v>903</v>
      </c>
      <c r="J394" t="s">
        <v>100</v>
      </c>
      <c r="K394" s="56">
        <v>7.6999999999999999E-2</v>
      </c>
      <c r="L394" s="56">
        <v>7.8100000000000003E-2</v>
      </c>
      <c r="M394" s="55">
        <v>14671.31</v>
      </c>
      <c r="N394" s="55">
        <v>100.7</v>
      </c>
      <c r="O394" s="55">
        <v>53.585331259589999</v>
      </c>
      <c r="P394" s="56">
        <v>2.0000000000000001E-4</v>
      </c>
      <c r="Q394" s="56">
        <v>0</v>
      </c>
    </row>
    <row r="395" spans="1:17">
      <c r="A395" t="s">
        <v>4390</v>
      </c>
      <c r="B395" t="s">
        <v>2852</v>
      </c>
      <c r="C395" t="s">
        <v>3385</v>
      </c>
      <c r="D395" s="105" t="s">
        <v>4460</v>
      </c>
      <c r="E395" t="s">
        <v>3505</v>
      </c>
      <c r="F395" t="s">
        <v>3386</v>
      </c>
      <c r="G395" s="105" t="s">
        <v>4460</v>
      </c>
      <c r="H395" s="55">
        <v>0.82</v>
      </c>
      <c r="I395" t="s">
        <v>903</v>
      </c>
      <c r="J395" t="s">
        <v>100</v>
      </c>
      <c r="K395" s="56">
        <v>7.6999999999999999E-2</v>
      </c>
      <c r="L395" s="56">
        <v>7.8100000000000003E-2</v>
      </c>
      <c r="M395" s="55">
        <v>2863.64</v>
      </c>
      <c r="N395" s="55">
        <v>100.7</v>
      </c>
      <c r="O395" s="55">
        <v>10.45912723596</v>
      </c>
      <c r="P395" s="56">
        <v>0</v>
      </c>
      <c r="Q395" s="56">
        <v>0</v>
      </c>
    </row>
    <row r="396" spans="1:17">
      <c r="A396" t="s">
        <v>4390</v>
      </c>
      <c r="B396" t="s">
        <v>2852</v>
      </c>
      <c r="C396" t="s">
        <v>3387</v>
      </c>
      <c r="D396" s="105" t="s">
        <v>4460</v>
      </c>
      <c r="E396" t="s">
        <v>3505</v>
      </c>
      <c r="F396" t="s">
        <v>3388</v>
      </c>
      <c r="G396" s="105" t="s">
        <v>4460</v>
      </c>
      <c r="H396" s="55">
        <v>0.82</v>
      </c>
      <c r="I396" t="s">
        <v>903</v>
      </c>
      <c r="J396" t="s">
        <v>100</v>
      </c>
      <c r="K396" s="56">
        <v>7.6999999999999999E-2</v>
      </c>
      <c r="L396" s="56">
        <v>7.8100000000000003E-2</v>
      </c>
      <c r="M396" s="55">
        <v>15482.82</v>
      </c>
      <c r="N396" s="55">
        <v>100.7</v>
      </c>
      <c r="O396" s="55">
        <v>56.549281456979998</v>
      </c>
      <c r="P396" s="56">
        <v>2.0000000000000001E-4</v>
      </c>
      <c r="Q396" s="56">
        <v>0</v>
      </c>
    </row>
    <row r="397" spans="1:17">
      <c r="A397" t="s">
        <v>4453</v>
      </c>
      <c r="B397" t="s">
        <v>2852</v>
      </c>
      <c r="C397" t="s">
        <v>3407</v>
      </c>
      <c r="D397" s="105" t="s">
        <v>4460</v>
      </c>
      <c r="E397" t="s">
        <v>3505</v>
      </c>
      <c r="F397" t="s">
        <v>437</v>
      </c>
      <c r="G397" s="105" t="s">
        <v>4460</v>
      </c>
      <c r="H397" s="55">
        <v>2.4900000000000002</v>
      </c>
      <c r="I397" t="s">
        <v>862</v>
      </c>
      <c r="J397" t="s">
        <v>100</v>
      </c>
      <c r="K397" s="56">
        <v>8.2000000000000003E-2</v>
      </c>
      <c r="L397" s="56">
        <v>8.5599999999999996E-2</v>
      </c>
      <c r="M397" s="55">
        <v>793123.71</v>
      </c>
      <c r="N397" s="55">
        <v>100.34000000000007</v>
      </c>
      <c r="O397" s="55">
        <v>2886.4403391369801</v>
      </c>
      <c r="P397" s="56">
        <v>8.8000000000000005E-3</v>
      </c>
      <c r="Q397" s="56">
        <v>1E-3</v>
      </c>
    </row>
    <row r="398" spans="1:17">
      <c r="A398" t="s">
        <v>4454</v>
      </c>
      <c r="B398" t="s">
        <v>2852</v>
      </c>
      <c r="C398" t="s">
        <v>3213</v>
      </c>
      <c r="D398" s="105" t="s">
        <v>4460</v>
      </c>
      <c r="E398" t="s">
        <v>3505</v>
      </c>
      <c r="F398" t="s">
        <v>3210</v>
      </c>
      <c r="G398" s="105" t="s">
        <v>4460</v>
      </c>
      <c r="H398" s="55">
        <v>2.16</v>
      </c>
      <c r="I398" t="s">
        <v>975</v>
      </c>
      <c r="J398" t="s">
        <v>102</v>
      </c>
      <c r="K398" s="56">
        <v>6.6100000000000006E-2</v>
      </c>
      <c r="L398" s="56">
        <v>7.1400000000000005E-2</v>
      </c>
      <c r="M398" s="55">
        <v>492224.04</v>
      </c>
      <c r="N398" s="55">
        <v>99.989999999999824</v>
      </c>
      <c r="O398" s="55">
        <v>1974.40849826811</v>
      </c>
      <c r="P398" s="56">
        <v>6.0000000000000001E-3</v>
      </c>
      <c r="Q398" s="56">
        <v>6.9999999999999999E-4</v>
      </c>
    </row>
    <row r="399" spans="1:17">
      <c r="A399" t="s">
        <v>4454</v>
      </c>
      <c r="B399" t="s">
        <v>2852</v>
      </c>
      <c r="C399" t="s">
        <v>3208</v>
      </c>
      <c r="D399" s="105" t="s">
        <v>4460</v>
      </c>
      <c r="E399" t="s">
        <v>3505</v>
      </c>
      <c r="F399" t="s">
        <v>604</v>
      </c>
      <c r="G399" s="105" t="s">
        <v>4460</v>
      </c>
      <c r="H399" s="55">
        <v>2.17</v>
      </c>
      <c r="I399" t="s">
        <v>975</v>
      </c>
      <c r="J399" t="s">
        <v>102</v>
      </c>
      <c r="K399" s="56">
        <v>6.6000000000000003E-2</v>
      </c>
      <c r="L399" s="56">
        <v>7.1300000000000002E-2</v>
      </c>
      <c r="M399" s="55">
        <v>51527.59</v>
      </c>
      <c r="N399" s="55">
        <v>100.12999999999991</v>
      </c>
      <c r="O399" s="55">
        <v>206.97680054805701</v>
      </c>
      <c r="P399" s="56">
        <v>5.9999999999999995E-4</v>
      </c>
      <c r="Q399" s="56">
        <v>1E-4</v>
      </c>
    </row>
    <row r="400" spans="1:17">
      <c r="A400" t="s">
        <v>4454</v>
      </c>
      <c r="B400" t="s">
        <v>2852</v>
      </c>
      <c r="C400" t="s">
        <v>3209</v>
      </c>
      <c r="D400" s="105" t="s">
        <v>4460</v>
      </c>
      <c r="E400" t="s">
        <v>3505</v>
      </c>
      <c r="F400" t="s">
        <v>3210</v>
      </c>
      <c r="G400" s="105" t="s">
        <v>4460</v>
      </c>
      <c r="H400" s="55">
        <v>2.17</v>
      </c>
      <c r="I400" t="s">
        <v>975</v>
      </c>
      <c r="J400" t="s">
        <v>102</v>
      </c>
      <c r="K400" s="56">
        <v>6.6000000000000003E-2</v>
      </c>
      <c r="L400" s="56">
        <v>7.1499999999999994E-2</v>
      </c>
      <c r="M400" s="55">
        <v>6508.75</v>
      </c>
      <c r="N400" s="55">
        <v>100.09</v>
      </c>
      <c r="O400" s="55">
        <v>26.13400095135</v>
      </c>
      <c r="P400" s="56">
        <v>1E-4</v>
      </c>
      <c r="Q400" s="56">
        <v>0</v>
      </c>
    </row>
    <row r="401" spans="1:17">
      <c r="A401" t="s">
        <v>4454</v>
      </c>
      <c r="B401" t="s">
        <v>2852</v>
      </c>
      <c r="C401" t="s">
        <v>3398</v>
      </c>
      <c r="D401" s="105" t="s">
        <v>4460</v>
      </c>
      <c r="E401" t="s">
        <v>3505</v>
      </c>
      <c r="F401" t="s">
        <v>3210</v>
      </c>
      <c r="G401" s="105" t="s">
        <v>4460</v>
      </c>
      <c r="H401" s="55">
        <v>2.16</v>
      </c>
      <c r="I401" t="s">
        <v>975</v>
      </c>
      <c r="J401" t="s">
        <v>102</v>
      </c>
      <c r="K401" s="56">
        <v>6.6000000000000003E-2</v>
      </c>
      <c r="L401" s="56">
        <v>7.1499999999999994E-2</v>
      </c>
      <c r="M401" s="55">
        <v>7593.54</v>
      </c>
      <c r="N401" s="55">
        <v>100.1</v>
      </c>
      <c r="O401" s="55">
        <v>30.492707309063999</v>
      </c>
      <c r="P401" s="56">
        <v>1E-4</v>
      </c>
      <c r="Q401" s="56">
        <v>0</v>
      </c>
    </row>
    <row r="402" spans="1:17">
      <c r="A402" t="s">
        <v>4454</v>
      </c>
      <c r="B402" t="s">
        <v>2852</v>
      </c>
      <c r="C402" t="s">
        <v>3399</v>
      </c>
      <c r="D402" s="105" t="s">
        <v>4460</v>
      </c>
      <c r="E402" t="s">
        <v>3505</v>
      </c>
      <c r="F402" t="s">
        <v>3210</v>
      </c>
      <c r="G402" s="105" t="s">
        <v>4460</v>
      </c>
      <c r="H402" s="55">
        <v>2.16</v>
      </c>
      <c r="I402" t="s">
        <v>975</v>
      </c>
      <c r="J402" t="s">
        <v>102</v>
      </c>
      <c r="K402" s="56">
        <v>6.6000000000000003E-2</v>
      </c>
      <c r="L402" s="56">
        <v>7.2599999999999998E-2</v>
      </c>
      <c r="M402" s="55">
        <v>9763.1200000000008</v>
      </c>
      <c r="N402" s="55">
        <v>99.88</v>
      </c>
      <c r="O402" s="55">
        <v>39.118733313369603</v>
      </c>
      <c r="P402" s="56">
        <v>1E-4</v>
      </c>
      <c r="Q402" s="56">
        <v>0</v>
      </c>
    </row>
    <row r="403" spans="1:17">
      <c r="A403" t="s">
        <v>4454</v>
      </c>
      <c r="B403" t="s">
        <v>2852</v>
      </c>
      <c r="C403" t="s">
        <v>3400</v>
      </c>
      <c r="D403" s="105" t="s">
        <v>4460</v>
      </c>
      <c r="E403" t="s">
        <v>3505</v>
      </c>
      <c r="F403" t="s">
        <v>3210</v>
      </c>
      <c r="G403" s="105" t="s">
        <v>4460</v>
      </c>
      <c r="H403" s="55">
        <v>2.16</v>
      </c>
      <c r="I403" t="s">
        <v>975</v>
      </c>
      <c r="J403" t="s">
        <v>102</v>
      </c>
      <c r="K403" s="56">
        <v>6.6000000000000003E-2</v>
      </c>
      <c r="L403" s="56">
        <v>7.1400000000000005E-2</v>
      </c>
      <c r="M403" s="55">
        <v>45561.23</v>
      </c>
      <c r="N403" s="55">
        <v>100.11000000000011</v>
      </c>
      <c r="O403" s="55">
        <v>182.97448104129501</v>
      </c>
      <c r="P403" s="56">
        <v>5.9999999999999995E-4</v>
      </c>
      <c r="Q403" s="56">
        <v>1E-4</v>
      </c>
    </row>
    <row r="404" spans="1:17">
      <c r="A404" t="s">
        <v>4454</v>
      </c>
      <c r="B404" t="s">
        <v>2852</v>
      </c>
      <c r="C404" t="s">
        <v>3211</v>
      </c>
      <c r="D404" s="105" t="s">
        <v>4460</v>
      </c>
      <c r="E404" t="s">
        <v>3505</v>
      </c>
      <c r="F404" t="s">
        <v>680</v>
      </c>
      <c r="G404" s="105" t="s">
        <v>4460</v>
      </c>
      <c r="H404" s="55">
        <v>2.17</v>
      </c>
      <c r="I404" t="s">
        <v>975</v>
      </c>
      <c r="J404" t="s">
        <v>102</v>
      </c>
      <c r="K404" s="56">
        <v>6.6000000000000003E-2</v>
      </c>
      <c r="L404" s="56">
        <v>7.1300000000000002E-2</v>
      </c>
      <c r="M404" s="55">
        <v>4067.97</v>
      </c>
      <c r="N404" s="55">
        <v>100.13</v>
      </c>
      <c r="O404" s="55">
        <v>16.340283240987599</v>
      </c>
      <c r="P404" s="56">
        <v>0</v>
      </c>
      <c r="Q404" s="56">
        <v>0</v>
      </c>
    </row>
    <row r="405" spans="1:17">
      <c r="A405" t="s">
        <v>4454</v>
      </c>
      <c r="B405" t="s">
        <v>2852</v>
      </c>
      <c r="C405" t="s">
        <v>3212</v>
      </c>
      <c r="D405" s="105" t="s">
        <v>4460</v>
      </c>
      <c r="E405" t="s">
        <v>3505</v>
      </c>
      <c r="F405" t="s">
        <v>615</v>
      </c>
      <c r="G405" s="105" t="s">
        <v>4460</v>
      </c>
      <c r="H405" s="55">
        <v>2.16</v>
      </c>
      <c r="I405" t="s">
        <v>975</v>
      </c>
      <c r="J405" t="s">
        <v>102</v>
      </c>
      <c r="K405" s="56">
        <v>6.6000000000000003E-2</v>
      </c>
      <c r="L405" s="56">
        <v>7.1300000000000002E-2</v>
      </c>
      <c r="M405" s="55">
        <v>24407.8</v>
      </c>
      <c r="N405" s="55">
        <v>100.13</v>
      </c>
      <c r="O405" s="55">
        <v>98.041619109623994</v>
      </c>
      <c r="P405" s="56">
        <v>2.9999999999999997E-4</v>
      </c>
      <c r="Q405" s="56">
        <v>0</v>
      </c>
    </row>
    <row r="406" spans="1:17">
      <c r="A406" t="s">
        <v>4454</v>
      </c>
      <c r="B406" t="s">
        <v>2852</v>
      </c>
      <c r="C406" t="s">
        <v>3401</v>
      </c>
      <c r="D406" s="105" t="s">
        <v>4460</v>
      </c>
      <c r="E406" t="s">
        <v>3505</v>
      </c>
      <c r="F406" t="s">
        <v>295</v>
      </c>
      <c r="G406" s="105" t="s">
        <v>4460</v>
      </c>
      <c r="H406" s="55">
        <v>2.16</v>
      </c>
      <c r="I406" t="s">
        <v>975</v>
      </c>
      <c r="J406" t="s">
        <v>102</v>
      </c>
      <c r="K406" s="56">
        <v>6.6000000000000003E-2</v>
      </c>
      <c r="L406" s="56">
        <v>7.1300000000000002E-2</v>
      </c>
      <c r="M406" s="55">
        <v>11119.11</v>
      </c>
      <c r="N406" s="55">
        <v>100.13</v>
      </c>
      <c r="O406" s="55">
        <v>44.663408724178801</v>
      </c>
      <c r="P406" s="56">
        <v>1E-4</v>
      </c>
      <c r="Q406" s="56">
        <v>0</v>
      </c>
    </row>
    <row r="407" spans="1:17">
      <c r="A407" t="s">
        <v>4454</v>
      </c>
      <c r="B407" t="s">
        <v>2852</v>
      </c>
      <c r="C407" t="s">
        <v>3402</v>
      </c>
      <c r="D407" s="105" t="s">
        <v>4460</v>
      </c>
      <c r="E407" t="s">
        <v>3505</v>
      </c>
      <c r="F407" t="s">
        <v>243</v>
      </c>
      <c r="G407" s="105" t="s">
        <v>4460</v>
      </c>
      <c r="H407" s="55">
        <v>2.16</v>
      </c>
      <c r="I407" t="s">
        <v>975</v>
      </c>
      <c r="J407" t="s">
        <v>102</v>
      </c>
      <c r="K407" s="56">
        <v>6.6000000000000003E-2</v>
      </c>
      <c r="L407" s="56">
        <v>7.1300000000000002E-2</v>
      </c>
      <c r="M407" s="55">
        <v>17356.66</v>
      </c>
      <c r="N407" s="55">
        <v>100.13</v>
      </c>
      <c r="O407" s="55">
        <v>69.718493626432803</v>
      </c>
      <c r="P407" s="56">
        <v>2.0000000000000001E-4</v>
      </c>
      <c r="Q407" s="56">
        <v>0</v>
      </c>
    </row>
    <row r="408" spans="1:17">
      <c r="A408" t="s">
        <v>4454</v>
      </c>
      <c r="B408" t="s">
        <v>2852</v>
      </c>
      <c r="C408" t="s">
        <v>3403</v>
      </c>
      <c r="D408" s="105" t="s">
        <v>4460</v>
      </c>
      <c r="E408" t="s">
        <v>3505</v>
      </c>
      <c r="F408" t="s">
        <v>3295</v>
      </c>
      <c r="G408" s="105" t="s">
        <v>4460</v>
      </c>
      <c r="H408" s="55">
        <v>2.16</v>
      </c>
      <c r="I408" t="s">
        <v>975</v>
      </c>
      <c r="J408" t="s">
        <v>102</v>
      </c>
      <c r="K408" s="56">
        <v>6.6000000000000003E-2</v>
      </c>
      <c r="L408" s="56">
        <v>7.1300000000000002E-2</v>
      </c>
      <c r="M408" s="55">
        <v>4067.97</v>
      </c>
      <c r="N408" s="55">
        <v>100.13</v>
      </c>
      <c r="O408" s="55">
        <v>16.340283240987599</v>
      </c>
      <c r="P408" s="56">
        <v>0</v>
      </c>
      <c r="Q408" s="56">
        <v>0</v>
      </c>
    </row>
    <row r="409" spans="1:17">
      <c r="A409" t="s">
        <v>4454</v>
      </c>
      <c r="B409" t="s">
        <v>2852</v>
      </c>
      <c r="C409" t="s">
        <v>3404</v>
      </c>
      <c r="D409" s="105" t="s">
        <v>4460</v>
      </c>
      <c r="E409" t="s">
        <v>3505</v>
      </c>
      <c r="F409" t="s">
        <v>784</v>
      </c>
      <c r="G409" s="105" t="s">
        <v>4460</v>
      </c>
      <c r="H409" s="55">
        <v>2.14</v>
      </c>
      <c r="I409" t="s">
        <v>975</v>
      </c>
      <c r="J409" t="s">
        <v>102</v>
      </c>
      <c r="K409" s="56">
        <v>6.4299999999999996E-2</v>
      </c>
      <c r="L409" s="56">
        <v>7.5999999999999998E-2</v>
      </c>
      <c r="M409" s="55">
        <v>37555.47</v>
      </c>
      <c r="N409" s="55">
        <v>100.15999999999987</v>
      </c>
      <c r="O409" s="55">
        <v>150.89857548952301</v>
      </c>
      <c r="P409" s="56">
        <v>5.0000000000000001E-4</v>
      </c>
      <c r="Q409" s="56">
        <v>1E-4</v>
      </c>
    </row>
    <row r="410" spans="1:17">
      <c r="A410" t="s">
        <v>4454</v>
      </c>
      <c r="B410" t="s">
        <v>2852</v>
      </c>
      <c r="C410" t="s">
        <v>3405</v>
      </c>
      <c r="D410" s="105" t="s">
        <v>4460</v>
      </c>
      <c r="E410" t="s">
        <v>3505</v>
      </c>
      <c r="F410" t="s">
        <v>3406</v>
      </c>
      <c r="G410" s="105" t="s">
        <v>4460</v>
      </c>
      <c r="H410" s="55">
        <v>2.15</v>
      </c>
      <c r="I410" t="s">
        <v>975</v>
      </c>
      <c r="J410" t="s">
        <v>102</v>
      </c>
      <c r="K410" s="56">
        <v>6.6100000000000006E-2</v>
      </c>
      <c r="L410" s="56">
        <v>6.9699999999999998E-2</v>
      </c>
      <c r="M410" s="55">
        <v>4208.99</v>
      </c>
      <c r="N410" s="55">
        <v>100.72</v>
      </c>
      <c r="O410" s="55">
        <v>17.006354730844802</v>
      </c>
      <c r="P410" s="56">
        <v>1E-4</v>
      </c>
      <c r="Q410" s="56">
        <v>0</v>
      </c>
    </row>
    <row r="411" spans="1:17">
      <c r="A411" t="s">
        <v>4455</v>
      </c>
      <c r="B411" t="s">
        <v>2852</v>
      </c>
      <c r="C411" t="s">
        <v>3350</v>
      </c>
      <c r="D411" s="105" t="s">
        <v>4460</v>
      </c>
      <c r="E411" t="s">
        <v>3505</v>
      </c>
      <c r="F411" t="s">
        <v>3351</v>
      </c>
      <c r="G411" s="105" t="s">
        <v>4460</v>
      </c>
      <c r="H411" s="55">
        <v>3.25</v>
      </c>
      <c r="I411" t="s">
        <v>921</v>
      </c>
      <c r="J411" t="s">
        <v>102</v>
      </c>
      <c r="K411" s="56">
        <v>7.5700000000000003E-2</v>
      </c>
      <c r="L411" s="56">
        <v>7.3899999999999993E-2</v>
      </c>
      <c r="M411" s="55">
        <v>535974.48</v>
      </c>
      <c r="N411" s="55">
        <v>101.54999999999981</v>
      </c>
      <c r="O411" s="55">
        <v>2183.4420099395002</v>
      </c>
      <c r="P411" s="56">
        <v>6.7000000000000002E-3</v>
      </c>
      <c r="Q411" s="56">
        <v>8.0000000000000004E-4</v>
      </c>
    </row>
    <row r="412" spans="1:17">
      <c r="A412" t="s">
        <v>4455</v>
      </c>
      <c r="B412" t="s">
        <v>2852</v>
      </c>
      <c r="C412" t="s">
        <v>3352</v>
      </c>
      <c r="D412" s="105" t="s">
        <v>4460</v>
      </c>
      <c r="E412" t="s">
        <v>3505</v>
      </c>
      <c r="F412" t="s">
        <v>3351</v>
      </c>
      <c r="G412" s="105" t="s">
        <v>4460</v>
      </c>
      <c r="H412" s="55">
        <v>3.17</v>
      </c>
      <c r="I412" t="s">
        <v>921</v>
      </c>
      <c r="J412" t="s">
        <v>100</v>
      </c>
      <c r="K412" s="56">
        <v>9.0800000000000006E-2</v>
      </c>
      <c r="L412" s="56">
        <v>9.5100000000000004E-2</v>
      </c>
      <c r="M412" s="55">
        <v>1475902.01</v>
      </c>
      <c r="N412" s="55">
        <v>100.78000000000007</v>
      </c>
      <c r="O412" s="55">
        <v>5394.8507436741102</v>
      </c>
      <c r="P412" s="56">
        <v>1.6500000000000001E-2</v>
      </c>
      <c r="Q412" s="56">
        <v>1.9E-3</v>
      </c>
    </row>
    <row r="413" spans="1:17">
      <c r="A413" t="s">
        <v>4456</v>
      </c>
      <c r="B413" t="s">
        <v>2852</v>
      </c>
      <c r="C413" t="s">
        <v>3343</v>
      </c>
      <c r="D413" s="105" t="s">
        <v>4460</v>
      </c>
      <c r="E413" t="s">
        <v>3505</v>
      </c>
      <c r="F413" t="s">
        <v>3344</v>
      </c>
      <c r="G413" s="105" t="s">
        <v>4460</v>
      </c>
      <c r="H413" s="55">
        <v>1.4</v>
      </c>
      <c r="I413" t="s">
        <v>862</v>
      </c>
      <c r="J413" t="s">
        <v>100</v>
      </c>
      <c r="K413" s="56">
        <v>5.7799999999999997E-2</v>
      </c>
      <c r="L413" s="56">
        <v>7.8399999999999997E-2</v>
      </c>
      <c r="M413" s="55">
        <v>132071.89000000001</v>
      </c>
      <c r="N413" s="55">
        <v>97.63</v>
      </c>
      <c r="O413" s="55">
        <v>467.67185857278901</v>
      </c>
      <c r="P413" s="56">
        <v>1.4E-3</v>
      </c>
      <c r="Q413" s="56">
        <v>2.0000000000000001E-4</v>
      </c>
    </row>
    <row r="414" spans="1:17">
      <c r="A414" t="s">
        <v>4456</v>
      </c>
      <c r="B414" t="s">
        <v>2852</v>
      </c>
      <c r="C414" t="s">
        <v>3339</v>
      </c>
      <c r="D414" s="105" t="s">
        <v>4460</v>
      </c>
      <c r="E414" t="s">
        <v>3505</v>
      </c>
      <c r="F414" t="s">
        <v>3340</v>
      </c>
      <c r="G414" s="105" t="s">
        <v>4460</v>
      </c>
      <c r="H414" s="55">
        <v>1.38</v>
      </c>
      <c r="I414" t="s">
        <v>862</v>
      </c>
      <c r="J414" t="s">
        <v>100</v>
      </c>
      <c r="K414" s="56">
        <v>8.2000000000000003E-2</v>
      </c>
      <c r="L414" s="56">
        <v>6.8000000000000005E-2</v>
      </c>
      <c r="M414" s="55">
        <v>325223</v>
      </c>
      <c r="N414" s="55">
        <v>101.82</v>
      </c>
      <c r="O414" s="55">
        <v>1201.0522465422</v>
      </c>
      <c r="P414" s="56">
        <v>3.7000000000000002E-3</v>
      </c>
      <c r="Q414" s="56">
        <v>4.0000000000000002E-4</v>
      </c>
    </row>
    <row r="415" spans="1:17">
      <c r="A415" t="s">
        <v>4456</v>
      </c>
      <c r="B415" t="s">
        <v>2852</v>
      </c>
      <c r="C415" t="s">
        <v>3345</v>
      </c>
      <c r="D415" s="105" t="s">
        <v>4460</v>
      </c>
      <c r="E415" t="s">
        <v>3505</v>
      </c>
      <c r="F415" t="s">
        <v>3346</v>
      </c>
      <c r="G415" s="105" t="s">
        <v>4460</v>
      </c>
      <c r="H415" s="55">
        <v>1.38</v>
      </c>
      <c r="I415" t="s">
        <v>862</v>
      </c>
      <c r="J415" t="s">
        <v>100</v>
      </c>
      <c r="K415" s="56">
        <v>8.2000000000000003E-2</v>
      </c>
      <c r="L415" s="56">
        <v>7.9100000000000004E-2</v>
      </c>
      <c r="M415" s="55">
        <v>19130.77</v>
      </c>
      <c r="N415" s="55">
        <v>100.97</v>
      </c>
      <c r="O415" s="55">
        <v>70.060359627062994</v>
      </c>
      <c r="P415" s="56">
        <v>2.0000000000000001E-4</v>
      </c>
      <c r="Q415" s="56">
        <v>0</v>
      </c>
    </row>
    <row r="416" spans="1:17">
      <c r="A416" t="s">
        <v>4456</v>
      </c>
      <c r="B416" t="s">
        <v>2852</v>
      </c>
      <c r="C416" t="s">
        <v>3341</v>
      </c>
      <c r="D416" s="105" t="s">
        <v>4460</v>
      </c>
      <c r="E416" t="s">
        <v>3505</v>
      </c>
      <c r="F416" t="s">
        <v>3342</v>
      </c>
      <c r="G416" s="105" t="s">
        <v>4460</v>
      </c>
      <c r="H416" s="55">
        <v>3.37</v>
      </c>
      <c r="I416" t="s">
        <v>862</v>
      </c>
      <c r="J416" t="s">
        <v>100</v>
      </c>
      <c r="K416" s="56">
        <v>9.1999999999999998E-2</v>
      </c>
      <c r="L416" s="56">
        <v>0.1094</v>
      </c>
      <c r="M416" s="55">
        <v>1267450.1200000001</v>
      </c>
      <c r="N416" s="55">
        <v>96.079999999999956</v>
      </c>
      <c r="O416" s="55">
        <v>4416.8375550985902</v>
      </c>
      <c r="P416" s="56">
        <v>1.35E-2</v>
      </c>
      <c r="Q416" s="56">
        <v>1.5E-3</v>
      </c>
    </row>
    <row r="417" spans="1:17">
      <c r="A417" s="74" t="s">
        <v>3266</v>
      </c>
      <c r="B417" s="106" t="s">
        <v>4460</v>
      </c>
      <c r="C417" s="106" t="s">
        <v>4460</v>
      </c>
      <c r="D417" s="107" t="s">
        <v>4460</v>
      </c>
      <c r="E417" s="107" t="s">
        <v>4460</v>
      </c>
      <c r="F417" s="107" t="s">
        <v>4460</v>
      </c>
      <c r="G417" s="107" t="s">
        <v>4460</v>
      </c>
      <c r="H417" s="75">
        <v>0</v>
      </c>
      <c r="I417" s="107" t="s">
        <v>4460</v>
      </c>
      <c r="J417" s="107" t="s">
        <v>4460</v>
      </c>
      <c r="K417" s="107" t="s">
        <v>4460</v>
      </c>
      <c r="L417" s="76">
        <v>0</v>
      </c>
      <c r="M417" s="75">
        <v>0</v>
      </c>
      <c r="N417" s="107" t="s">
        <v>4460</v>
      </c>
      <c r="O417" s="75">
        <v>0</v>
      </c>
      <c r="P417" s="76">
        <v>0</v>
      </c>
      <c r="Q417" s="76">
        <v>0</v>
      </c>
    </row>
    <row r="418" spans="1:17">
      <c r="A418" t="s">
        <v>180</v>
      </c>
      <c r="B418" s="106" t="s">
        <v>4460</v>
      </c>
      <c r="C418" t="s">
        <v>180</v>
      </c>
      <c r="D418" s="107" t="s">
        <v>4460</v>
      </c>
      <c r="E418" t="s">
        <v>180</v>
      </c>
      <c r="F418" s="107" t="s">
        <v>4460</v>
      </c>
      <c r="G418" s="107" t="s">
        <v>4460</v>
      </c>
      <c r="H418" s="55">
        <v>0</v>
      </c>
      <c r="I418" t="s">
        <v>180</v>
      </c>
      <c r="J418" t="s">
        <v>180</v>
      </c>
      <c r="K418" s="56">
        <v>0</v>
      </c>
      <c r="L418" s="56">
        <v>0</v>
      </c>
      <c r="M418" s="55">
        <v>0</v>
      </c>
      <c r="N418" s="55">
        <v>0</v>
      </c>
      <c r="O418" s="55">
        <v>0</v>
      </c>
      <c r="P418" s="56">
        <v>0</v>
      </c>
      <c r="Q418" s="56">
        <v>0</v>
      </c>
    </row>
    <row r="419" spans="1:17">
      <c r="A419" t="s">
        <v>196</v>
      </c>
      <c r="B419" s="106" t="s">
        <v>4460</v>
      </c>
      <c r="C419" s="106" t="s">
        <v>4460</v>
      </c>
      <c r="D419" s="107" t="s">
        <v>4460</v>
      </c>
      <c r="E419" s="107" t="s">
        <v>4460</v>
      </c>
      <c r="F419" s="107" t="s">
        <v>4460</v>
      </c>
      <c r="G419" s="107" t="s">
        <v>4460</v>
      </c>
      <c r="H419" s="107" t="s">
        <v>4460</v>
      </c>
      <c r="I419" s="107" t="s">
        <v>4460</v>
      </c>
      <c r="J419" s="107" t="s">
        <v>4460</v>
      </c>
      <c r="K419" s="107" t="s">
        <v>4460</v>
      </c>
      <c r="L419" s="107" t="s">
        <v>4460</v>
      </c>
      <c r="M419" s="107" t="s">
        <v>4460</v>
      </c>
      <c r="N419" s="107" t="s">
        <v>4460</v>
      </c>
      <c r="O419" s="107" t="s">
        <v>4460</v>
      </c>
      <c r="P419" s="107" t="s">
        <v>4460</v>
      </c>
      <c r="Q419" s="107" t="s">
        <v>4460</v>
      </c>
    </row>
    <row r="420" spans="1:17">
      <c r="A420" t="s">
        <v>308</v>
      </c>
      <c r="B420" s="106" t="s">
        <v>4460</v>
      </c>
      <c r="C420" s="106" t="s">
        <v>4460</v>
      </c>
      <c r="D420" s="107" t="s">
        <v>4460</v>
      </c>
      <c r="E420" s="107" t="s">
        <v>4460</v>
      </c>
      <c r="F420" s="107" t="s">
        <v>4460</v>
      </c>
      <c r="G420" s="107" t="s">
        <v>4460</v>
      </c>
      <c r="H420" s="107" t="s">
        <v>4460</v>
      </c>
      <c r="I420" s="107" t="s">
        <v>4460</v>
      </c>
      <c r="J420" s="107" t="s">
        <v>4460</v>
      </c>
      <c r="K420" s="107" t="s">
        <v>4460</v>
      </c>
      <c r="L420" s="107" t="s">
        <v>4460</v>
      </c>
      <c r="M420" s="107" t="s">
        <v>4460</v>
      </c>
      <c r="N420" s="107" t="s">
        <v>4460</v>
      </c>
      <c r="O420" s="107" t="s">
        <v>4460</v>
      </c>
      <c r="P420" s="107" t="s">
        <v>4460</v>
      </c>
      <c r="Q420" s="107" t="s">
        <v>4460</v>
      </c>
    </row>
    <row r="421" spans="1:17">
      <c r="A421" t="s">
        <v>309</v>
      </c>
      <c r="B421" s="106" t="s">
        <v>4460</v>
      </c>
      <c r="C421" s="106" t="s">
        <v>4460</v>
      </c>
      <c r="D421" s="107" t="s">
        <v>4460</v>
      </c>
      <c r="E421" s="107" t="s">
        <v>4460</v>
      </c>
      <c r="F421" s="107" t="s">
        <v>4460</v>
      </c>
      <c r="G421" s="107" t="s">
        <v>4460</v>
      </c>
      <c r="H421" s="107" t="s">
        <v>4460</v>
      </c>
      <c r="I421" s="107" t="s">
        <v>4460</v>
      </c>
      <c r="J421" s="107" t="s">
        <v>4460</v>
      </c>
      <c r="K421" s="107" t="s">
        <v>4460</v>
      </c>
      <c r="L421" s="107" t="s">
        <v>4460</v>
      </c>
      <c r="M421" s="107" t="s">
        <v>4460</v>
      </c>
      <c r="N421" s="107" t="s">
        <v>4460</v>
      </c>
      <c r="O421" s="107" t="s">
        <v>4460</v>
      </c>
      <c r="P421" s="107" t="s">
        <v>4460</v>
      </c>
      <c r="Q421" s="107" t="s">
        <v>4460</v>
      </c>
    </row>
    <row r="422" spans="1:17">
      <c r="A422" t="s">
        <v>310</v>
      </c>
      <c r="B422" s="106" t="s">
        <v>4460</v>
      </c>
      <c r="C422" s="106" t="s">
        <v>4460</v>
      </c>
      <c r="D422" s="107" t="s">
        <v>4460</v>
      </c>
      <c r="E422" s="107" t="s">
        <v>4460</v>
      </c>
      <c r="F422" s="107" t="s">
        <v>4460</v>
      </c>
      <c r="G422" s="107" t="s">
        <v>4460</v>
      </c>
      <c r="H422" s="107" t="s">
        <v>4460</v>
      </c>
      <c r="I422" s="107" t="s">
        <v>4460</v>
      </c>
      <c r="J422" s="107" t="s">
        <v>4460</v>
      </c>
      <c r="K422" s="107" t="s">
        <v>4460</v>
      </c>
      <c r="L422" s="107" t="s">
        <v>4460</v>
      </c>
      <c r="M422" s="107" t="s">
        <v>4460</v>
      </c>
      <c r="N422" s="107" t="s">
        <v>4460</v>
      </c>
      <c r="O422" s="107" t="s">
        <v>4460</v>
      </c>
      <c r="P422" s="107" t="s">
        <v>4460</v>
      </c>
      <c r="Q422" s="107" t="s">
        <v>4460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>
      <c r="A1" s="2" t="s">
        <v>0</v>
      </c>
      <c r="B1" s="61" t="s">
        <v>4459</v>
      </c>
    </row>
    <row r="2" spans="1:20">
      <c r="A2" s="2" t="s">
        <v>1</v>
      </c>
      <c r="B2" s="9" t="s">
        <v>3469</v>
      </c>
    </row>
    <row r="3" spans="1:20">
      <c r="A3" s="2" t="s">
        <v>2</v>
      </c>
      <c r="B3" s="20" t="s">
        <v>3470</v>
      </c>
    </row>
    <row r="4" spans="1:20">
      <c r="A4" s="2" t="s">
        <v>3</v>
      </c>
      <c r="B4" s="62" t="s">
        <v>165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99" t="s">
        <v>4460</v>
      </c>
      <c r="B6" s="100" t="s">
        <v>4460</v>
      </c>
      <c r="C6" s="100" t="s">
        <v>4460</v>
      </c>
      <c r="D6" s="100" t="s">
        <v>4460</v>
      </c>
      <c r="E6" s="100" t="s">
        <v>4460</v>
      </c>
      <c r="F6" s="21" t="s">
        <v>71</v>
      </c>
      <c r="G6" s="100" t="s">
        <v>4460</v>
      </c>
      <c r="H6" s="21" t="s">
        <v>7</v>
      </c>
      <c r="I6" s="21" t="s">
        <v>7</v>
      </c>
      <c r="J6" s="21" t="s">
        <v>152</v>
      </c>
      <c r="K6" s="100" t="s">
        <v>4460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1" t="s">
        <v>4460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2" t="s">
        <v>4460</v>
      </c>
      <c r="C8" s="102" t="s">
        <v>4460</v>
      </c>
      <c r="D8" s="102" t="s">
        <v>4460</v>
      </c>
      <c r="E8" s="102" t="s">
        <v>4460</v>
      </c>
      <c r="F8" s="102" t="s">
        <v>4460</v>
      </c>
      <c r="G8" s="102" t="s">
        <v>4460</v>
      </c>
      <c r="H8" s="102" t="s">
        <v>4460</v>
      </c>
      <c r="I8" s="102" t="s">
        <v>4460</v>
      </c>
      <c r="J8" s="53">
        <v>0</v>
      </c>
      <c r="K8" s="102" t="s">
        <v>4460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173</v>
      </c>
      <c r="B9" s="106" t="s">
        <v>4460</v>
      </c>
      <c r="C9" s="106" t="s">
        <v>4460</v>
      </c>
      <c r="D9" s="107" t="s">
        <v>4460</v>
      </c>
      <c r="E9" s="107" t="s">
        <v>4460</v>
      </c>
      <c r="F9" s="59">
        <v>0</v>
      </c>
      <c r="G9" s="107" t="s">
        <v>4460</v>
      </c>
      <c r="H9" s="107" t="s">
        <v>4460</v>
      </c>
      <c r="I9" s="58">
        <v>0</v>
      </c>
      <c r="J9" s="59">
        <v>0</v>
      </c>
      <c r="K9" s="107" t="s">
        <v>4460</v>
      </c>
      <c r="L9" s="59">
        <v>0</v>
      </c>
      <c r="M9" s="58">
        <v>0</v>
      </c>
      <c r="N9" s="58">
        <v>0</v>
      </c>
    </row>
    <row r="10" spans="1:20">
      <c r="A10" s="57" t="s">
        <v>1920</v>
      </c>
      <c r="B10" s="106" t="s">
        <v>4460</v>
      </c>
      <c r="C10" s="106" t="s">
        <v>4460</v>
      </c>
      <c r="D10" s="107" t="s">
        <v>4460</v>
      </c>
      <c r="E10" s="107" t="s">
        <v>4460</v>
      </c>
      <c r="F10" s="59">
        <v>0</v>
      </c>
      <c r="G10" s="107" t="s">
        <v>4460</v>
      </c>
      <c r="H10" s="107" t="s">
        <v>4460</v>
      </c>
      <c r="I10" s="58">
        <v>0</v>
      </c>
      <c r="J10" s="59">
        <v>0</v>
      </c>
      <c r="K10" s="107" t="s">
        <v>4460</v>
      </c>
      <c r="L10" s="59">
        <v>0</v>
      </c>
      <c r="M10" s="58">
        <v>0</v>
      </c>
      <c r="N10" s="58">
        <v>0</v>
      </c>
    </row>
    <row r="11" spans="1:20">
      <c r="A11" t="s">
        <v>180</v>
      </c>
      <c r="B11" t="s">
        <v>180</v>
      </c>
      <c r="C11" s="106" t="s">
        <v>4460</v>
      </c>
      <c r="D11" t="s">
        <v>180</v>
      </c>
      <c r="E11" s="107" t="s">
        <v>4460</v>
      </c>
      <c r="F11" s="55">
        <v>0</v>
      </c>
      <c r="G11" t="s">
        <v>180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1921</v>
      </c>
      <c r="B12" s="106" t="s">
        <v>4460</v>
      </c>
      <c r="C12" s="106" t="s">
        <v>4460</v>
      </c>
      <c r="D12" s="107" t="s">
        <v>4460</v>
      </c>
      <c r="E12" s="107" t="s">
        <v>4460</v>
      </c>
      <c r="F12" s="59">
        <v>0</v>
      </c>
      <c r="G12" s="107" t="s">
        <v>4460</v>
      </c>
      <c r="H12" s="107" t="s">
        <v>4460</v>
      </c>
      <c r="I12" s="58">
        <v>0</v>
      </c>
      <c r="J12" s="59">
        <v>0</v>
      </c>
      <c r="K12" s="107" t="s">
        <v>4460</v>
      </c>
      <c r="L12" s="59">
        <v>0</v>
      </c>
      <c r="M12" s="58">
        <v>0</v>
      </c>
      <c r="N12" s="58">
        <v>0</v>
      </c>
    </row>
    <row r="13" spans="1:20">
      <c r="A13" t="s">
        <v>180</v>
      </c>
      <c r="B13" t="s">
        <v>180</v>
      </c>
      <c r="C13" s="106" t="s">
        <v>4460</v>
      </c>
      <c r="D13" t="s">
        <v>180</v>
      </c>
      <c r="E13" s="107" t="s">
        <v>4460</v>
      </c>
      <c r="F13" s="55">
        <v>0</v>
      </c>
      <c r="G13" t="s">
        <v>180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3410</v>
      </c>
      <c r="B14" s="106" t="s">
        <v>4460</v>
      </c>
      <c r="C14" s="106" t="s">
        <v>4460</v>
      </c>
      <c r="D14" s="107" t="s">
        <v>4460</v>
      </c>
      <c r="E14" s="107" t="s">
        <v>4460</v>
      </c>
      <c r="F14" s="59">
        <v>0</v>
      </c>
      <c r="G14" s="107" t="s">
        <v>4460</v>
      </c>
      <c r="H14" s="107" t="s">
        <v>4460</v>
      </c>
      <c r="I14" s="58">
        <v>0</v>
      </c>
      <c r="J14" s="59">
        <v>0</v>
      </c>
      <c r="K14" s="107" t="s">
        <v>4460</v>
      </c>
      <c r="L14" s="59">
        <v>0</v>
      </c>
      <c r="M14" s="58">
        <v>0</v>
      </c>
      <c r="N14" s="58">
        <v>0</v>
      </c>
    </row>
    <row r="15" spans="1:20">
      <c r="A15" t="s">
        <v>180</v>
      </c>
      <c r="B15" t="s">
        <v>180</v>
      </c>
      <c r="C15" s="106" t="s">
        <v>4460</v>
      </c>
      <c r="D15" t="s">
        <v>180</v>
      </c>
      <c r="E15" s="107" t="s">
        <v>4460</v>
      </c>
      <c r="F15" s="55">
        <v>0</v>
      </c>
      <c r="G15" t="s">
        <v>180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3411</v>
      </c>
      <c r="B16" s="106" t="s">
        <v>4460</v>
      </c>
      <c r="C16" s="106" t="s">
        <v>4460</v>
      </c>
      <c r="D16" s="107" t="s">
        <v>4460</v>
      </c>
      <c r="E16" s="107" t="s">
        <v>4460</v>
      </c>
      <c r="F16" s="59">
        <v>0</v>
      </c>
      <c r="G16" s="107" t="s">
        <v>4460</v>
      </c>
      <c r="H16" s="107" t="s">
        <v>4460</v>
      </c>
      <c r="I16" s="58">
        <v>0</v>
      </c>
      <c r="J16" s="59">
        <v>0</v>
      </c>
      <c r="K16" s="107" t="s">
        <v>4460</v>
      </c>
      <c r="L16" s="59">
        <v>0</v>
      </c>
      <c r="M16" s="58">
        <v>0</v>
      </c>
      <c r="N16" s="58">
        <v>0</v>
      </c>
    </row>
    <row r="17" spans="1:14">
      <c r="A17" t="s">
        <v>180</v>
      </c>
      <c r="B17" t="s">
        <v>180</v>
      </c>
      <c r="C17" s="106" t="s">
        <v>4460</v>
      </c>
      <c r="D17" t="s">
        <v>180</v>
      </c>
      <c r="E17" s="107" t="s">
        <v>4460</v>
      </c>
      <c r="F17" s="55">
        <v>0</v>
      </c>
      <c r="G17" t="s">
        <v>180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839</v>
      </c>
      <c r="B18" s="106" t="s">
        <v>4460</v>
      </c>
      <c r="C18" s="106" t="s">
        <v>4460</v>
      </c>
      <c r="D18" s="107" t="s">
        <v>4460</v>
      </c>
      <c r="E18" s="107" t="s">
        <v>4460</v>
      </c>
      <c r="F18" s="59">
        <v>0</v>
      </c>
      <c r="G18" s="107" t="s">
        <v>4460</v>
      </c>
      <c r="H18" s="107" t="s">
        <v>4460</v>
      </c>
      <c r="I18" s="58">
        <v>0</v>
      </c>
      <c r="J18" s="59">
        <v>0</v>
      </c>
      <c r="K18" s="107" t="s">
        <v>4460</v>
      </c>
      <c r="L18" s="59">
        <v>0</v>
      </c>
      <c r="M18" s="58">
        <v>0</v>
      </c>
      <c r="N18" s="58">
        <v>0</v>
      </c>
    </row>
    <row r="19" spans="1:14">
      <c r="A19" t="s">
        <v>180</v>
      </c>
      <c r="B19" t="s">
        <v>180</v>
      </c>
      <c r="C19" s="106" t="s">
        <v>4460</v>
      </c>
      <c r="D19" t="s">
        <v>180</v>
      </c>
      <c r="E19" s="107" t="s">
        <v>4460</v>
      </c>
      <c r="F19" s="55">
        <v>0</v>
      </c>
      <c r="G19" t="s">
        <v>180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194</v>
      </c>
      <c r="B20" s="106" t="s">
        <v>4460</v>
      </c>
      <c r="C20" s="106" t="s">
        <v>4460</v>
      </c>
      <c r="D20" s="107" t="s">
        <v>4460</v>
      </c>
      <c r="E20" s="107" t="s">
        <v>4460</v>
      </c>
      <c r="F20" s="59">
        <v>0</v>
      </c>
      <c r="G20" s="107" t="s">
        <v>4460</v>
      </c>
      <c r="H20" s="107" t="s">
        <v>4460</v>
      </c>
      <c r="I20" s="58">
        <v>0</v>
      </c>
      <c r="J20" s="59">
        <v>0</v>
      </c>
      <c r="K20" s="107" t="s">
        <v>4460</v>
      </c>
      <c r="L20" s="59">
        <v>0</v>
      </c>
      <c r="M20" s="58">
        <v>0</v>
      </c>
      <c r="N20" s="58">
        <v>0</v>
      </c>
    </row>
    <row r="21" spans="1:14">
      <c r="A21" t="s">
        <v>180</v>
      </c>
      <c r="B21" t="s">
        <v>180</v>
      </c>
      <c r="C21" s="106" t="s">
        <v>4460</v>
      </c>
      <c r="D21" t="s">
        <v>180</v>
      </c>
      <c r="E21" s="107" t="s">
        <v>4460</v>
      </c>
      <c r="F21" s="55">
        <v>0</v>
      </c>
      <c r="G21" t="s">
        <v>180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196</v>
      </c>
      <c r="B22" s="106" t="s">
        <v>4460</v>
      </c>
      <c r="C22" s="106" t="s">
        <v>4460</v>
      </c>
      <c r="D22" s="107" t="s">
        <v>4460</v>
      </c>
      <c r="E22" s="107" t="s">
        <v>4460</v>
      </c>
      <c r="F22" s="107" t="s">
        <v>4460</v>
      </c>
      <c r="G22" s="107" t="s">
        <v>4460</v>
      </c>
      <c r="H22" s="107" t="s">
        <v>4460</v>
      </c>
      <c r="I22" s="107" t="s">
        <v>4460</v>
      </c>
      <c r="J22" s="107" t="s">
        <v>4460</v>
      </c>
      <c r="K22" s="107" t="s">
        <v>4460</v>
      </c>
      <c r="L22" s="107" t="s">
        <v>4460</v>
      </c>
      <c r="M22" s="107" t="s">
        <v>4460</v>
      </c>
      <c r="N22" s="107" t="s">
        <v>4460</v>
      </c>
    </row>
    <row r="23" spans="1:14">
      <c r="A23" t="s">
        <v>308</v>
      </c>
      <c r="B23" s="106" t="s">
        <v>4460</v>
      </c>
      <c r="C23" s="106" t="s">
        <v>4460</v>
      </c>
      <c r="D23" s="107" t="s">
        <v>4460</v>
      </c>
      <c r="E23" s="107" t="s">
        <v>4460</v>
      </c>
      <c r="F23" s="107" t="s">
        <v>4460</v>
      </c>
      <c r="G23" s="107" t="s">
        <v>4460</v>
      </c>
      <c r="H23" s="107" t="s">
        <v>4460</v>
      </c>
      <c r="I23" s="107" t="s">
        <v>4460</v>
      </c>
      <c r="J23" s="107" t="s">
        <v>4460</v>
      </c>
      <c r="K23" s="107" t="s">
        <v>4460</v>
      </c>
      <c r="L23" s="107" t="s">
        <v>4460</v>
      </c>
      <c r="M23" s="107" t="s">
        <v>4460</v>
      </c>
      <c r="N23" s="107" t="s">
        <v>4460</v>
      </c>
    </row>
    <row r="24" spans="1:14">
      <c r="A24" t="s">
        <v>309</v>
      </c>
      <c r="B24" s="106" t="s">
        <v>4460</v>
      </c>
      <c r="C24" s="106" t="s">
        <v>4460</v>
      </c>
      <c r="D24" s="107" t="s">
        <v>4460</v>
      </c>
      <c r="E24" s="107" t="s">
        <v>4460</v>
      </c>
      <c r="F24" s="107" t="s">
        <v>4460</v>
      </c>
      <c r="G24" s="107" t="s">
        <v>4460</v>
      </c>
      <c r="H24" s="107" t="s">
        <v>4460</v>
      </c>
      <c r="I24" s="107" t="s">
        <v>4460</v>
      </c>
      <c r="J24" s="107" t="s">
        <v>4460</v>
      </c>
      <c r="K24" s="107" t="s">
        <v>4460</v>
      </c>
      <c r="L24" s="107" t="s">
        <v>4460</v>
      </c>
      <c r="M24" s="107" t="s">
        <v>4460</v>
      </c>
      <c r="N24" s="107" t="s">
        <v>4460</v>
      </c>
    </row>
    <row r="25" spans="1:14">
      <c r="A25" t="s">
        <v>310</v>
      </c>
      <c r="B25" s="106" t="s">
        <v>4460</v>
      </c>
      <c r="C25" s="106" t="s">
        <v>4460</v>
      </c>
      <c r="D25" s="107" t="s">
        <v>4460</v>
      </c>
      <c r="E25" s="107" t="s">
        <v>4460</v>
      </c>
      <c r="F25" s="107" t="s">
        <v>4460</v>
      </c>
      <c r="G25" s="107" t="s">
        <v>4460</v>
      </c>
      <c r="H25" s="107" t="s">
        <v>4460</v>
      </c>
      <c r="I25" s="107" t="s">
        <v>4460</v>
      </c>
      <c r="J25" s="107" t="s">
        <v>4460</v>
      </c>
      <c r="K25" s="107" t="s">
        <v>4460</v>
      </c>
      <c r="L25" s="107" t="s">
        <v>4460</v>
      </c>
      <c r="M25" s="107" t="s">
        <v>4460</v>
      </c>
      <c r="N25" s="107" t="s">
        <v>4460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>
      <c r="A1" s="2" t="s">
        <v>0</v>
      </c>
      <c r="B1" s="61" t="s">
        <v>4459</v>
      </c>
      <c r="C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>
      <c r="A2" s="2" t="s">
        <v>1</v>
      </c>
      <c r="B2" s="9" t="s">
        <v>3469</v>
      </c>
      <c r="C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>
      <c r="A3" s="2" t="s">
        <v>2</v>
      </c>
      <c r="B3" s="20" t="s">
        <v>3470</v>
      </c>
      <c r="C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>
      <c r="A4" s="2" t="s">
        <v>3</v>
      </c>
      <c r="B4" s="62" t="s">
        <v>165</v>
      </c>
      <c r="C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99" t="s">
        <v>4460</v>
      </c>
      <c r="B6" s="16" t="s">
        <v>70</v>
      </c>
      <c r="C6" s="100" t="s">
        <v>4460</v>
      </c>
      <c r="D6" s="16" t="s">
        <v>7</v>
      </c>
      <c r="E6" s="100" t="s">
        <v>4460</v>
      </c>
      <c r="F6" s="16" t="s">
        <v>150</v>
      </c>
      <c r="G6" s="21" t="s">
        <v>7</v>
      </c>
      <c r="H6" s="29" t="s">
        <v>7</v>
      </c>
      <c r="I6" s="124" t="s">
        <v>4460</v>
      </c>
    </row>
    <row r="7" spans="1:34" s="17" customFormat="1" ht="20.25">
      <c r="A7" s="101" t="s">
        <v>4460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2" t="s">
        <v>4460</v>
      </c>
      <c r="C8" s="102" t="s">
        <v>4460</v>
      </c>
      <c r="D8" s="54">
        <f>D9</f>
        <v>1.1303391158381035E-2</v>
      </c>
      <c r="E8" s="102" t="s">
        <v>4460</v>
      </c>
      <c r="F8" s="53">
        <f>F9+F26</f>
        <v>34475.376059999995</v>
      </c>
      <c r="G8" s="54">
        <f>F8/$F$8</f>
        <v>1</v>
      </c>
      <c r="H8" s="54">
        <f>F8/'סכום נכסי הקרן'!$C$41</f>
        <v>1.2080081902280672E-2</v>
      </c>
      <c r="I8" s="125" t="s">
        <v>4460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173</v>
      </c>
      <c r="B9" s="106" t="s">
        <v>4460</v>
      </c>
      <c r="C9" s="107" t="s">
        <v>4460</v>
      </c>
      <c r="D9" s="58">
        <f>D10*F10/F9</f>
        <v>1.1303391158381035E-2</v>
      </c>
      <c r="E9" s="118" t="s">
        <v>4460</v>
      </c>
      <c r="F9" s="59">
        <f>F10+F18</f>
        <v>34475.376059999995</v>
      </c>
      <c r="G9" s="58">
        <f t="shared" ref="G9:G30" si="0">F9/$F$8</f>
        <v>1</v>
      </c>
      <c r="H9" s="58">
        <f>F9/'סכום נכסי הקרן'!$C$41</f>
        <v>1.2080081902280672E-2</v>
      </c>
      <c r="I9" s="118" t="s">
        <v>4460</v>
      </c>
    </row>
    <row r="10" spans="1:34">
      <c r="A10" s="57" t="s">
        <v>3412</v>
      </c>
      <c r="B10" s="106" t="s">
        <v>4460</v>
      </c>
      <c r="C10" s="107" t="s">
        <v>4460</v>
      </c>
      <c r="D10" s="58">
        <f>(D11*F11+D12*F12+D13*F13+D14*F14+D15*F15+D16*F16+D17*F17)/F10</f>
        <v>2.4011772076419104E-2</v>
      </c>
      <c r="E10" s="118" t="s">
        <v>4460</v>
      </c>
      <c r="F10" s="59">
        <f>SUM(F11:F17)</f>
        <v>16229.067129999999</v>
      </c>
      <c r="G10" s="58">
        <f t="shared" si="0"/>
        <v>0.47074373030058841</v>
      </c>
      <c r="H10" s="58">
        <f>F10/'סכום נכסי הקרן'!$C$41</f>
        <v>5.6866228170162313E-3</v>
      </c>
      <c r="I10" s="118" t="s">
        <v>4460</v>
      </c>
    </row>
    <row r="11" spans="1:34">
      <c r="A11" t="s">
        <v>3506</v>
      </c>
      <c r="B11" s="64">
        <v>45291</v>
      </c>
      <c r="C11" t="s">
        <v>3413</v>
      </c>
      <c r="D11" s="56">
        <v>4.3830761053455479E-2</v>
      </c>
      <c r="E11" t="s">
        <v>98</v>
      </c>
      <c r="F11" s="55">
        <v>1268.9998400000002</v>
      </c>
      <c r="G11" s="56">
        <f t="shared" si="0"/>
        <v>3.6808875929053471E-2</v>
      </c>
      <c r="H11" s="56">
        <f>F11/'סכום נכסי הקרן'!$C$41</f>
        <v>4.4465423595385346E-4</v>
      </c>
      <c r="I11" t="s">
        <v>3414</v>
      </c>
    </row>
    <row r="12" spans="1:34">
      <c r="A12" t="s">
        <v>3507</v>
      </c>
      <c r="B12" s="64">
        <v>45107</v>
      </c>
      <c r="C12" t="s">
        <v>3413</v>
      </c>
      <c r="D12" s="56">
        <v>5.8760706517898061E-2</v>
      </c>
      <c r="E12" t="s">
        <v>98</v>
      </c>
      <c r="F12" s="55">
        <v>535.93299999999999</v>
      </c>
      <c r="G12" s="56">
        <f t="shared" si="0"/>
        <v>1.5545385177736045E-2</v>
      </c>
      <c r="H12" s="56">
        <f>F12/'סכום נכסי הקרן'!$C$41</f>
        <v>1.8778952614955139E-4</v>
      </c>
      <c r="I12" t="s">
        <v>3509</v>
      </c>
    </row>
    <row r="13" spans="1:34">
      <c r="A13" t="s">
        <v>3510</v>
      </c>
      <c r="B13" s="64">
        <v>45291</v>
      </c>
      <c r="C13" t="s">
        <v>3508</v>
      </c>
      <c r="D13" s="56">
        <v>1.09E-2</v>
      </c>
      <c r="E13" t="s">
        <v>98</v>
      </c>
      <c r="F13" s="55">
        <v>464.81428999999997</v>
      </c>
      <c r="G13" s="56">
        <f t="shared" si="0"/>
        <v>1.3482500936060857E-2</v>
      </c>
      <c r="H13" s="56">
        <f>F13/'סכום נכסי הקרן'!$C$41</f>
        <v>1.6286971555519095E-4</v>
      </c>
      <c r="I13" t="s">
        <v>3511</v>
      </c>
    </row>
    <row r="14" spans="1:34">
      <c r="A14" t="s">
        <v>3512</v>
      </c>
      <c r="B14" s="64">
        <v>45291</v>
      </c>
      <c r="C14" t="s">
        <v>3508</v>
      </c>
      <c r="D14" s="56">
        <v>4.7500000000000001E-2</v>
      </c>
      <c r="E14" t="s">
        <v>98</v>
      </c>
      <c r="F14" s="55">
        <v>2738.1880000000001</v>
      </c>
      <c r="G14" s="56">
        <f t="shared" si="0"/>
        <v>7.9424456320201786E-2</v>
      </c>
      <c r="H14" s="56">
        <f>F14/'סכום נכסי הקרן'!$C$41</f>
        <v>9.5945393739215129E-4</v>
      </c>
      <c r="I14" t="s">
        <v>3513</v>
      </c>
    </row>
    <row r="15" spans="1:34">
      <c r="A15" t="s">
        <v>3514</v>
      </c>
      <c r="B15" s="64">
        <v>45291</v>
      </c>
      <c r="C15" t="s">
        <v>3508</v>
      </c>
      <c r="D15" s="56">
        <v>8.8999999999999999E-3</v>
      </c>
      <c r="E15" t="s">
        <v>98</v>
      </c>
      <c r="F15" s="55">
        <v>1627.7629999999999</v>
      </c>
      <c r="G15" s="56">
        <f t="shared" si="0"/>
        <v>4.7215235510907436E-2</v>
      </c>
      <c r="H15" s="56">
        <f>F15/'סכום נכסי הקרן'!$C$41</f>
        <v>5.7036391200723259E-4</v>
      </c>
      <c r="I15" t="s">
        <v>3515</v>
      </c>
    </row>
    <row r="16" spans="1:34">
      <c r="A16" t="s">
        <v>3516</v>
      </c>
      <c r="B16" s="64">
        <v>45291</v>
      </c>
      <c r="C16" t="s">
        <v>3508</v>
      </c>
      <c r="D16" s="56">
        <v>1.29E-2</v>
      </c>
      <c r="E16" t="s">
        <v>98</v>
      </c>
      <c r="F16" s="55">
        <v>5689.2070000000003</v>
      </c>
      <c r="G16" s="56">
        <f t="shared" si="0"/>
        <v>0.16502233333433872</v>
      </c>
      <c r="H16" s="56">
        <f>F16/'סכום נכסי הקרן'!$C$41</f>
        <v>1.9934833023842733E-3</v>
      </c>
      <c r="I16" t="s">
        <v>3517</v>
      </c>
    </row>
    <row r="17" spans="1:9">
      <c r="A17" t="s">
        <v>3518</v>
      </c>
      <c r="B17" s="64">
        <v>45077</v>
      </c>
      <c r="C17" t="s">
        <v>3508</v>
      </c>
      <c r="D17" s="56">
        <v>2.0380138858811511E-2</v>
      </c>
      <c r="E17" t="s">
        <v>98</v>
      </c>
      <c r="F17" s="55">
        <v>3904.1619999999998</v>
      </c>
      <c r="G17" s="56">
        <f t="shared" si="0"/>
        <v>0.11324494309229009</v>
      </c>
      <c r="H17" s="56">
        <f>F17/'סכום נכסי הקרן'!$C$41</f>
        <v>1.368008187573978E-3</v>
      </c>
      <c r="I17" t="s">
        <v>3519</v>
      </c>
    </row>
    <row r="18" spans="1:9">
      <c r="A18" s="57" t="s">
        <v>3415</v>
      </c>
      <c r="B18" s="106" t="s">
        <v>4460</v>
      </c>
      <c r="C18" s="107" t="s">
        <v>4460</v>
      </c>
      <c r="D18" s="58">
        <v>0</v>
      </c>
      <c r="E18" s="118" t="s">
        <v>4460</v>
      </c>
      <c r="F18" s="59">
        <f>SUM(F19:F25)</f>
        <v>18246.308929999999</v>
      </c>
      <c r="G18" s="58">
        <f t="shared" si="0"/>
        <v>0.52925626969941175</v>
      </c>
      <c r="H18" s="58">
        <f>F18/'סכום נכסי הקרן'!$C$41</f>
        <v>6.3934590852644411E-3</v>
      </c>
      <c r="I18" s="118" t="s">
        <v>4460</v>
      </c>
    </row>
    <row r="19" spans="1:9">
      <c r="A19" t="s">
        <v>3520</v>
      </c>
      <c r="B19" s="64">
        <v>45291</v>
      </c>
      <c r="C19" t="s">
        <v>108</v>
      </c>
      <c r="D19" s="56">
        <v>0</v>
      </c>
      <c r="E19" t="s">
        <v>98</v>
      </c>
      <c r="F19" s="55">
        <v>2629.55</v>
      </c>
      <c r="G19" s="56">
        <f t="shared" si="0"/>
        <v>7.6273279671369029E-2</v>
      </c>
      <c r="H19" s="56">
        <f>F19/'סכום נכסי הקרן'!$C$41</f>
        <v>9.2138746538569728E-4</v>
      </c>
      <c r="I19" t="s">
        <v>3521</v>
      </c>
    </row>
    <row r="20" spans="1:9">
      <c r="A20" t="s">
        <v>3522</v>
      </c>
      <c r="B20" s="64">
        <v>45291</v>
      </c>
      <c r="C20" t="s">
        <v>108</v>
      </c>
      <c r="D20" s="56">
        <v>0</v>
      </c>
      <c r="E20" t="s">
        <v>98</v>
      </c>
      <c r="F20" s="55">
        <f>7635.47505+0.01</f>
        <v>7635.4850500000002</v>
      </c>
      <c r="G20" s="56">
        <f t="shared" si="0"/>
        <v>0.22147648329379824</v>
      </c>
      <c r="H20" s="56">
        <f>F20/'סכום נכסי הקרן'!$C$41</f>
        <v>2.6754540576181792E-3</v>
      </c>
      <c r="I20" t="s">
        <v>3523</v>
      </c>
    </row>
    <row r="21" spans="1:9">
      <c r="A21" t="s">
        <v>3524</v>
      </c>
      <c r="B21" s="64">
        <v>45291</v>
      </c>
      <c r="C21" t="s">
        <v>108</v>
      </c>
      <c r="D21" s="56">
        <v>0</v>
      </c>
      <c r="E21" t="s">
        <v>98</v>
      </c>
      <c r="F21" s="55">
        <v>2540.819</v>
      </c>
      <c r="G21" s="56">
        <f t="shared" si="0"/>
        <v>7.3699529646261974E-2</v>
      </c>
      <c r="H21" s="56">
        <f>F21/'סכום נכסי הקרן'!$C$41</f>
        <v>8.9029635428640702E-4</v>
      </c>
      <c r="I21" t="s">
        <v>3525</v>
      </c>
    </row>
    <row r="22" spans="1:9">
      <c r="A22" t="s">
        <v>3526</v>
      </c>
      <c r="B22" s="64">
        <v>44377</v>
      </c>
      <c r="C22" t="s">
        <v>108</v>
      </c>
      <c r="D22" s="56">
        <v>0</v>
      </c>
      <c r="E22" t="s">
        <v>98</v>
      </c>
      <c r="F22" s="55">
        <v>151.61701000000002</v>
      </c>
      <c r="G22" s="56">
        <f t="shared" si="0"/>
        <v>4.3978348411959295E-3</v>
      </c>
      <c r="H22" s="56">
        <f>F22/'סכום נכסי הקרן'!$C$41</f>
        <v>5.3126205074350336E-5</v>
      </c>
      <c r="I22" t="s">
        <v>3527</v>
      </c>
    </row>
    <row r="23" spans="1:9">
      <c r="A23" t="s">
        <v>3528</v>
      </c>
      <c r="B23" s="64">
        <v>44377</v>
      </c>
      <c r="C23" t="s">
        <v>108</v>
      </c>
      <c r="D23" s="56">
        <v>0</v>
      </c>
      <c r="E23" t="s">
        <v>98</v>
      </c>
      <c r="F23" s="55">
        <v>206.91186999999999</v>
      </c>
      <c r="G23" s="56">
        <f t="shared" si="0"/>
        <v>6.0017291657644654E-3</v>
      </c>
      <c r="H23" s="56">
        <f>F23/'סכום נכסי הקרן'!$C$41</f>
        <v>7.2501379877741394E-5</v>
      </c>
      <c r="I23" t="s">
        <v>3527</v>
      </c>
    </row>
    <row r="24" spans="1:9">
      <c r="A24" t="s">
        <v>3529</v>
      </c>
      <c r="B24" s="64">
        <v>44834</v>
      </c>
      <c r="C24" t="s">
        <v>108</v>
      </c>
      <c r="D24" s="56">
        <v>0</v>
      </c>
      <c r="E24" t="s">
        <v>98</v>
      </c>
      <c r="F24" s="55">
        <v>521.59500000000003</v>
      </c>
      <c r="G24" s="56">
        <f t="shared" si="0"/>
        <v>1.5129494137851621E-2</v>
      </c>
      <c r="H24" s="56">
        <f>F24/'סכום נכסי הקרן'!$C$41</f>
        <v>1.8276552832532288E-4</v>
      </c>
      <c r="I24" t="s">
        <v>3530</v>
      </c>
    </row>
    <row r="25" spans="1:9">
      <c r="A25" t="s">
        <v>3531</v>
      </c>
      <c r="B25" s="64">
        <v>45230</v>
      </c>
      <c r="C25" t="s">
        <v>108</v>
      </c>
      <c r="D25" s="56">
        <v>0</v>
      </c>
      <c r="E25" t="s">
        <v>98</v>
      </c>
      <c r="F25" s="55">
        <v>4560.3310000000001</v>
      </c>
      <c r="G25" s="56">
        <f t="shared" si="0"/>
        <v>0.13227791894317051</v>
      </c>
      <c r="H25" s="56">
        <f>F25/'סכום נכסי הקרן'!$C$41</f>
        <v>1.5979280946967435E-3</v>
      </c>
      <c r="I25" t="s">
        <v>3532</v>
      </c>
    </row>
    <row r="26" spans="1:9">
      <c r="A26" s="57" t="s">
        <v>194</v>
      </c>
      <c r="B26" s="106" t="s">
        <v>4460</v>
      </c>
      <c r="C26" s="107" t="s">
        <v>4460</v>
      </c>
      <c r="D26" s="58">
        <v>0</v>
      </c>
      <c r="E26" s="118" t="s">
        <v>4460</v>
      </c>
      <c r="F26" s="59">
        <v>0</v>
      </c>
      <c r="G26" s="58">
        <f t="shared" si="0"/>
        <v>0</v>
      </c>
      <c r="H26" s="58">
        <f>F26/'סכום נכסי הקרן'!$C$41</f>
        <v>0</v>
      </c>
      <c r="I26" s="118" t="s">
        <v>4460</v>
      </c>
    </row>
    <row r="27" spans="1:9">
      <c r="A27" s="57" t="s">
        <v>3412</v>
      </c>
      <c r="B27" s="106" t="s">
        <v>4460</v>
      </c>
      <c r="C27" s="107" t="s">
        <v>4460</v>
      </c>
      <c r="D27" s="58">
        <v>0</v>
      </c>
      <c r="E27" s="118" t="s">
        <v>4460</v>
      </c>
      <c r="F27" s="59">
        <v>0</v>
      </c>
      <c r="G27" s="58">
        <f t="shared" si="0"/>
        <v>0</v>
      </c>
      <c r="H27" s="58">
        <f>F27/'סכום נכסי הקרן'!$C$41</f>
        <v>0</v>
      </c>
      <c r="I27" s="118" t="s">
        <v>4460</v>
      </c>
    </row>
    <row r="28" spans="1:9">
      <c r="A28" t="s">
        <v>180</v>
      </c>
      <c r="B28" s="106" t="s">
        <v>4460</v>
      </c>
      <c r="C28" s="107" t="s">
        <v>4460</v>
      </c>
      <c r="D28" s="56">
        <v>0</v>
      </c>
      <c r="E28" t="s">
        <v>180</v>
      </c>
      <c r="F28" s="55">
        <v>0</v>
      </c>
      <c r="G28" s="56">
        <f t="shared" si="0"/>
        <v>0</v>
      </c>
      <c r="H28" s="56">
        <f>F28/'סכום נכסי הקרן'!$C$41</f>
        <v>0</v>
      </c>
      <c r="I28" s="118" t="s">
        <v>4460</v>
      </c>
    </row>
    <row r="29" spans="1:9">
      <c r="A29" s="57" t="s">
        <v>3415</v>
      </c>
      <c r="B29" s="106" t="s">
        <v>4460</v>
      </c>
      <c r="C29" s="107" t="s">
        <v>4460</v>
      </c>
      <c r="D29" s="58">
        <v>0</v>
      </c>
      <c r="E29" s="118" t="s">
        <v>4460</v>
      </c>
      <c r="F29" s="59">
        <v>0</v>
      </c>
      <c r="G29" s="58">
        <f t="shared" si="0"/>
        <v>0</v>
      </c>
      <c r="H29" s="58">
        <f>F29/'סכום נכסי הקרן'!$C$41</f>
        <v>0</v>
      </c>
      <c r="I29" s="118" t="s">
        <v>4460</v>
      </c>
    </row>
    <row r="30" spans="1:9">
      <c r="A30" t="s">
        <v>180</v>
      </c>
      <c r="B30" s="106" t="s">
        <v>4460</v>
      </c>
      <c r="C30" s="107" t="s">
        <v>4460</v>
      </c>
      <c r="D30" s="56">
        <v>0</v>
      </c>
      <c r="E30" t="s">
        <v>180</v>
      </c>
      <c r="F30" s="55">
        <v>0</v>
      </c>
      <c r="G30" s="56">
        <f t="shared" si="0"/>
        <v>0</v>
      </c>
      <c r="H30" s="56">
        <f>F30/'סכום נכסי הקרן'!$C$41</f>
        <v>0</v>
      </c>
      <c r="I30" s="118" t="s">
        <v>4460</v>
      </c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>
      <c r="E846" s="15"/>
      <c r="F846" s="15"/>
      <c r="G846" s="15"/>
    </row>
    <row r="847" spans="5:7" hidden="1">
      <c r="E847" s="15"/>
      <c r="F847" s="15"/>
      <c r="G847" s="15"/>
    </row>
    <row r="848" spans="5:7" hidden="1">
      <c r="E848" s="15"/>
      <c r="F848" s="15"/>
      <c r="G848" s="15"/>
    </row>
    <row r="849" spans="5:7" hidden="1">
      <c r="E849" s="15"/>
      <c r="F849" s="15"/>
      <c r="G849" s="15"/>
    </row>
    <row r="850" spans="5:7" hidden="1">
      <c r="E850" s="15"/>
      <c r="F850" s="15"/>
      <c r="G850" s="15"/>
    </row>
    <row r="851" spans="5:7" hidden="1">
      <c r="E851" s="15"/>
      <c r="F851" s="15"/>
      <c r="G851" s="15"/>
    </row>
    <row r="852" spans="5:7" hidden="1">
      <c r="E852" s="15"/>
      <c r="F852" s="15"/>
      <c r="G852" s="15"/>
    </row>
    <row r="853" spans="5:7" hidden="1">
      <c r="E853" s="15"/>
      <c r="F853" s="15"/>
      <c r="G853" s="15"/>
    </row>
    <row r="854" spans="5:7" hidden="1">
      <c r="E854" s="15"/>
      <c r="F854" s="15"/>
      <c r="G854" s="15"/>
    </row>
    <row r="855" spans="5:7" hidden="1">
      <c r="E855" s="15"/>
      <c r="F855" s="15"/>
      <c r="G855" s="15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>
      <c r="A1" s="2" t="s">
        <v>0</v>
      </c>
      <c r="B1" s="61" t="s">
        <v>4459</v>
      </c>
      <c r="C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>
      <c r="A2" s="2" t="s">
        <v>1</v>
      </c>
      <c r="B2" s="9" t="s">
        <v>3469</v>
      </c>
      <c r="C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2" t="s">
        <v>2</v>
      </c>
      <c r="B3" s="20" t="s">
        <v>3470</v>
      </c>
      <c r="C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2" t="s">
        <v>3</v>
      </c>
      <c r="B4" s="62" t="s">
        <v>165</v>
      </c>
      <c r="C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99" t="s">
        <v>4460</v>
      </c>
      <c r="B6" s="123" t="s">
        <v>4460</v>
      </c>
      <c r="C6" s="100" t="s">
        <v>4460</v>
      </c>
      <c r="D6" s="100" t="s">
        <v>4460</v>
      </c>
      <c r="E6" s="16" t="s">
        <v>7</v>
      </c>
      <c r="F6" s="100" t="s">
        <v>4460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4460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2" t="s">
        <v>4460</v>
      </c>
      <c r="C8" s="102" t="s">
        <v>4460</v>
      </c>
      <c r="D8" s="102" t="s">
        <v>4460</v>
      </c>
      <c r="E8" s="102" t="s">
        <v>4460</v>
      </c>
      <c r="F8" s="102" t="s">
        <v>4460</v>
      </c>
      <c r="G8" s="102" t="s">
        <v>4460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173</v>
      </c>
      <c r="B9" s="106" t="s">
        <v>4460</v>
      </c>
      <c r="C9" s="118" t="s">
        <v>4460</v>
      </c>
      <c r="D9" s="118" t="s">
        <v>4460</v>
      </c>
      <c r="E9" s="118" t="s">
        <v>4460</v>
      </c>
      <c r="F9" s="118" t="s">
        <v>4460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180</v>
      </c>
      <c r="B10" s="106" t="s">
        <v>4460</v>
      </c>
      <c r="C10" t="s">
        <v>180</v>
      </c>
      <c r="D10" s="118" t="s">
        <v>4460</v>
      </c>
      <c r="E10" s="56">
        <v>0</v>
      </c>
      <c r="F10" t="s">
        <v>180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194</v>
      </c>
      <c r="B11" s="106" t="s">
        <v>4460</v>
      </c>
      <c r="C11" s="118" t="s">
        <v>4460</v>
      </c>
      <c r="D11" s="118" t="s">
        <v>4460</v>
      </c>
      <c r="E11" s="118" t="s">
        <v>4460</v>
      </c>
      <c r="F11" s="118" t="s">
        <v>4460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180</v>
      </c>
      <c r="B12" s="106" t="s">
        <v>4460</v>
      </c>
      <c r="C12" t="s">
        <v>180</v>
      </c>
      <c r="D12" s="118" t="s">
        <v>4460</v>
      </c>
      <c r="E12" s="56">
        <v>0</v>
      </c>
      <c r="F12" t="s">
        <v>180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>
      <c r="A1" s="2" t="s">
        <v>0</v>
      </c>
      <c r="B1" s="61" t="s">
        <v>4459</v>
      </c>
      <c r="C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>
      <c r="A2" s="2" t="s">
        <v>1</v>
      </c>
      <c r="B2" s="9" t="s">
        <v>3469</v>
      </c>
      <c r="C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>
      <c r="A3" s="2" t="s">
        <v>2</v>
      </c>
      <c r="B3" s="20" t="s">
        <v>3470</v>
      </c>
      <c r="C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2" t="s">
        <v>3</v>
      </c>
      <c r="B4" s="62" t="s">
        <v>165</v>
      </c>
      <c r="C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99" t="s">
        <v>4460</v>
      </c>
      <c r="B6" s="100" t="s">
        <v>4460</v>
      </c>
      <c r="C6" s="100" t="s">
        <v>4460</v>
      </c>
      <c r="D6" s="100" t="s">
        <v>4460</v>
      </c>
      <c r="E6" s="16" t="s">
        <v>7</v>
      </c>
      <c r="F6" s="100" t="s">
        <v>4460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1" t="s">
        <v>4460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16" t="s">
        <v>4460</v>
      </c>
      <c r="C8" s="102" t="s">
        <v>4460</v>
      </c>
      <c r="D8" s="102" t="s">
        <v>4460</v>
      </c>
      <c r="E8" s="102" t="s">
        <v>4460</v>
      </c>
      <c r="F8" s="102" t="s">
        <v>4460</v>
      </c>
      <c r="G8" s="54">
        <v>2.0000000000000001E-4</v>
      </c>
      <c r="H8" s="53">
        <v>-37832.530576291982</v>
      </c>
      <c r="I8" s="54">
        <v>1</v>
      </c>
      <c r="J8" s="54">
        <v>-1.3299999999999999E-2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173</v>
      </c>
      <c r="B9" s="106" t="s">
        <v>4460</v>
      </c>
      <c r="C9" s="106" t="s">
        <v>4460</v>
      </c>
      <c r="D9" s="106" t="s">
        <v>4460</v>
      </c>
      <c r="E9" s="106" t="s">
        <v>4460</v>
      </c>
      <c r="F9" s="106" t="s">
        <v>4460</v>
      </c>
      <c r="G9" s="58">
        <v>2.0000000000000001E-4</v>
      </c>
      <c r="H9" s="59">
        <v>-35117.721161005</v>
      </c>
      <c r="I9" s="58">
        <v>0.92820000000000003</v>
      </c>
      <c r="J9" s="58">
        <v>-1.23E-2</v>
      </c>
    </row>
    <row r="10" spans="1:25">
      <c r="A10" t="s">
        <v>3416</v>
      </c>
      <c r="B10" t="s">
        <v>3417</v>
      </c>
      <c r="C10" s="63" t="s">
        <v>3505</v>
      </c>
      <c r="D10" s="105" t="s">
        <v>4460</v>
      </c>
      <c r="E10" s="56">
        <v>0</v>
      </c>
      <c r="F10" t="s">
        <v>100</v>
      </c>
      <c r="G10" s="56">
        <v>0</v>
      </c>
      <c r="H10" s="55">
        <v>69.777894419999996</v>
      </c>
      <c r="I10" s="56">
        <v>-1.8E-3</v>
      </c>
      <c r="J10" s="56">
        <v>0</v>
      </c>
    </row>
    <row r="11" spans="1:25">
      <c r="A11" t="s">
        <v>3418</v>
      </c>
      <c r="B11" t="s">
        <v>3419</v>
      </c>
      <c r="C11" s="63" t="s">
        <v>3505</v>
      </c>
      <c r="D11" s="105" t="s">
        <v>4460</v>
      </c>
      <c r="E11" s="56">
        <v>0</v>
      </c>
      <c r="F11" t="s">
        <v>98</v>
      </c>
      <c r="G11" s="56">
        <v>0</v>
      </c>
      <c r="H11" s="55">
        <v>82.622129999999999</v>
      </c>
      <c r="I11" s="56">
        <v>-2.2000000000000001E-3</v>
      </c>
      <c r="J11" s="56">
        <v>0</v>
      </c>
    </row>
    <row r="12" spans="1:25">
      <c r="A12" t="s">
        <v>3420</v>
      </c>
      <c r="B12" t="s">
        <v>3421</v>
      </c>
      <c r="C12" s="63" t="s">
        <v>3505</v>
      </c>
      <c r="D12" s="105" t="s">
        <v>4460</v>
      </c>
      <c r="E12" s="56">
        <v>0</v>
      </c>
      <c r="F12" t="s">
        <v>98</v>
      </c>
      <c r="G12" s="56">
        <v>0</v>
      </c>
      <c r="H12" s="55">
        <v>-1142.03817</v>
      </c>
      <c r="I12" s="56">
        <v>3.0200000000000001E-2</v>
      </c>
      <c r="J12" s="56">
        <v>-4.0000000000000002E-4</v>
      </c>
    </row>
    <row r="13" spans="1:25">
      <c r="A13" t="s">
        <v>3422</v>
      </c>
      <c r="B13" t="s">
        <v>3423</v>
      </c>
      <c r="C13" s="63" t="s">
        <v>3505</v>
      </c>
      <c r="D13" s="105" t="s">
        <v>4460</v>
      </c>
      <c r="E13" s="56">
        <v>0</v>
      </c>
      <c r="F13" t="s">
        <v>98</v>
      </c>
      <c r="G13" s="56">
        <v>0</v>
      </c>
      <c r="H13" s="55">
        <v>-1481.2190000000001</v>
      </c>
      <c r="I13" s="56">
        <v>3.9199999999999999E-2</v>
      </c>
      <c r="J13" s="56">
        <v>-5.0000000000000001E-4</v>
      </c>
    </row>
    <row r="14" spans="1:25">
      <c r="A14" t="s">
        <v>3424</v>
      </c>
      <c r="B14" t="s">
        <v>3425</v>
      </c>
      <c r="C14" s="63" t="s">
        <v>3505</v>
      </c>
      <c r="D14" s="105" t="s">
        <v>4460</v>
      </c>
      <c r="E14" s="56">
        <v>0</v>
      </c>
      <c r="F14" t="s">
        <v>98</v>
      </c>
      <c r="G14" s="56">
        <v>0</v>
      </c>
      <c r="H14" s="55">
        <v>218.22667000000001</v>
      </c>
      <c r="I14" s="56">
        <v>-5.7999999999999996E-3</v>
      </c>
      <c r="J14" s="56">
        <v>1E-4</v>
      </c>
    </row>
    <row r="15" spans="1:25">
      <c r="A15" t="s">
        <v>3426</v>
      </c>
      <c r="B15" t="s">
        <v>3427</v>
      </c>
      <c r="C15" s="63" t="s">
        <v>3505</v>
      </c>
      <c r="D15" s="105" t="s">
        <v>4460</v>
      </c>
      <c r="E15" s="56">
        <v>0</v>
      </c>
      <c r="F15" t="s">
        <v>98</v>
      </c>
      <c r="G15" s="56">
        <v>0</v>
      </c>
      <c r="H15" s="55">
        <v>2.1191599999999999</v>
      </c>
      <c r="I15" s="56">
        <v>-1E-4</v>
      </c>
      <c r="J15" s="56">
        <v>0</v>
      </c>
    </row>
    <row r="16" spans="1:25">
      <c r="A16" t="s">
        <v>3428</v>
      </c>
      <c r="B16" t="s">
        <v>3429</v>
      </c>
      <c r="C16" s="63" t="s">
        <v>3505</v>
      </c>
      <c r="D16" s="105" t="s">
        <v>4460</v>
      </c>
      <c r="E16" s="56">
        <v>0</v>
      </c>
      <c r="F16" t="s">
        <v>98</v>
      </c>
      <c r="G16" s="56">
        <v>0</v>
      </c>
      <c r="H16" s="55">
        <v>-103.01209</v>
      </c>
      <c r="I16" s="56">
        <v>2.7000000000000001E-3</v>
      </c>
      <c r="J16" s="56">
        <v>0</v>
      </c>
    </row>
    <row r="17" spans="1:10">
      <c r="A17" t="s">
        <v>3430</v>
      </c>
      <c r="B17" t="s">
        <v>3431</v>
      </c>
      <c r="C17" s="63" t="s">
        <v>3505</v>
      </c>
      <c r="D17" s="105" t="s">
        <v>4460</v>
      </c>
      <c r="E17" s="56">
        <v>0</v>
      </c>
      <c r="F17" t="s">
        <v>98</v>
      </c>
      <c r="G17" s="56">
        <v>0</v>
      </c>
      <c r="H17" s="55">
        <v>-102.42291</v>
      </c>
      <c r="I17" s="56">
        <v>2.7000000000000001E-3</v>
      </c>
      <c r="J17" s="56">
        <v>0</v>
      </c>
    </row>
    <row r="18" spans="1:10">
      <c r="A18" t="s">
        <v>3432</v>
      </c>
      <c r="B18" t="s">
        <v>3433</v>
      </c>
      <c r="C18" s="63" t="s">
        <v>3505</v>
      </c>
      <c r="D18" s="105" t="s">
        <v>4460</v>
      </c>
      <c r="E18" s="56">
        <v>0</v>
      </c>
      <c r="F18" t="s">
        <v>98</v>
      </c>
      <c r="G18" s="56">
        <v>0</v>
      </c>
      <c r="H18" s="55">
        <v>7.6E-3</v>
      </c>
      <c r="I18" s="56">
        <v>0</v>
      </c>
      <c r="J18" s="56">
        <v>0</v>
      </c>
    </row>
    <row r="19" spans="1:10">
      <c r="A19" t="s">
        <v>3434</v>
      </c>
      <c r="B19" t="s">
        <v>3435</v>
      </c>
      <c r="C19" s="63" t="s">
        <v>3505</v>
      </c>
      <c r="D19" s="105" t="s">
        <v>4460</v>
      </c>
      <c r="E19" s="56">
        <v>0</v>
      </c>
      <c r="F19" t="s">
        <v>100</v>
      </c>
      <c r="G19" s="56">
        <v>0</v>
      </c>
      <c r="H19" s="55">
        <v>18.354687389999999</v>
      </c>
      <c r="I19" s="56">
        <v>-5.0000000000000001E-4</v>
      </c>
      <c r="J19" s="56">
        <v>0</v>
      </c>
    </row>
    <row r="20" spans="1:10">
      <c r="A20" t="s">
        <v>3436</v>
      </c>
      <c r="B20" t="s">
        <v>3437</v>
      </c>
      <c r="C20" s="63" t="s">
        <v>3505</v>
      </c>
      <c r="D20" s="105" t="s">
        <v>4460</v>
      </c>
      <c r="E20" s="56">
        <v>0</v>
      </c>
      <c r="F20" t="s">
        <v>107</v>
      </c>
      <c r="G20" s="56">
        <v>0</v>
      </c>
      <c r="H20" s="55">
        <v>-0.399538173</v>
      </c>
      <c r="I20" s="56">
        <v>0</v>
      </c>
      <c r="J20" s="56">
        <v>0</v>
      </c>
    </row>
    <row r="21" spans="1:10">
      <c r="A21" t="s">
        <v>3438</v>
      </c>
      <c r="B21" t="s">
        <v>3439</v>
      </c>
      <c r="C21" s="63" t="s">
        <v>3505</v>
      </c>
      <c r="D21" s="105" t="s">
        <v>4460</v>
      </c>
      <c r="E21" s="56">
        <v>0</v>
      </c>
      <c r="F21" t="s">
        <v>102</v>
      </c>
      <c r="G21" s="56">
        <v>0</v>
      </c>
      <c r="H21" s="55">
        <v>2.4761601</v>
      </c>
      <c r="I21" s="56">
        <v>-1E-4</v>
      </c>
      <c r="J21" s="56">
        <v>0</v>
      </c>
    </row>
    <row r="22" spans="1:10">
      <c r="A22" t="s">
        <v>3440</v>
      </c>
      <c r="B22" t="s">
        <v>3441</v>
      </c>
      <c r="C22" s="63" t="s">
        <v>3505</v>
      </c>
      <c r="D22" s="105" t="s">
        <v>4460</v>
      </c>
      <c r="E22" s="56">
        <v>0</v>
      </c>
      <c r="F22" t="s">
        <v>172</v>
      </c>
      <c r="G22" s="56">
        <v>0</v>
      </c>
      <c r="H22" s="55">
        <v>-7.1659076989999999</v>
      </c>
      <c r="I22" s="56">
        <v>2.0000000000000001E-4</v>
      </c>
      <c r="J22" s="56">
        <v>0</v>
      </c>
    </row>
    <row r="23" spans="1:10">
      <c r="A23" t="s">
        <v>3442</v>
      </c>
      <c r="B23" t="s">
        <v>3443</v>
      </c>
      <c r="C23" s="63" t="s">
        <v>3505</v>
      </c>
      <c r="D23" s="105" t="s">
        <v>4460</v>
      </c>
      <c r="E23" s="56">
        <v>0</v>
      </c>
      <c r="F23" t="s">
        <v>104</v>
      </c>
      <c r="G23" s="56">
        <v>0</v>
      </c>
      <c r="H23" s="55">
        <v>-5.065291953</v>
      </c>
      <c r="I23" s="56">
        <v>1E-4</v>
      </c>
      <c r="J23" s="56">
        <v>0</v>
      </c>
    </row>
    <row r="24" spans="1:10">
      <c r="A24" t="s">
        <v>3444</v>
      </c>
      <c r="B24" t="s">
        <v>3445</v>
      </c>
      <c r="C24" s="63" t="s">
        <v>3505</v>
      </c>
      <c r="D24" s="105" t="s">
        <v>4460</v>
      </c>
      <c r="E24" s="56">
        <v>0</v>
      </c>
      <c r="F24" t="s">
        <v>98</v>
      </c>
      <c r="G24" s="56">
        <v>0</v>
      </c>
      <c r="H24" s="55">
        <v>2.9999999999999998E-13</v>
      </c>
      <c r="I24" s="56">
        <v>0</v>
      </c>
      <c r="J24" s="56">
        <v>0</v>
      </c>
    </row>
    <row r="25" spans="1:10">
      <c r="A25" t="s">
        <v>3446</v>
      </c>
      <c r="B25" t="s">
        <v>3447</v>
      </c>
      <c r="C25" s="63" t="s">
        <v>3505</v>
      </c>
      <c r="D25" s="105" t="s">
        <v>4460</v>
      </c>
      <c r="E25" s="56">
        <v>0</v>
      </c>
      <c r="F25" t="s">
        <v>100</v>
      </c>
      <c r="G25" s="56">
        <v>0</v>
      </c>
      <c r="H25" s="55">
        <v>-3666.32636409</v>
      </c>
      <c r="I25" s="56">
        <v>9.69E-2</v>
      </c>
      <c r="J25" s="56">
        <v>-1.2999999999999999E-3</v>
      </c>
    </row>
    <row r="26" spans="1:10">
      <c r="A26" t="s">
        <v>3448</v>
      </c>
      <c r="B26" t="s">
        <v>3449</v>
      </c>
      <c r="C26" s="63" t="s">
        <v>3505</v>
      </c>
      <c r="D26" s="105" t="s">
        <v>4460</v>
      </c>
      <c r="E26" s="56">
        <v>0</v>
      </c>
      <c r="F26" t="s">
        <v>100</v>
      </c>
      <c r="G26" s="56">
        <v>0</v>
      </c>
      <c r="H26" s="55">
        <v>-2528.2826829000001</v>
      </c>
      <c r="I26" s="56">
        <v>6.6799999999999998E-2</v>
      </c>
      <c r="J26" s="56">
        <v>-8.9999999999999998E-4</v>
      </c>
    </row>
    <row r="27" spans="1:10">
      <c r="A27" t="s">
        <v>3450</v>
      </c>
      <c r="B27" t="s">
        <v>3451</v>
      </c>
      <c r="C27" s="63" t="s">
        <v>3505</v>
      </c>
      <c r="D27" s="105" t="s">
        <v>4460</v>
      </c>
      <c r="E27" s="56">
        <v>0</v>
      </c>
      <c r="F27" t="s">
        <v>100</v>
      </c>
      <c r="G27" s="56">
        <v>0</v>
      </c>
      <c r="H27" s="55">
        <v>-5813.8712505900003</v>
      </c>
      <c r="I27" s="56">
        <v>0.1537</v>
      </c>
      <c r="J27" s="56">
        <v>-2E-3</v>
      </c>
    </row>
    <row r="28" spans="1:10">
      <c r="A28" t="s">
        <v>3452</v>
      </c>
      <c r="B28" t="s">
        <v>3453</v>
      </c>
      <c r="C28" s="63" t="s">
        <v>3505</v>
      </c>
      <c r="D28" s="105" t="s">
        <v>4460</v>
      </c>
      <c r="E28" s="56">
        <v>5.1499999999999997E-2</v>
      </c>
      <c r="F28" t="s">
        <v>98</v>
      </c>
      <c r="G28" s="56">
        <v>3.6299999999999999E-2</v>
      </c>
      <c r="H28" s="55">
        <v>-193.38844</v>
      </c>
      <c r="I28" s="56">
        <v>5.1000000000000004E-3</v>
      </c>
      <c r="J28" s="56">
        <v>-1E-4</v>
      </c>
    </row>
    <row r="29" spans="1:10">
      <c r="A29" t="s">
        <v>3454</v>
      </c>
      <c r="B29" t="s">
        <v>3455</v>
      </c>
      <c r="C29" s="63" t="s">
        <v>3505</v>
      </c>
      <c r="D29" s="105" t="s">
        <v>4460</v>
      </c>
      <c r="E29" s="56">
        <v>0</v>
      </c>
      <c r="F29" t="s">
        <v>100</v>
      </c>
      <c r="G29" s="56">
        <v>0</v>
      </c>
      <c r="H29" s="55">
        <v>-4221.8963326800003</v>
      </c>
      <c r="I29" s="56">
        <v>0.1116</v>
      </c>
      <c r="J29" s="56">
        <v>-1.5E-3</v>
      </c>
    </row>
    <row r="30" spans="1:10">
      <c r="A30" t="s">
        <v>3456</v>
      </c>
      <c r="B30" t="s">
        <v>3457</v>
      </c>
      <c r="C30" t="s">
        <v>176</v>
      </c>
      <c r="D30" t="s">
        <v>177</v>
      </c>
      <c r="E30" s="56">
        <v>0</v>
      </c>
      <c r="F30" t="s">
        <v>98</v>
      </c>
      <c r="G30" s="56">
        <v>0</v>
      </c>
      <c r="H30" s="55">
        <v>-496.91557999999998</v>
      </c>
      <c r="I30" s="56">
        <v>1.3100000000000001E-2</v>
      </c>
      <c r="J30" s="56">
        <v>-2.0000000000000001E-4</v>
      </c>
    </row>
    <row r="31" spans="1:10">
      <c r="A31" t="s">
        <v>3458</v>
      </c>
      <c r="B31" t="s">
        <v>3459</v>
      </c>
      <c r="C31" t="s">
        <v>176</v>
      </c>
      <c r="D31" t="s">
        <v>177</v>
      </c>
      <c r="E31" s="56">
        <v>0</v>
      </c>
      <c r="F31" t="s">
        <v>100</v>
      </c>
      <c r="G31" s="56">
        <v>0</v>
      </c>
      <c r="H31" s="55">
        <v>-15749.301904829999</v>
      </c>
      <c r="I31" s="56">
        <v>0.4163</v>
      </c>
      <c r="J31" s="56">
        <v>-5.4999999999999997E-3</v>
      </c>
    </row>
    <row r="32" spans="1:10">
      <c r="A32" s="57" t="s">
        <v>194</v>
      </c>
      <c r="B32" s="107" t="s">
        <v>4460</v>
      </c>
      <c r="C32" s="118" t="s">
        <v>4460</v>
      </c>
      <c r="D32" s="118" t="s">
        <v>4460</v>
      </c>
      <c r="E32" s="118" t="s">
        <v>4460</v>
      </c>
      <c r="F32" s="118" t="s">
        <v>4460</v>
      </c>
      <c r="G32" s="58">
        <v>0</v>
      </c>
      <c r="H32" s="59">
        <v>-2714.8094152869799</v>
      </c>
      <c r="I32" s="58">
        <v>7.1800000000000003E-2</v>
      </c>
      <c r="J32" s="58">
        <v>-1E-3</v>
      </c>
    </row>
    <row r="33" spans="1:10">
      <c r="A33" t="s">
        <v>3460</v>
      </c>
      <c r="B33" t="s">
        <v>3461</v>
      </c>
      <c r="C33" s="63" t="s">
        <v>3505</v>
      </c>
      <c r="D33" s="105" t="s">
        <v>4460</v>
      </c>
      <c r="E33" s="56">
        <v>0</v>
      </c>
      <c r="F33" t="s">
        <v>100</v>
      </c>
      <c r="G33" s="56">
        <v>0</v>
      </c>
      <c r="H33" s="55">
        <v>-1914.8514372</v>
      </c>
      <c r="I33" s="56">
        <v>5.0599999999999999E-2</v>
      </c>
      <c r="J33" s="56">
        <v>-6.9999999999999999E-4</v>
      </c>
    </row>
    <row r="34" spans="1:10">
      <c r="A34" t="s">
        <v>3462</v>
      </c>
      <c r="B34" t="s">
        <v>3463</v>
      </c>
      <c r="C34" s="63" t="s">
        <v>3505</v>
      </c>
      <c r="D34" s="105" t="s">
        <v>4460</v>
      </c>
      <c r="E34" s="56">
        <v>0</v>
      </c>
      <c r="F34" t="s">
        <v>102</v>
      </c>
      <c r="G34" s="56">
        <v>0</v>
      </c>
      <c r="H34" s="55">
        <v>838.70244399600006</v>
      </c>
      <c r="I34" s="56">
        <v>-2.2200000000000001E-2</v>
      </c>
      <c r="J34" s="56">
        <v>2.9999999999999997E-4</v>
      </c>
    </row>
    <row r="35" spans="1:10">
      <c r="A35" t="s">
        <v>3464</v>
      </c>
      <c r="B35" t="s">
        <v>3465</v>
      </c>
      <c r="C35" s="63" t="s">
        <v>3505</v>
      </c>
      <c r="D35" s="105" t="s">
        <v>4460</v>
      </c>
      <c r="E35" s="56">
        <v>0</v>
      </c>
      <c r="F35" t="s">
        <v>100</v>
      </c>
      <c r="G35" s="56">
        <v>0</v>
      </c>
      <c r="H35" s="55">
        <v>914.91727860000003</v>
      </c>
      <c r="I35" s="56">
        <v>-2.4199999999999999E-2</v>
      </c>
      <c r="J35" s="56">
        <v>2.9999999999999997E-4</v>
      </c>
    </row>
    <row r="36" spans="1:10">
      <c r="A36" t="s">
        <v>3464</v>
      </c>
      <c r="B36" t="s">
        <v>3466</v>
      </c>
      <c r="C36" s="63" t="s">
        <v>3505</v>
      </c>
      <c r="D36" s="105" t="s">
        <v>4460</v>
      </c>
      <c r="E36" s="56">
        <v>0</v>
      </c>
      <c r="F36" t="s">
        <v>100</v>
      </c>
      <c r="G36" s="56">
        <v>0</v>
      </c>
      <c r="H36" s="55">
        <v>-2743.1646605999999</v>
      </c>
      <c r="I36" s="56">
        <v>7.2499999999999995E-2</v>
      </c>
      <c r="J36" s="56">
        <v>-1E-3</v>
      </c>
    </row>
    <row r="37" spans="1:10">
      <c r="A37" t="s">
        <v>3467</v>
      </c>
      <c r="B37" t="s">
        <v>3468</v>
      </c>
      <c r="C37" s="63" t="s">
        <v>3505</v>
      </c>
      <c r="D37" s="105" t="s">
        <v>4460</v>
      </c>
      <c r="E37" s="56">
        <v>0</v>
      </c>
      <c r="F37" t="s">
        <v>168</v>
      </c>
      <c r="G37" s="56">
        <v>0</v>
      </c>
      <c r="H37" s="55">
        <v>189.58695991702001</v>
      </c>
      <c r="I37" s="56">
        <v>-5.0000000000000001E-3</v>
      </c>
      <c r="J37" s="56">
        <v>1E-4</v>
      </c>
    </row>
    <row r="38" spans="1:10" hidden="1">
      <c r="C38" s="15"/>
      <c r="D38" s="15"/>
      <c r="E38" s="15"/>
      <c r="F38" s="15"/>
      <c r="G38" s="15"/>
    </row>
    <row r="39" spans="1:10" hidden="1">
      <c r="C39" s="15"/>
      <c r="D39" s="15"/>
      <c r="E39" s="15"/>
      <c r="F39" s="15"/>
      <c r="G39" s="15"/>
    </row>
    <row r="40" spans="1:10" hidden="1">
      <c r="C40" s="15"/>
      <c r="D40" s="15"/>
      <c r="E40" s="15"/>
      <c r="F40" s="15"/>
      <c r="G40" s="15"/>
    </row>
    <row r="41" spans="1:10" hidden="1">
      <c r="C41" s="15"/>
      <c r="D41" s="15"/>
      <c r="E41" s="15"/>
      <c r="F41" s="15"/>
      <c r="G41" s="15"/>
    </row>
    <row r="42" spans="1:10" hidden="1">
      <c r="C42" s="15"/>
      <c r="D42" s="15"/>
      <c r="E42" s="15"/>
      <c r="F42" s="15"/>
      <c r="G42" s="15"/>
    </row>
    <row r="43" spans="1:10" hidden="1">
      <c r="C43" s="15"/>
      <c r="D43" s="15"/>
      <c r="E43" s="15"/>
      <c r="F43" s="15"/>
      <c r="G43" s="15"/>
    </row>
    <row r="44" spans="1:10" hidden="1">
      <c r="C44" s="15"/>
      <c r="D44" s="15"/>
      <c r="E44" s="15"/>
      <c r="F44" s="15"/>
      <c r="G44" s="15"/>
    </row>
    <row r="45" spans="1:10" hidden="1">
      <c r="C45" s="15"/>
      <c r="D45" s="15"/>
      <c r="E45" s="15"/>
      <c r="F45" s="15"/>
      <c r="G45" s="15"/>
    </row>
    <row r="46" spans="1:10" hidden="1">
      <c r="C46" s="15"/>
      <c r="D46" s="15"/>
      <c r="E46" s="15"/>
      <c r="F46" s="15"/>
      <c r="G46" s="15"/>
    </row>
    <row r="47" spans="1:10" hidden="1">
      <c r="C47" s="15"/>
      <c r="D47" s="15"/>
      <c r="E47" s="15"/>
      <c r="F47" s="15"/>
      <c r="G47" s="15"/>
    </row>
    <row r="48" spans="1:10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>
      <c r="A1" s="2" t="s">
        <v>0</v>
      </c>
      <c r="B1" s="61" t="s">
        <v>4459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>
      <c r="A2" s="2" t="s">
        <v>1</v>
      </c>
      <c r="B2" s="9" t="s">
        <v>3469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>
      <c r="A3" s="2" t="s">
        <v>2</v>
      </c>
      <c r="B3" s="20" t="s">
        <v>3470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>
      <c r="A4" s="2" t="s">
        <v>3</v>
      </c>
      <c r="B4" s="62" t="s">
        <v>165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99" t="s">
        <v>4460</v>
      </c>
      <c r="B6" s="21" t="s">
        <v>153</v>
      </c>
      <c r="C6" s="29" t="s">
        <v>70</v>
      </c>
    </row>
    <row r="7" spans="1:16" s="17" customFormat="1" ht="20.25">
      <c r="A7" s="101" t="s">
        <v>4460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B9+B72</f>
        <v>293106.46294299333</v>
      </c>
      <c r="C8" s="125" t="s">
        <v>4460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173</v>
      </c>
      <c r="B9" s="59">
        <f>SUM(B10:B71)</f>
        <v>81720.580020203677</v>
      </c>
      <c r="C9" s="107" t="s">
        <v>4460</v>
      </c>
    </row>
    <row r="10" spans="1:16">
      <c r="A10" t="s">
        <v>3540</v>
      </c>
      <c r="B10" s="65">
        <v>20.543110379999998</v>
      </c>
      <c r="C10" s="64">
        <v>45322</v>
      </c>
    </row>
    <row r="11" spans="1:16">
      <c r="A11" t="s">
        <v>3570</v>
      </c>
      <c r="B11" s="65">
        <v>167.66142000000002</v>
      </c>
      <c r="C11" s="64">
        <v>45322</v>
      </c>
    </row>
    <row r="12" spans="1:16">
      <c r="A12" t="s">
        <v>4379</v>
      </c>
      <c r="B12" s="65">
        <v>190.03288927853299</v>
      </c>
      <c r="C12" s="64">
        <v>45340</v>
      </c>
    </row>
    <row r="13" spans="1:16">
      <c r="A13" t="s">
        <v>4385</v>
      </c>
      <c r="B13" s="65">
        <v>1017.0188250000001</v>
      </c>
      <c r="C13" s="64">
        <v>45363</v>
      </c>
    </row>
    <row r="14" spans="1:16">
      <c r="A14" t="s">
        <v>4368</v>
      </c>
      <c r="B14" s="65">
        <v>294.69721499650319</v>
      </c>
      <c r="C14" s="64">
        <v>45383</v>
      </c>
    </row>
    <row r="15" spans="1:16">
      <c r="A15" t="s">
        <v>4372</v>
      </c>
      <c r="B15" s="65">
        <v>2323.2158806726038</v>
      </c>
      <c r="C15" s="64">
        <v>45473</v>
      </c>
    </row>
    <row r="16" spans="1:16">
      <c r="A16" t="s">
        <v>3534</v>
      </c>
      <c r="B16" s="65">
        <v>209.00139000000001</v>
      </c>
      <c r="C16" s="64">
        <v>45534</v>
      </c>
    </row>
    <row r="17" spans="1:3">
      <c r="A17" t="s">
        <v>3539</v>
      </c>
      <c r="B17" s="65">
        <v>10.70457</v>
      </c>
      <c r="C17" s="64">
        <v>45534</v>
      </c>
    </row>
    <row r="18" spans="1:3">
      <c r="A18" t="s">
        <v>3533</v>
      </c>
      <c r="B18" s="65">
        <v>71.292820505400002</v>
      </c>
      <c r="C18" s="64">
        <v>45536</v>
      </c>
    </row>
    <row r="19" spans="1:3">
      <c r="A19" t="s">
        <v>3536</v>
      </c>
      <c r="B19" s="65">
        <v>178.71484885382858</v>
      </c>
      <c r="C19" s="64">
        <v>45640</v>
      </c>
    </row>
    <row r="20" spans="1:3">
      <c r="A20" t="s">
        <v>3568</v>
      </c>
      <c r="B20" s="65">
        <v>13.88682</v>
      </c>
      <c r="C20" s="64">
        <v>45657</v>
      </c>
    </row>
    <row r="21" spans="1:3">
      <c r="A21" t="s">
        <v>3535</v>
      </c>
      <c r="B21" s="65">
        <v>434.70079879999997</v>
      </c>
      <c r="C21" s="64">
        <v>45823</v>
      </c>
    </row>
    <row r="22" spans="1:3">
      <c r="A22" t="s">
        <v>4380</v>
      </c>
      <c r="B22" s="65">
        <v>2125.1011761854011</v>
      </c>
      <c r="C22" s="64">
        <v>45838</v>
      </c>
    </row>
    <row r="23" spans="1:3">
      <c r="A23" t="s">
        <v>4382</v>
      </c>
      <c r="B23" s="65">
        <v>4743.4446365025515</v>
      </c>
      <c r="C23" s="64">
        <v>45935</v>
      </c>
    </row>
    <row r="24" spans="1:3">
      <c r="A24" t="s">
        <v>4367</v>
      </c>
      <c r="B24" s="65">
        <v>3770.7406877275876</v>
      </c>
      <c r="C24" s="64">
        <v>46022</v>
      </c>
    </row>
    <row r="25" spans="1:3">
      <c r="A25" t="s">
        <v>4373</v>
      </c>
      <c r="B25" s="65">
        <v>3890.921836269993</v>
      </c>
      <c r="C25" s="64">
        <v>46022</v>
      </c>
    </row>
    <row r="26" spans="1:3">
      <c r="A26" t="s">
        <v>3537</v>
      </c>
      <c r="B26" s="65">
        <v>234.37251862461366</v>
      </c>
      <c r="C26" s="64">
        <v>46054</v>
      </c>
    </row>
    <row r="27" spans="1:3">
      <c r="A27" t="s">
        <v>3538</v>
      </c>
      <c r="B27" s="65">
        <v>244.82242745999997</v>
      </c>
      <c r="C27" s="64">
        <v>46132</v>
      </c>
    </row>
    <row r="28" spans="1:3">
      <c r="A28" t="s">
        <v>4366</v>
      </c>
      <c r="B28" s="65">
        <v>3133.8388596276382</v>
      </c>
      <c r="C28" s="64">
        <v>46338</v>
      </c>
    </row>
    <row r="29" spans="1:3">
      <c r="A29" t="s">
        <v>3546</v>
      </c>
      <c r="B29" s="65">
        <v>558.60234360000004</v>
      </c>
      <c r="C29" s="64">
        <v>46539</v>
      </c>
    </row>
    <row r="30" spans="1:3">
      <c r="A30" t="s">
        <v>3542</v>
      </c>
      <c r="B30" s="65">
        <v>364.70961551699997</v>
      </c>
      <c r="C30" s="64">
        <v>46631</v>
      </c>
    </row>
    <row r="31" spans="1:3">
      <c r="A31" t="s">
        <v>3548</v>
      </c>
      <c r="B31" s="65">
        <v>1673.6016652999999</v>
      </c>
      <c r="C31" s="64">
        <v>46661</v>
      </c>
    </row>
    <row r="32" spans="1:3">
      <c r="A32" t="s">
        <v>3552</v>
      </c>
      <c r="B32" s="65">
        <v>2181.95919</v>
      </c>
      <c r="C32" s="64">
        <v>46661</v>
      </c>
    </row>
    <row r="33" spans="1:3">
      <c r="A33" t="s">
        <v>3541</v>
      </c>
      <c r="B33" s="65">
        <v>266.78658325124189</v>
      </c>
      <c r="C33" s="64">
        <v>46752</v>
      </c>
    </row>
    <row r="34" spans="1:3">
      <c r="A34" t="s">
        <v>3549</v>
      </c>
      <c r="B34" s="65">
        <v>888.04612131219608</v>
      </c>
      <c r="C34" s="64">
        <v>46772</v>
      </c>
    </row>
    <row r="35" spans="1:3">
      <c r="A35" t="s">
        <v>4369</v>
      </c>
      <c r="B35" s="65">
        <v>7564.7898801462416</v>
      </c>
      <c r="C35" s="64">
        <v>46871</v>
      </c>
    </row>
    <row r="36" spans="1:3">
      <c r="A36" t="s">
        <v>3553</v>
      </c>
      <c r="B36" s="65">
        <v>448.51553000000001</v>
      </c>
      <c r="C36" s="64">
        <v>47118</v>
      </c>
    </row>
    <row r="37" spans="1:3">
      <c r="A37" t="s">
        <v>4381</v>
      </c>
      <c r="B37" s="65">
        <v>6130.6394466249358</v>
      </c>
      <c r="C37" s="64">
        <v>47191</v>
      </c>
    </row>
    <row r="38" spans="1:3">
      <c r="A38" t="s">
        <v>3545</v>
      </c>
      <c r="B38" s="65">
        <v>441.10683517040889</v>
      </c>
      <c r="C38" s="64">
        <v>47209</v>
      </c>
    </row>
    <row r="39" spans="1:3">
      <c r="A39" t="s">
        <v>3550</v>
      </c>
      <c r="B39" s="65">
        <v>118.81836870652967</v>
      </c>
      <c r="C39" s="64">
        <v>47209</v>
      </c>
    </row>
    <row r="40" spans="1:3">
      <c r="A40" t="s">
        <v>3565</v>
      </c>
      <c r="B40" s="65">
        <v>2547.7986896921684</v>
      </c>
      <c r="C40" s="64">
        <v>47308</v>
      </c>
    </row>
    <row r="41" spans="1:3">
      <c r="A41" t="s">
        <v>4383</v>
      </c>
      <c r="B41" s="65">
        <v>9991.7952326706127</v>
      </c>
      <c r="C41" s="64">
        <v>47391</v>
      </c>
    </row>
    <row r="42" spans="1:3">
      <c r="A42" t="s">
        <v>3543</v>
      </c>
      <c r="B42" s="65">
        <v>272.17285893599995</v>
      </c>
      <c r="C42" s="64">
        <v>47467</v>
      </c>
    </row>
    <row r="43" spans="1:3">
      <c r="A43" t="s">
        <v>4371</v>
      </c>
      <c r="B43" s="65">
        <v>4746.0878620686235</v>
      </c>
      <c r="C43" s="64">
        <v>47525</v>
      </c>
    </row>
    <row r="44" spans="1:3">
      <c r="A44" t="s">
        <v>3557</v>
      </c>
      <c r="B44" s="65">
        <v>7.6364308799999998</v>
      </c>
      <c r="C44" s="64">
        <v>47566</v>
      </c>
    </row>
    <row r="45" spans="1:3">
      <c r="A45" t="s">
        <v>3554</v>
      </c>
      <c r="B45" s="65">
        <v>171.43378199999998</v>
      </c>
      <c r="C45" s="64">
        <v>47848</v>
      </c>
    </row>
    <row r="46" spans="1:3">
      <c r="A46" t="s">
        <v>3559</v>
      </c>
      <c r="B46" s="65">
        <v>7.59374109</v>
      </c>
      <c r="C46" s="64">
        <v>47848</v>
      </c>
    </row>
    <row r="47" spans="1:3">
      <c r="A47" t="s">
        <v>3555</v>
      </c>
      <c r="B47" s="65">
        <v>8.4735787499999979</v>
      </c>
      <c r="C47" s="64">
        <v>47907</v>
      </c>
    </row>
    <row r="48" spans="1:3">
      <c r="A48" t="s">
        <v>3569</v>
      </c>
      <c r="B48" s="65">
        <v>7315.5511100000003</v>
      </c>
      <c r="C48" s="64">
        <v>47938</v>
      </c>
    </row>
    <row r="49" spans="1:3">
      <c r="A49" t="s">
        <v>3558</v>
      </c>
      <c r="B49" s="65">
        <v>1102.47949539</v>
      </c>
      <c r="C49" s="64">
        <v>47969</v>
      </c>
    </row>
    <row r="50" spans="1:3">
      <c r="A50" t="s">
        <v>3571</v>
      </c>
      <c r="B50" s="65">
        <v>1607.0822599999999</v>
      </c>
      <c r="C50" s="64">
        <v>47969</v>
      </c>
    </row>
    <row r="51" spans="1:3">
      <c r="A51" t="s">
        <v>3561</v>
      </c>
      <c r="B51" s="65">
        <v>372.48457746219543</v>
      </c>
      <c r="C51" s="64">
        <v>48212</v>
      </c>
    </row>
    <row r="52" spans="1:3">
      <c r="A52" t="s">
        <v>3562</v>
      </c>
      <c r="B52" s="65">
        <v>502.76653095453645</v>
      </c>
      <c r="C52" s="64">
        <v>48212</v>
      </c>
    </row>
    <row r="53" spans="1:3">
      <c r="A53" t="s">
        <v>3544</v>
      </c>
      <c r="B53" s="65">
        <v>166.52133402839999</v>
      </c>
      <c r="C53" s="64">
        <v>48214</v>
      </c>
    </row>
    <row r="54" spans="1:3">
      <c r="A54" t="s">
        <v>3547</v>
      </c>
      <c r="B54" s="65">
        <v>226.11450653999998</v>
      </c>
      <c r="C54" s="64">
        <v>48214</v>
      </c>
    </row>
    <row r="55" spans="1:3">
      <c r="A55" t="s">
        <v>3563</v>
      </c>
      <c r="B55" s="65">
        <v>1500.1800306074902</v>
      </c>
      <c r="C55" s="64">
        <v>48233</v>
      </c>
    </row>
    <row r="56" spans="1:3">
      <c r="A56" t="s">
        <v>3560</v>
      </c>
      <c r="B56" s="65">
        <v>646.08427655436572</v>
      </c>
      <c r="C56" s="64">
        <v>48274</v>
      </c>
    </row>
    <row r="57" spans="1:3">
      <c r="A57" t="s">
        <v>2738</v>
      </c>
      <c r="B57" s="65">
        <v>340.13174029737166</v>
      </c>
      <c r="C57" s="64">
        <v>48274</v>
      </c>
    </row>
    <row r="58" spans="1:3">
      <c r="A58" t="s">
        <v>3564</v>
      </c>
      <c r="B58" s="65">
        <v>5.3175084299999993</v>
      </c>
      <c r="C58" s="64">
        <v>48297</v>
      </c>
    </row>
    <row r="59" spans="1:3">
      <c r="A59" t="s">
        <v>2198</v>
      </c>
      <c r="B59" s="65">
        <v>2032.1050599036469</v>
      </c>
      <c r="C59" s="64">
        <v>48297</v>
      </c>
    </row>
    <row r="60" spans="1:3">
      <c r="A60" t="s">
        <v>4370</v>
      </c>
      <c r="B60" s="65">
        <v>267.49349278689863</v>
      </c>
      <c r="C60" s="64">
        <v>48482</v>
      </c>
    </row>
    <row r="61" spans="1:3">
      <c r="A61" t="s">
        <v>3556</v>
      </c>
      <c r="B61" s="65">
        <v>699.7287</v>
      </c>
      <c r="C61" s="64">
        <v>48700</v>
      </c>
    </row>
    <row r="62" spans="1:3">
      <c r="A62" t="s">
        <v>4374</v>
      </c>
      <c r="B62" s="65">
        <v>20.5009515682416</v>
      </c>
      <c r="C62" s="64">
        <v>48844</v>
      </c>
    </row>
    <row r="63" spans="1:3">
      <c r="A63" t="s">
        <v>4375</v>
      </c>
      <c r="B63" s="65">
        <v>19.854984603404798</v>
      </c>
      <c r="C63" s="64">
        <v>48844</v>
      </c>
    </row>
    <row r="64" spans="1:3">
      <c r="A64" t="s">
        <v>4376</v>
      </c>
      <c r="B64" s="65">
        <v>24.814480971592602</v>
      </c>
      <c r="C64" s="64">
        <v>48844</v>
      </c>
    </row>
    <row r="65" spans="1:3">
      <c r="A65" t="s">
        <v>4377</v>
      </c>
      <c r="B65" s="65">
        <v>16.994880870936601</v>
      </c>
      <c r="C65" s="64">
        <v>48844</v>
      </c>
    </row>
    <row r="66" spans="1:3">
      <c r="A66" t="s">
        <v>4378</v>
      </c>
      <c r="B66" s="65">
        <v>17.470856529237402</v>
      </c>
      <c r="C66" s="64">
        <v>48844</v>
      </c>
    </row>
    <row r="67" spans="1:3">
      <c r="A67" t="s">
        <v>3566</v>
      </c>
      <c r="B67" s="65">
        <v>12.357287235586609</v>
      </c>
      <c r="C67" s="64">
        <v>48944</v>
      </c>
    </row>
    <row r="68" spans="1:3">
      <c r="A68" t="s">
        <v>3551</v>
      </c>
      <c r="B68" s="65">
        <v>962.92783999999995</v>
      </c>
      <c r="C68" s="64">
        <v>50256</v>
      </c>
    </row>
    <row r="69" spans="1:3">
      <c r="A69" t="s">
        <v>3567</v>
      </c>
      <c r="B69" s="65">
        <v>1990.249045477638</v>
      </c>
      <c r="C69" s="64">
        <v>50770</v>
      </c>
    </row>
    <row r="70" spans="1:3">
      <c r="A70" t="s">
        <v>4384</v>
      </c>
      <c r="B70" s="65">
        <v>406.08858339151135</v>
      </c>
      <c r="C70" s="64">
        <v>52047</v>
      </c>
    </row>
    <row r="71" spans="1:3">
      <c r="A71" s="105" t="s">
        <v>4460</v>
      </c>
      <c r="B71" s="105" t="s">
        <v>4460</v>
      </c>
      <c r="C71" s="107" t="s">
        <v>4460</v>
      </c>
    </row>
    <row r="72" spans="1:3">
      <c r="A72" s="57" t="s">
        <v>194</v>
      </c>
      <c r="B72" s="59">
        <f>SUM(B73:B250)</f>
        <v>211385.88292278966</v>
      </c>
      <c r="C72" s="107" t="s">
        <v>4460</v>
      </c>
    </row>
    <row r="73" spans="1:3">
      <c r="A73" t="s">
        <v>3573</v>
      </c>
      <c r="B73" s="65">
        <v>73.842092999999991</v>
      </c>
      <c r="C73" s="64">
        <v>45322</v>
      </c>
    </row>
    <row r="74" spans="1:3">
      <c r="A74" t="s">
        <v>3589</v>
      </c>
      <c r="B74" s="65">
        <v>1404.3446385679522</v>
      </c>
      <c r="C74" s="64">
        <v>45343</v>
      </c>
    </row>
    <row r="75" spans="1:3">
      <c r="A75" t="s">
        <v>3578</v>
      </c>
      <c r="B75" s="65">
        <v>402.60753852311996</v>
      </c>
      <c r="C75" s="64">
        <v>45383</v>
      </c>
    </row>
    <row r="76" spans="1:3">
      <c r="A76" t="s">
        <v>3595</v>
      </c>
      <c r="B76" s="65">
        <v>648.04697624464393</v>
      </c>
      <c r="C76" s="64">
        <v>45485</v>
      </c>
    </row>
    <row r="77" spans="1:3">
      <c r="A77" t="s">
        <v>3585</v>
      </c>
      <c r="B77" s="65">
        <v>581.43188351783203</v>
      </c>
      <c r="C77" s="64">
        <v>45494</v>
      </c>
    </row>
    <row r="78" spans="1:3">
      <c r="A78" t="s">
        <v>4386</v>
      </c>
      <c r="B78" s="65">
        <v>230.50287525459601</v>
      </c>
      <c r="C78" s="64">
        <v>45515</v>
      </c>
    </row>
    <row r="79" spans="1:3">
      <c r="A79" t="s">
        <v>4389</v>
      </c>
      <c r="B79" s="65">
        <v>497.03527081266913</v>
      </c>
      <c r="C79" s="64">
        <v>45553</v>
      </c>
    </row>
    <row r="80" spans="1:3">
      <c r="A80" t="s">
        <v>3603</v>
      </c>
      <c r="B80" s="65">
        <v>2358.1458724633753</v>
      </c>
      <c r="C80" s="64">
        <v>45557</v>
      </c>
    </row>
    <row r="81" spans="1:3">
      <c r="A81" t="s">
        <v>3572</v>
      </c>
      <c r="B81" s="65">
        <v>38.270858799999999</v>
      </c>
      <c r="C81" s="64">
        <v>45567</v>
      </c>
    </row>
    <row r="82" spans="1:3">
      <c r="A82" t="s">
        <v>4390</v>
      </c>
      <c r="B82" s="65">
        <v>504.80257099661424</v>
      </c>
      <c r="C82" s="64">
        <v>45602</v>
      </c>
    </row>
    <row r="83" spans="1:3">
      <c r="A83" t="s">
        <v>4387</v>
      </c>
      <c r="B83" s="65">
        <v>1253.4900699999998</v>
      </c>
      <c r="C83" s="64">
        <v>45615</v>
      </c>
    </row>
    <row r="84" spans="1:3">
      <c r="A84" t="s">
        <v>3594</v>
      </c>
      <c r="B84" s="65">
        <v>189.46092786295574</v>
      </c>
      <c r="C84" s="64">
        <v>45710</v>
      </c>
    </row>
    <row r="85" spans="1:3">
      <c r="A85" t="s">
        <v>3574</v>
      </c>
      <c r="B85" s="65">
        <v>403.78233007709997</v>
      </c>
      <c r="C85" s="64">
        <v>45748</v>
      </c>
    </row>
    <row r="86" spans="1:3">
      <c r="A86" t="s">
        <v>3602</v>
      </c>
      <c r="B86" s="65">
        <v>30.845256085799999</v>
      </c>
      <c r="C86" s="64">
        <v>45777</v>
      </c>
    </row>
    <row r="87" spans="1:3">
      <c r="A87" t="s">
        <v>3604</v>
      </c>
      <c r="B87" s="65">
        <v>657.32511595882306</v>
      </c>
      <c r="C87" s="64">
        <v>45778</v>
      </c>
    </row>
    <row r="88" spans="1:3">
      <c r="A88" t="s">
        <v>3575</v>
      </c>
      <c r="B88" s="65">
        <v>158.57642969999998</v>
      </c>
      <c r="C88" s="64">
        <v>45798</v>
      </c>
    </row>
    <row r="89" spans="1:3">
      <c r="A89" t="s">
        <v>3576</v>
      </c>
      <c r="B89" s="65">
        <v>299.97910387199994</v>
      </c>
      <c r="C89" s="64">
        <v>45806</v>
      </c>
    </row>
    <row r="90" spans="1:3">
      <c r="A90" t="s">
        <v>3577</v>
      </c>
      <c r="B90" s="65">
        <v>130.85604320819999</v>
      </c>
      <c r="C90" s="64">
        <v>45838</v>
      </c>
    </row>
    <row r="91" spans="1:3">
      <c r="A91" t="s">
        <v>3579</v>
      </c>
      <c r="B91" s="65">
        <v>10.151827920000001</v>
      </c>
      <c r="C91" s="64">
        <v>45855</v>
      </c>
    </row>
    <row r="92" spans="1:3">
      <c r="A92" t="s">
        <v>3614</v>
      </c>
      <c r="B92" s="65">
        <v>113.96487191619821</v>
      </c>
      <c r="C92" s="64">
        <v>45869</v>
      </c>
    </row>
    <row r="93" spans="1:3">
      <c r="A93" t="s">
        <v>3619</v>
      </c>
      <c r="B93" s="65">
        <v>329.19701653922453</v>
      </c>
      <c r="C93" s="64">
        <v>45869</v>
      </c>
    </row>
    <row r="94" spans="1:3">
      <c r="A94" t="s">
        <v>3662</v>
      </c>
      <c r="B94" s="65">
        <v>1871.0633134619998</v>
      </c>
      <c r="C94" s="64">
        <v>45930</v>
      </c>
    </row>
    <row r="95" spans="1:3">
      <c r="A95" t="s">
        <v>3612</v>
      </c>
      <c r="B95" s="65">
        <v>4.6990545146999994</v>
      </c>
      <c r="C95" s="64">
        <v>45939</v>
      </c>
    </row>
    <row r="96" spans="1:3">
      <c r="A96" t="s">
        <v>3587</v>
      </c>
      <c r="B96" s="65">
        <v>918.06620521014361</v>
      </c>
      <c r="C96" s="64">
        <v>46012</v>
      </c>
    </row>
    <row r="97" spans="1:3">
      <c r="A97" t="s">
        <v>3722</v>
      </c>
      <c r="B97" s="65">
        <v>7.2539999999999993E-5</v>
      </c>
      <c r="C97" s="64">
        <v>46023</v>
      </c>
    </row>
    <row r="98" spans="1:3">
      <c r="A98" t="s">
        <v>3582</v>
      </c>
      <c r="B98" s="65">
        <v>454.75634295000003</v>
      </c>
      <c r="C98" s="64">
        <v>46054</v>
      </c>
    </row>
    <row r="99" spans="1:3">
      <c r="A99" t="s">
        <v>3580</v>
      </c>
      <c r="B99" s="65">
        <v>730.13569882109994</v>
      </c>
      <c r="C99" s="64">
        <v>46082</v>
      </c>
    </row>
    <row r="100" spans="1:3">
      <c r="A100" t="s">
        <v>3655</v>
      </c>
      <c r="B100" s="65">
        <v>5.475579978481675</v>
      </c>
      <c r="C100" s="64">
        <v>46082</v>
      </c>
    </row>
    <row r="101" spans="1:3">
      <c r="A101" t="s">
        <v>3657</v>
      </c>
      <c r="B101" s="65">
        <v>1137.07258821</v>
      </c>
      <c r="C101" s="64">
        <v>46112</v>
      </c>
    </row>
    <row r="102" spans="1:3">
      <c r="A102" t="s">
        <v>3672</v>
      </c>
      <c r="B102" s="65">
        <v>2263.624950694862</v>
      </c>
      <c r="C102" s="64">
        <v>46149</v>
      </c>
    </row>
    <row r="103" spans="1:3">
      <c r="A103" t="s">
        <v>3600</v>
      </c>
      <c r="B103" s="65">
        <v>864.62961100949315</v>
      </c>
      <c r="C103" s="64">
        <v>46201</v>
      </c>
    </row>
    <row r="104" spans="1:3">
      <c r="A104" t="s">
        <v>3649</v>
      </c>
      <c r="B104" s="65">
        <v>944.74818642290711</v>
      </c>
      <c r="C104" s="64">
        <v>46203</v>
      </c>
    </row>
    <row r="105" spans="1:3">
      <c r="A105" t="s">
        <v>2425</v>
      </c>
      <c r="B105" s="65">
        <v>96.55570099264763</v>
      </c>
      <c r="C105" s="64">
        <v>46326</v>
      </c>
    </row>
    <row r="106" spans="1:3">
      <c r="A106" t="s">
        <v>3620</v>
      </c>
      <c r="B106" s="65">
        <v>8.8861499999999996E-5</v>
      </c>
      <c r="C106" s="64">
        <v>46326</v>
      </c>
    </row>
    <row r="107" spans="1:3">
      <c r="A107" t="s">
        <v>3627</v>
      </c>
      <c r="B107" s="65">
        <v>3.3133236200999998</v>
      </c>
      <c r="C107" s="64">
        <v>46326</v>
      </c>
    </row>
    <row r="108" spans="1:3">
      <c r="A108" t="s">
        <v>3651</v>
      </c>
      <c r="B108" s="65">
        <v>17.099967725100001</v>
      </c>
      <c r="C108" s="64">
        <v>46326</v>
      </c>
    </row>
    <row r="109" spans="1:3">
      <c r="A109" t="s">
        <v>3652</v>
      </c>
      <c r="B109" s="65">
        <v>22.1625357759</v>
      </c>
      <c r="C109" s="64">
        <v>46326</v>
      </c>
    </row>
    <row r="110" spans="1:3">
      <c r="A110" t="s">
        <v>3656</v>
      </c>
      <c r="B110" s="65">
        <v>32.752627888500001</v>
      </c>
      <c r="C110" s="64">
        <v>46326</v>
      </c>
    </row>
    <row r="111" spans="1:3">
      <c r="A111" t="s">
        <v>3668</v>
      </c>
      <c r="B111" s="65">
        <v>15.947808376499999</v>
      </c>
      <c r="C111" s="64">
        <v>46326</v>
      </c>
    </row>
    <row r="112" spans="1:3">
      <c r="A112" t="s">
        <v>3584</v>
      </c>
      <c r="B112" s="65">
        <v>299.41295431319998</v>
      </c>
      <c r="C112" s="64">
        <v>46371</v>
      </c>
    </row>
    <row r="113" spans="1:3">
      <c r="A113" t="s">
        <v>3639</v>
      </c>
      <c r="B113" s="65">
        <v>1395.105227959277</v>
      </c>
      <c r="C113" s="64">
        <v>46417</v>
      </c>
    </row>
    <row r="114" spans="1:3">
      <c r="A114" t="s">
        <v>4388</v>
      </c>
      <c r="B114" s="65">
        <v>955.45441817885808</v>
      </c>
      <c r="C114" s="64">
        <v>46418</v>
      </c>
    </row>
    <row r="115" spans="1:3">
      <c r="A115" t="s">
        <v>3640</v>
      </c>
      <c r="B115" s="65">
        <v>1829.6331262585968</v>
      </c>
      <c r="C115" s="64">
        <v>46465</v>
      </c>
    </row>
    <row r="116" spans="1:3">
      <c r="A116" t="s">
        <v>3592</v>
      </c>
      <c r="B116" s="65">
        <v>253.21537799999999</v>
      </c>
      <c r="C116" s="64">
        <v>46482</v>
      </c>
    </row>
    <row r="117" spans="1:3">
      <c r="A117" t="s">
        <v>3623</v>
      </c>
      <c r="B117" s="65">
        <v>84.9602856790369</v>
      </c>
      <c r="C117" s="64">
        <v>46524</v>
      </c>
    </row>
    <row r="118" spans="1:3">
      <c r="A118" t="s">
        <v>3631</v>
      </c>
      <c r="B118" s="65">
        <v>758.63061273185997</v>
      </c>
      <c r="C118" s="64">
        <v>46572</v>
      </c>
    </row>
    <row r="119" spans="1:3">
      <c r="A119" t="s">
        <v>3628</v>
      </c>
      <c r="B119" s="65">
        <v>1780.6514762116515</v>
      </c>
      <c r="C119" s="64">
        <v>46573</v>
      </c>
    </row>
    <row r="120" spans="1:3">
      <c r="A120" t="s">
        <v>3593</v>
      </c>
      <c r="B120" s="65">
        <v>676.51930509930003</v>
      </c>
      <c r="C120" s="64">
        <v>46601</v>
      </c>
    </row>
    <row r="121" spans="1:3">
      <c r="A121" t="s">
        <v>3601</v>
      </c>
      <c r="B121" s="65">
        <v>659.21624967510002</v>
      </c>
      <c r="C121" s="64">
        <v>46601</v>
      </c>
    </row>
    <row r="122" spans="1:3">
      <c r="A122" t="s">
        <v>3611</v>
      </c>
      <c r="B122" s="65">
        <v>335.79128845079998</v>
      </c>
      <c r="C122" s="64">
        <v>46637</v>
      </c>
    </row>
    <row r="123" spans="1:3">
      <c r="A123" t="s">
        <v>3622</v>
      </c>
      <c r="B123" s="65">
        <v>3098.0522712585662</v>
      </c>
      <c r="C123" s="64">
        <v>46643</v>
      </c>
    </row>
    <row r="124" spans="1:3">
      <c r="A124" t="s">
        <v>3678</v>
      </c>
      <c r="B124" s="65">
        <v>678.06204011909995</v>
      </c>
      <c r="C124" s="64">
        <v>46660</v>
      </c>
    </row>
    <row r="125" spans="1:3">
      <c r="A125" t="s">
        <v>3588</v>
      </c>
      <c r="B125" s="65">
        <v>340.12138641830774</v>
      </c>
      <c r="C125" s="64">
        <v>46722</v>
      </c>
    </row>
    <row r="126" spans="1:3">
      <c r="A126" t="s">
        <v>3693</v>
      </c>
      <c r="B126" s="65">
        <v>3810.2870196612002</v>
      </c>
      <c r="C126" s="64">
        <v>46722</v>
      </c>
    </row>
    <row r="127" spans="1:3">
      <c r="A127" t="s">
        <v>3707</v>
      </c>
      <c r="B127" s="65">
        <v>307.50489432000001</v>
      </c>
      <c r="C127" s="64">
        <v>46722</v>
      </c>
    </row>
    <row r="128" spans="1:3">
      <c r="A128" t="s">
        <v>3606</v>
      </c>
      <c r="B128" s="65">
        <v>679.15902300480002</v>
      </c>
      <c r="C128" s="64">
        <v>46742</v>
      </c>
    </row>
    <row r="129" spans="1:3">
      <c r="A129" t="s">
        <v>3613</v>
      </c>
      <c r="B129" s="65">
        <v>92.083436640000002</v>
      </c>
      <c r="C129" s="64">
        <v>46742</v>
      </c>
    </row>
    <row r="130" spans="1:3">
      <c r="A130" t="s">
        <v>3671</v>
      </c>
      <c r="B130" s="65">
        <v>1292.5557672299999</v>
      </c>
      <c r="C130" s="64">
        <v>46742</v>
      </c>
    </row>
    <row r="131" spans="1:3">
      <c r="A131" t="s">
        <v>3685</v>
      </c>
      <c r="B131" s="65">
        <v>2154.8092212737997</v>
      </c>
      <c r="C131" s="64">
        <v>46752</v>
      </c>
    </row>
    <row r="132" spans="1:3">
      <c r="A132" t="s">
        <v>2256</v>
      </c>
      <c r="B132" s="65">
        <v>232.38236759587386</v>
      </c>
      <c r="C132" s="64">
        <v>46752</v>
      </c>
    </row>
    <row r="133" spans="1:3">
      <c r="A133" t="s">
        <v>3687</v>
      </c>
      <c r="B133" s="65">
        <v>270.03422376124655</v>
      </c>
      <c r="C133" s="64">
        <v>46753</v>
      </c>
    </row>
    <row r="134" spans="1:3">
      <c r="A134" t="s">
        <v>3629</v>
      </c>
      <c r="B134" s="65">
        <v>433.27554762898689</v>
      </c>
      <c r="C134" s="64">
        <v>46794</v>
      </c>
    </row>
    <row r="135" spans="1:3">
      <c r="A135" t="s">
        <v>3599</v>
      </c>
      <c r="B135" s="65">
        <v>608.95311828389993</v>
      </c>
      <c r="C135" s="64">
        <v>46844</v>
      </c>
    </row>
    <row r="136" spans="1:3">
      <c r="A136" t="s">
        <v>3717</v>
      </c>
      <c r="B136" s="65">
        <v>2965.7520956077788</v>
      </c>
      <c r="C136" s="64">
        <v>46933</v>
      </c>
    </row>
    <row r="137" spans="1:3">
      <c r="A137" t="s">
        <v>3721</v>
      </c>
      <c r="B137" s="65">
        <v>1482.8761836674184</v>
      </c>
      <c r="C137" s="64">
        <v>46933</v>
      </c>
    </row>
    <row r="138" spans="1:3">
      <c r="A138" t="s">
        <v>3598</v>
      </c>
      <c r="B138" s="65">
        <v>488.98899300481952</v>
      </c>
      <c r="C138" s="64">
        <v>46938</v>
      </c>
    </row>
    <row r="139" spans="1:3">
      <c r="A139" t="s">
        <v>3608</v>
      </c>
      <c r="B139" s="65">
        <v>567.94388059890002</v>
      </c>
      <c r="C139" s="64">
        <v>46971</v>
      </c>
    </row>
    <row r="140" spans="1:3">
      <c r="A140" t="s">
        <v>3648</v>
      </c>
      <c r="B140" s="65">
        <v>1446.3526781083428</v>
      </c>
      <c r="C140" s="64">
        <v>46997</v>
      </c>
    </row>
    <row r="141" spans="1:3">
      <c r="A141" t="s">
        <v>3683</v>
      </c>
      <c r="B141" s="65">
        <v>3301.1475122515776</v>
      </c>
      <c r="C141" s="64">
        <v>46997</v>
      </c>
    </row>
    <row r="142" spans="1:3">
      <c r="A142" t="s">
        <v>3586</v>
      </c>
      <c r="B142" s="65">
        <v>255.04773042059995</v>
      </c>
      <c r="C142" s="64">
        <v>47031</v>
      </c>
    </row>
    <row r="143" spans="1:3">
      <c r="A143" t="s">
        <v>3650</v>
      </c>
      <c r="B143" s="65">
        <v>1442.3532765867787</v>
      </c>
      <c r="C143" s="64">
        <v>47082</v>
      </c>
    </row>
    <row r="144" spans="1:3">
      <c r="A144" t="s">
        <v>3615</v>
      </c>
      <c r="B144" s="65">
        <v>279.20759271209999</v>
      </c>
      <c r="C144" s="64">
        <v>47107</v>
      </c>
    </row>
    <row r="145" spans="1:3">
      <c r="A145" t="s">
        <v>3616</v>
      </c>
      <c r="B145" s="65">
        <v>444.73360830209998</v>
      </c>
      <c r="C145" s="64">
        <v>47119</v>
      </c>
    </row>
    <row r="146" spans="1:3">
      <c r="A146" t="s">
        <v>3617</v>
      </c>
      <c r="B146" s="65">
        <v>338.51608852229998</v>
      </c>
      <c r="C146" s="64">
        <v>47119</v>
      </c>
    </row>
    <row r="147" spans="1:3">
      <c r="A147" t="s">
        <v>3618</v>
      </c>
      <c r="B147" s="65">
        <v>197.36672524872</v>
      </c>
      <c r="C147" s="64">
        <v>47119</v>
      </c>
    </row>
    <row r="148" spans="1:3">
      <c r="A148" t="s">
        <v>3630</v>
      </c>
      <c r="B148" s="65">
        <v>1.3474783763999998</v>
      </c>
      <c r="C148" s="64">
        <v>47119</v>
      </c>
    </row>
    <row r="149" spans="1:3">
      <c r="A149" t="s">
        <v>3636</v>
      </c>
      <c r="B149" s="65">
        <v>6.5695125599999988</v>
      </c>
      <c r="C149" s="64">
        <v>47119</v>
      </c>
    </row>
    <row r="150" spans="1:3">
      <c r="A150" t="s">
        <v>3581</v>
      </c>
      <c r="B150" s="65">
        <v>258.53408334</v>
      </c>
      <c r="C150" s="64">
        <v>47177</v>
      </c>
    </row>
    <row r="151" spans="1:3">
      <c r="A151" t="s">
        <v>3596</v>
      </c>
      <c r="B151" s="65">
        <v>789.64890613829994</v>
      </c>
      <c r="C151" s="64">
        <v>47178</v>
      </c>
    </row>
    <row r="152" spans="1:3">
      <c r="A152" t="s">
        <v>3644</v>
      </c>
      <c r="B152" s="65">
        <v>1529.2380333129336</v>
      </c>
      <c r="C152" s="64">
        <v>47201</v>
      </c>
    </row>
    <row r="153" spans="1:3">
      <c r="A153" t="s">
        <v>3633</v>
      </c>
      <c r="B153" s="65">
        <v>1183.9926067046997</v>
      </c>
      <c r="C153" s="64">
        <v>47209</v>
      </c>
    </row>
    <row r="154" spans="1:3">
      <c r="A154" t="s">
        <v>3705</v>
      </c>
      <c r="B154" s="65">
        <v>134.14682161529996</v>
      </c>
      <c r="C154" s="64">
        <v>47209</v>
      </c>
    </row>
    <row r="155" spans="1:3">
      <c r="A155" t="s">
        <v>3659</v>
      </c>
      <c r="B155" s="65">
        <v>755.59197972218487</v>
      </c>
      <c r="C155" s="64">
        <v>47236</v>
      </c>
    </row>
    <row r="156" spans="1:3">
      <c r="A156" t="s">
        <v>3621</v>
      </c>
      <c r="B156" s="65">
        <v>197.53537868999999</v>
      </c>
      <c r="C156" s="64">
        <v>47239</v>
      </c>
    </row>
    <row r="157" spans="1:3">
      <c r="A157" t="s">
        <v>3624</v>
      </c>
      <c r="B157" s="65">
        <v>323.86070855271862</v>
      </c>
      <c r="C157" s="64">
        <v>47255</v>
      </c>
    </row>
    <row r="158" spans="1:3">
      <c r="A158" t="s">
        <v>3590</v>
      </c>
      <c r="B158" s="65">
        <v>125.10155838959999</v>
      </c>
      <c r="C158" s="64">
        <v>47262</v>
      </c>
    </row>
    <row r="159" spans="1:3">
      <c r="A159" t="s">
        <v>3591</v>
      </c>
      <c r="B159" s="65">
        <v>18.901335047399996</v>
      </c>
      <c r="C159" s="64">
        <v>47262</v>
      </c>
    </row>
    <row r="160" spans="1:3">
      <c r="A160" t="s">
        <v>3626</v>
      </c>
      <c r="B160" s="65">
        <v>97.198623732119984</v>
      </c>
      <c r="C160" s="64">
        <v>47270</v>
      </c>
    </row>
    <row r="161" spans="1:3">
      <c r="A161" t="s">
        <v>3665</v>
      </c>
      <c r="B161" s="65">
        <v>540.69818048999991</v>
      </c>
      <c r="C161" s="64">
        <v>47301</v>
      </c>
    </row>
    <row r="162" spans="1:3">
      <c r="A162" t="s">
        <v>3669</v>
      </c>
      <c r="B162" s="65">
        <v>2297.79507329938</v>
      </c>
      <c r="C162" s="64">
        <v>47301</v>
      </c>
    </row>
    <row r="163" spans="1:3">
      <c r="A163" t="s">
        <v>3679</v>
      </c>
      <c r="B163" s="65">
        <v>898.33166986271874</v>
      </c>
      <c r="C163" s="64">
        <v>47301</v>
      </c>
    </row>
    <row r="164" spans="1:3">
      <c r="A164" t="s">
        <v>2746</v>
      </c>
      <c r="B164" s="65">
        <v>4439.4484769601231</v>
      </c>
      <c r="C164" s="64">
        <v>47312</v>
      </c>
    </row>
    <row r="165" spans="1:3">
      <c r="A165" t="s">
        <v>3632</v>
      </c>
      <c r="B165" s="65">
        <v>1344.8978213930998</v>
      </c>
      <c r="C165" s="64">
        <v>47392</v>
      </c>
    </row>
    <row r="166" spans="1:3">
      <c r="A166" t="s">
        <v>3634</v>
      </c>
      <c r="B166" s="65">
        <v>4.3436460000000001E-5</v>
      </c>
      <c r="C166" s="64">
        <v>47392</v>
      </c>
    </row>
    <row r="167" spans="1:3">
      <c r="A167" t="s">
        <v>3684</v>
      </c>
      <c r="B167" s="65">
        <v>2523.8086401108026</v>
      </c>
      <c r="C167" s="64">
        <v>47398</v>
      </c>
    </row>
    <row r="168" spans="1:3">
      <c r="A168" t="s">
        <v>3635</v>
      </c>
      <c r="B168" s="65">
        <v>519.0136777821599</v>
      </c>
      <c r="C168" s="64">
        <v>47407</v>
      </c>
    </row>
    <row r="169" spans="1:3">
      <c r="A169" t="s">
        <v>3715</v>
      </c>
      <c r="B169" s="65">
        <v>5328.9242167816228</v>
      </c>
      <c r="C169" s="64">
        <v>47409</v>
      </c>
    </row>
    <row r="170" spans="1:3">
      <c r="A170" t="s">
        <v>3641</v>
      </c>
      <c r="B170" s="65">
        <v>42.663240359999996</v>
      </c>
      <c r="C170" s="64">
        <v>47447</v>
      </c>
    </row>
    <row r="171" spans="1:3">
      <c r="A171" t="s">
        <v>3660</v>
      </c>
      <c r="B171" s="65">
        <v>3.8671074000000001</v>
      </c>
      <c r="C171" s="64">
        <v>47453</v>
      </c>
    </row>
    <row r="172" spans="1:3">
      <c r="A172" t="s">
        <v>3673</v>
      </c>
      <c r="B172" s="65">
        <v>564.73173141839993</v>
      </c>
      <c r="C172" s="64">
        <v>47463</v>
      </c>
    </row>
    <row r="173" spans="1:3">
      <c r="A173" t="s">
        <v>3682</v>
      </c>
      <c r="B173" s="65">
        <v>361.92386911764629</v>
      </c>
      <c r="C173" s="64">
        <v>47467</v>
      </c>
    </row>
    <row r="174" spans="1:3">
      <c r="A174" t="s">
        <v>2732</v>
      </c>
      <c r="B174" s="65">
        <v>204.89828475490211</v>
      </c>
      <c r="C174" s="64">
        <v>47467</v>
      </c>
    </row>
    <row r="175" spans="1:3">
      <c r="A175" t="s">
        <v>2329</v>
      </c>
      <c r="B175" s="65">
        <v>2427.9886583784</v>
      </c>
      <c r="C175" s="64">
        <v>47528</v>
      </c>
    </row>
    <row r="176" spans="1:3">
      <c r="A176" t="s">
        <v>3642</v>
      </c>
      <c r="B176" s="65">
        <v>1414.8971769359998</v>
      </c>
      <c r="C176" s="64">
        <v>47574</v>
      </c>
    </row>
    <row r="177" spans="1:3">
      <c r="A177" t="s">
        <v>3703</v>
      </c>
      <c r="B177" s="65">
        <v>59.85485766</v>
      </c>
      <c r="C177" s="64">
        <v>47599</v>
      </c>
    </row>
    <row r="178" spans="1:3">
      <c r="A178" t="s">
        <v>3695</v>
      </c>
      <c r="B178" s="65">
        <v>6977.0270770119332</v>
      </c>
      <c r="C178" s="64">
        <v>47665</v>
      </c>
    </row>
    <row r="179" spans="1:3">
      <c r="A179" t="s">
        <v>3702</v>
      </c>
      <c r="B179" s="65">
        <v>3256.7016605345452</v>
      </c>
      <c r="C179" s="64">
        <v>47665</v>
      </c>
    </row>
    <row r="180" spans="1:3">
      <c r="A180" t="s">
        <v>3719</v>
      </c>
      <c r="B180" s="65">
        <v>4977.9113150254925</v>
      </c>
      <c r="C180" s="64">
        <v>47665</v>
      </c>
    </row>
    <row r="181" spans="1:3">
      <c r="A181" t="s">
        <v>3638</v>
      </c>
      <c r="B181" s="65">
        <v>1509.5112680291006</v>
      </c>
      <c r="C181" s="64">
        <v>47715</v>
      </c>
    </row>
    <row r="182" spans="1:3">
      <c r="A182" t="s">
        <v>3645</v>
      </c>
      <c r="B182" s="65">
        <v>4208.4124373130835</v>
      </c>
      <c r="C182" s="64">
        <v>47715</v>
      </c>
    </row>
    <row r="183" spans="1:3">
      <c r="A183" t="s">
        <v>3697</v>
      </c>
      <c r="B183" s="65">
        <v>1.345617E-4</v>
      </c>
      <c r="C183" s="64">
        <v>47715</v>
      </c>
    </row>
    <row r="184" spans="1:3">
      <c r="A184" t="s">
        <v>2428</v>
      </c>
      <c r="B184" s="65">
        <v>40.033200575999999</v>
      </c>
      <c r="C184" s="64">
        <v>47715</v>
      </c>
    </row>
    <row r="185" spans="1:3">
      <c r="A185" t="s">
        <v>3661</v>
      </c>
      <c r="B185" s="65">
        <v>2621.9981969999999</v>
      </c>
      <c r="C185" s="64">
        <v>47735</v>
      </c>
    </row>
    <row r="186" spans="1:3">
      <c r="A186" t="s">
        <v>3653</v>
      </c>
      <c r="B186" s="65">
        <v>231.03402425999997</v>
      </c>
      <c r="C186" s="64">
        <v>47756</v>
      </c>
    </row>
    <row r="187" spans="1:3">
      <c r="A187" t="s">
        <v>3704</v>
      </c>
      <c r="B187" s="65">
        <v>3787.2168034352499</v>
      </c>
      <c r="C187" s="64">
        <v>47832</v>
      </c>
    </row>
    <row r="188" spans="1:3">
      <c r="A188" t="s">
        <v>3666</v>
      </c>
      <c r="B188" s="65">
        <v>452.72508176286038</v>
      </c>
      <c r="C188" s="64">
        <v>47848</v>
      </c>
    </row>
    <row r="189" spans="1:3">
      <c r="A189" t="s">
        <v>3681</v>
      </c>
      <c r="B189" s="65">
        <v>1452.8942325093237</v>
      </c>
      <c r="C189" s="64">
        <v>47848</v>
      </c>
    </row>
    <row r="190" spans="1:3">
      <c r="A190" t="s">
        <v>2419</v>
      </c>
      <c r="B190" s="65">
        <v>644.31675159515316</v>
      </c>
      <c r="C190" s="64">
        <v>47848</v>
      </c>
    </row>
    <row r="191" spans="1:3">
      <c r="A191" t="s">
        <v>3646</v>
      </c>
      <c r="B191" s="65">
        <v>1171.4448422792398</v>
      </c>
      <c r="C191" s="64">
        <v>47849</v>
      </c>
    </row>
    <row r="192" spans="1:3">
      <c r="A192" t="s">
        <v>2326</v>
      </c>
      <c r="B192" s="65">
        <v>5630.0864226398999</v>
      </c>
      <c r="C192" s="64">
        <v>47927</v>
      </c>
    </row>
    <row r="193" spans="1:3">
      <c r="A193" t="s">
        <v>2352</v>
      </c>
      <c r="B193" s="65">
        <v>5122.4198932605295</v>
      </c>
      <c r="C193" s="64">
        <v>47937</v>
      </c>
    </row>
    <row r="194" spans="1:3">
      <c r="A194" t="s">
        <v>3663</v>
      </c>
      <c r="B194" s="65">
        <v>918.51157466639995</v>
      </c>
      <c r="C194" s="64">
        <v>47987</v>
      </c>
    </row>
    <row r="195" spans="1:3">
      <c r="A195" t="s">
        <v>3607</v>
      </c>
      <c r="B195" s="65">
        <v>819.95816086469995</v>
      </c>
      <c r="C195" s="64">
        <v>47992</v>
      </c>
    </row>
    <row r="196" spans="1:3">
      <c r="A196" t="s">
        <v>3625</v>
      </c>
      <c r="B196" s="65">
        <v>1075.91328</v>
      </c>
      <c r="C196" s="64">
        <v>48004</v>
      </c>
    </row>
    <row r="197" spans="1:3">
      <c r="A197" t="s">
        <v>3670</v>
      </c>
      <c r="B197" s="65">
        <v>199.71787646729192</v>
      </c>
      <c r="C197" s="64">
        <v>48029</v>
      </c>
    </row>
    <row r="198" spans="1:3">
      <c r="A198" t="s">
        <v>3667</v>
      </c>
      <c r="B198" s="65">
        <v>7.2901031579999991</v>
      </c>
      <c r="C198" s="64">
        <v>48030</v>
      </c>
    </row>
    <row r="199" spans="1:3">
      <c r="A199" t="s">
        <v>2422</v>
      </c>
      <c r="B199" s="65">
        <v>1173.3949255679997</v>
      </c>
      <c r="C199" s="64">
        <v>48054</v>
      </c>
    </row>
    <row r="200" spans="1:3">
      <c r="A200" t="s">
        <v>3609</v>
      </c>
      <c r="B200" s="65">
        <v>103.60418902469999</v>
      </c>
      <c r="C200" s="64">
        <v>48069</v>
      </c>
    </row>
    <row r="201" spans="1:3">
      <c r="A201" t="s">
        <v>3688</v>
      </c>
      <c r="B201" s="65">
        <v>2382.1888437960192</v>
      </c>
      <c r="C201" s="64">
        <v>48121</v>
      </c>
    </row>
    <row r="202" spans="1:3">
      <c r="A202" t="s">
        <v>3689</v>
      </c>
      <c r="B202" s="65">
        <v>403.64864346917631</v>
      </c>
      <c r="C202" s="64">
        <v>48121</v>
      </c>
    </row>
    <row r="203" spans="1:3">
      <c r="A203" t="s">
        <v>3680</v>
      </c>
      <c r="B203" s="65">
        <v>5.8367707495154146</v>
      </c>
      <c r="C203" s="64">
        <v>48122</v>
      </c>
    </row>
    <row r="204" spans="1:3">
      <c r="A204" t="s">
        <v>3677</v>
      </c>
      <c r="B204" s="65">
        <v>86.582719735199987</v>
      </c>
      <c r="C204" s="64">
        <v>48151</v>
      </c>
    </row>
    <row r="205" spans="1:3">
      <c r="A205" t="s">
        <v>3675</v>
      </c>
      <c r="B205" s="65">
        <v>1097.6597296001999</v>
      </c>
      <c r="C205" s="64">
        <v>48176</v>
      </c>
    </row>
    <row r="206" spans="1:3">
      <c r="A206" t="s">
        <v>2743</v>
      </c>
      <c r="B206" s="65">
        <v>1581.648526928089</v>
      </c>
      <c r="C206" s="64">
        <v>48180</v>
      </c>
    </row>
    <row r="207" spans="1:3">
      <c r="A207" t="s">
        <v>3610</v>
      </c>
      <c r="B207" s="65">
        <v>168.7286914092</v>
      </c>
      <c r="C207" s="64">
        <v>48213</v>
      </c>
    </row>
    <row r="208" spans="1:3">
      <c r="A208" t="s">
        <v>3654</v>
      </c>
      <c r="B208" s="65">
        <v>348.39068705999995</v>
      </c>
      <c r="C208" s="64">
        <v>48213</v>
      </c>
    </row>
    <row r="209" spans="1:3">
      <c r="A209" t="s">
        <v>2441</v>
      </c>
      <c r="B209" s="65">
        <v>1.0518299999999997E-5</v>
      </c>
      <c r="C209" s="64">
        <v>48213</v>
      </c>
    </row>
    <row r="210" spans="1:3">
      <c r="A210" t="s">
        <v>3674</v>
      </c>
      <c r="B210" s="65">
        <v>3.9896999999999993E-6</v>
      </c>
      <c r="C210" s="64">
        <v>48213</v>
      </c>
    </row>
    <row r="211" spans="1:3">
      <c r="A211" t="s">
        <v>3694</v>
      </c>
      <c r="B211" s="65">
        <v>1799.7290021519996</v>
      </c>
      <c r="C211" s="64">
        <v>48234</v>
      </c>
    </row>
    <row r="212" spans="1:3">
      <c r="A212" t="s">
        <v>3647</v>
      </c>
      <c r="B212" s="65">
        <v>455.50285208999992</v>
      </c>
      <c r="C212" s="64">
        <v>48268</v>
      </c>
    </row>
    <row r="213" spans="1:3">
      <c r="A213" t="s">
        <v>3686</v>
      </c>
      <c r="B213" s="65">
        <v>360.48752999999999</v>
      </c>
      <c r="C213" s="64">
        <v>48294</v>
      </c>
    </row>
    <row r="214" spans="1:3">
      <c r="A214" t="s">
        <v>2195</v>
      </c>
      <c r="B214" s="65">
        <v>4996.4766387111995</v>
      </c>
      <c r="C214" s="64">
        <v>48304</v>
      </c>
    </row>
    <row r="215" spans="1:3">
      <c r="A215" t="s">
        <v>3690</v>
      </c>
      <c r="B215" s="65">
        <v>79.742685491159989</v>
      </c>
      <c r="C215" s="64">
        <v>48319</v>
      </c>
    </row>
    <row r="216" spans="1:3">
      <c r="A216" t="s">
        <v>3692</v>
      </c>
      <c r="B216" s="65">
        <v>2721.9691918620611</v>
      </c>
      <c r="C216" s="64">
        <v>48332</v>
      </c>
    </row>
    <row r="217" spans="1:3">
      <c r="A217" t="s">
        <v>3698</v>
      </c>
      <c r="B217" s="65">
        <v>3028.8322946699996</v>
      </c>
      <c r="C217" s="64">
        <v>48365</v>
      </c>
    </row>
    <row r="218" spans="1:3">
      <c r="A218" t="s">
        <v>2416</v>
      </c>
      <c r="B218" s="65">
        <v>1467.5796743999999</v>
      </c>
      <c r="C218" s="64">
        <v>48366</v>
      </c>
    </row>
    <row r="219" spans="1:3">
      <c r="A219" t="s">
        <v>3699</v>
      </c>
      <c r="B219" s="65">
        <v>1881.5793793753169</v>
      </c>
      <c r="C219" s="64">
        <v>48395</v>
      </c>
    </row>
    <row r="220" spans="1:3">
      <c r="A220" t="s">
        <v>2347</v>
      </c>
      <c r="B220" s="65">
        <v>609.03679390675597</v>
      </c>
      <c r="C220" s="64">
        <v>48395</v>
      </c>
    </row>
    <row r="221" spans="1:3">
      <c r="A221" t="s">
        <v>3637</v>
      </c>
      <c r="B221" s="65">
        <v>1575.4653831653293</v>
      </c>
      <c r="C221" s="64">
        <v>48446</v>
      </c>
    </row>
    <row r="222" spans="1:3">
      <c r="A222" t="s">
        <v>3643</v>
      </c>
      <c r="B222" s="65">
        <v>16.086180239999997</v>
      </c>
      <c r="C222" s="64">
        <v>48446</v>
      </c>
    </row>
    <row r="223" spans="1:3">
      <c r="A223" t="s">
        <v>2433</v>
      </c>
      <c r="B223" s="65">
        <v>175.18475285999997</v>
      </c>
      <c r="C223" s="64">
        <v>48466</v>
      </c>
    </row>
    <row r="224" spans="1:3">
      <c r="A224" t="s">
        <v>3700</v>
      </c>
      <c r="B224" s="65">
        <v>150.94872549599998</v>
      </c>
      <c r="C224" s="64">
        <v>48466</v>
      </c>
    </row>
    <row r="225" spans="1:3">
      <c r="A225" t="s">
        <v>3708</v>
      </c>
      <c r="B225" s="65">
        <v>3878.3576141256876</v>
      </c>
      <c r="C225" s="64">
        <v>48669</v>
      </c>
    </row>
    <row r="226" spans="1:3">
      <c r="A226" t="s">
        <v>3710</v>
      </c>
      <c r="B226" s="65">
        <v>6149.4732882439757</v>
      </c>
      <c r="C226" s="64">
        <v>48693</v>
      </c>
    </row>
    <row r="227" spans="1:3">
      <c r="A227" t="s">
        <v>3605</v>
      </c>
      <c r="B227" s="65">
        <v>152.14399815420001</v>
      </c>
      <c r="C227" s="64">
        <v>48723</v>
      </c>
    </row>
    <row r="228" spans="1:3">
      <c r="A228" t="s">
        <v>3706</v>
      </c>
      <c r="B228" s="65">
        <v>2160.2773524711588</v>
      </c>
      <c r="C228" s="64">
        <v>48757</v>
      </c>
    </row>
    <row r="229" spans="1:3">
      <c r="A229" t="s">
        <v>2259</v>
      </c>
      <c r="B229" s="65">
        <v>2569.7692766897057</v>
      </c>
      <c r="C229" s="64">
        <v>48760</v>
      </c>
    </row>
    <row r="230" spans="1:3">
      <c r="A230" t="s">
        <v>3714</v>
      </c>
      <c r="B230" s="65">
        <v>3367.9790564639998</v>
      </c>
      <c r="C230" s="64">
        <v>48781</v>
      </c>
    </row>
    <row r="231" spans="1:3">
      <c r="A231" t="s">
        <v>3701</v>
      </c>
      <c r="B231" s="65">
        <v>1847.7700359299999</v>
      </c>
      <c r="C231" s="64">
        <v>48914</v>
      </c>
    </row>
    <row r="232" spans="1:3">
      <c r="A232" t="s">
        <v>3664</v>
      </c>
      <c r="B232" s="65">
        <v>756.15877785240002</v>
      </c>
      <c r="C232" s="64">
        <v>48942</v>
      </c>
    </row>
    <row r="233" spans="1:3">
      <c r="A233" t="s">
        <v>3676</v>
      </c>
      <c r="B233" s="65">
        <v>520.89466872689991</v>
      </c>
      <c r="C233" s="64">
        <v>48942</v>
      </c>
    </row>
    <row r="234" spans="1:3">
      <c r="A234" t="s">
        <v>3713</v>
      </c>
      <c r="B234" s="65">
        <v>16.63328815477567</v>
      </c>
      <c r="C234" s="64">
        <v>48944</v>
      </c>
    </row>
    <row r="235" spans="1:3">
      <c r="A235" t="s">
        <v>3716</v>
      </c>
      <c r="B235" s="65">
        <v>3448.4120421285356</v>
      </c>
      <c r="C235" s="64">
        <v>48944</v>
      </c>
    </row>
    <row r="236" spans="1:3">
      <c r="A236" t="s">
        <v>3718</v>
      </c>
      <c r="B236" s="65">
        <v>3943.4345942820878</v>
      </c>
      <c r="C236" s="64">
        <v>49124</v>
      </c>
    </row>
    <row r="237" spans="1:3">
      <c r="A237" t="s">
        <v>2780</v>
      </c>
      <c r="B237" s="65">
        <v>28.598824030232056</v>
      </c>
      <c r="C237" s="64">
        <v>49126</v>
      </c>
    </row>
    <row r="238" spans="1:3">
      <c r="A238" t="s">
        <v>2778</v>
      </c>
      <c r="B238" s="65">
        <v>3245.7992697923914</v>
      </c>
      <c r="C238" s="64">
        <v>49126</v>
      </c>
    </row>
    <row r="239" spans="1:3">
      <c r="A239" t="s">
        <v>3711</v>
      </c>
      <c r="B239" s="65">
        <v>1.0519469478322198E-6</v>
      </c>
      <c r="C239" s="64">
        <v>49337</v>
      </c>
    </row>
    <row r="240" spans="1:3">
      <c r="A240" t="s">
        <v>3720</v>
      </c>
      <c r="B240" s="65">
        <v>7463.7342407999986</v>
      </c>
      <c r="C240" s="64">
        <v>49396</v>
      </c>
    </row>
    <row r="241" spans="1:3">
      <c r="A241" t="s">
        <v>2443</v>
      </c>
      <c r="B241" s="65">
        <v>3098.28662442</v>
      </c>
      <c r="C241" s="64">
        <v>49405</v>
      </c>
    </row>
    <row r="242" spans="1:3">
      <c r="A242" t="s">
        <v>3691</v>
      </c>
      <c r="B242" s="65">
        <v>2260.0119228359995</v>
      </c>
      <c r="C242" s="64">
        <v>49427</v>
      </c>
    </row>
    <row r="243" spans="1:3">
      <c r="A243" t="s">
        <v>3597</v>
      </c>
      <c r="B243" s="65">
        <v>2362.3992574509602</v>
      </c>
      <c r="C243" s="64">
        <v>50041</v>
      </c>
    </row>
    <row r="244" spans="1:3">
      <c r="A244" t="s">
        <v>3583</v>
      </c>
      <c r="B244" s="65">
        <v>1480.2983719679996</v>
      </c>
      <c r="C244" s="64">
        <v>50770</v>
      </c>
    </row>
    <row r="245" spans="1:3">
      <c r="A245" t="s">
        <v>3658</v>
      </c>
      <c r="B245" s="65">
        <v>3777.7238804639996</v>
      </c>
      <c r="C245" s="64">
        <v>50770</v>
      </c>
    </row>
    <row r="246" spans="1:3">
      <c r="A246" t="s">
        <v>2749</v>
      </c>
      <c r="B246" s="65">
        <v>1.3041711599999998E-3</v>
      </c>
      <c r="C246" s="64">
        <v>50770</v>
      </c>
    </row>
    <row r="247" spans="1:3">
      <c r="A247" t="s">
        <v>3696</v>
      </c>
      <c r="B247" s="65">
        <v>716.76209696577769</v>
      </c>
      <c r="C247" s="64">
        <v>50770</v>
      </c>
    </row>
    <row r="248" spans="1:3">
      <c r="A248" t="s">
        <v>3709</v>
      </c>
      <c r="B248" s="65">
        <v>2035.2029501699999</v>
      </c>
      <c r="C248" s="64">
        <v>50770</v>
      </c>
    </row>
    <row r="249" spans="1:3">
      <c r="A249" t="s">
        <v>3712</v>
      </c>
      <c r="B249" s="65">
        <v>1.0367439579572982E-3</v>
      </c>
      <c r="C249" s="64">
        <v>50770</v>
      </c>
    </row>
    <row r="250" spans="1:3" hidden="1">
      <c r="A250"/>
      <c r="B250" s="55"/>
    </row>
    <row r="251" spans="1:3" hidden="1">
      <c r="A251"/>
      <c r="B251" s="65"/>
      <c r="C251" s="66"/>
    </row>
    <row r="252" spans="1:3" hidden="1">
      <c r="A252"/>
      <c r="B252" s="65"/>
      <c r="C252" s="66"/>
    </row>
    <row r="10000" spans="52:52" hidden="1">
      <c r="AZ10000"/>
    </row>
  </sheetData>
  <sortState xmlns:xlrd2="http://schemas.microsoft.com/office/spreadsheetml/2017/richdata2" ref="A73:C249">
    <sortCondition ref="C73:C249"/>
  </sortState>
  <dataValidations count="1">
    <dataValidation allowBlank="1" showInputMessage="1" showErrorMessage="1" sqref="A1:XFD73 A253:C1048576 D74:AY1048576 BA74:XFD1048576 AZ74:AZ9999 AZ10001:AZ1048576" xr:uid="{00000000-0002-0000-1A00-000000000000}"/>
  </dataValidations>
  <pageMargins left="0" right="0" top="0.5" bottom="0.5" header="0" footer="0.25"/>
  <pageSetup paperSize="9" scale="1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>
      <c r="A1" s="2" t="s">
        <v>0</v>
      </c>
      <c r="B1" s="61" t="s">
        <v>4459</v>
      </c>
    </row>
    <row r="2" spans="1:17">
      <c r="A2" s="2" t="s">
        <v>1</v>
      </c>
      <c r="B2" s="9" t="s">
        <v>3469</v>
      </c>
    </row>
    <row r="3" spans="1:17">
      <c r="A3" s="2" t="s">
        <v>2</v>
      </c>
      <c r="B3" s="20" t="s">
        <v>3470</v>
      </c>
    </row>
    <row r="4" spans="1:17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4460</v>
      </c>
      <c r="B6" s="100" t="s">
        <v>4460</v>
      </c>
      <c r="C6" s="100" t="s">
        <v>4460</v>
      </c>
      <c r="D6" s="100" t="s">
        <v>4460</v>
      </c>
      <c r="E6" s="100" t="s">
        <v>4460</v>
      </c>
      <c r="F6" s="21" t="s">
        <v>70</v>
      </c>
      <c r="G6" s="21" t="s">
        <v>71</v>
      </c>
      <c r="H6" s="100" t="s">
        <v>4460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4460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2" t="s">
        <v>4460</v>
      </c>
      <c r="C8" s="102" t="s">
        <v>4460</v>
      </c>
      <c r="D8" s="102" t="s">
        <v>4460</v>
      </c>
      <c r="E8" s="102" t="s">
        <v>4460</v>
      </c>
      <c r="F8" s="102" t="s">
        <v>4460</v>
      </c>
      <c r="G8" s="102" t="s">
        <v>4460</v>
      </c>
      <c r="H8" s="102" t="s">
        <v>4460</v>
      </c>
      <c r="I8" s="102" t="s">
        <v>4460</v>
      </c>
      <c r="J8" s="102" t="s">
        <v>4460</v>
      </c>
      <c r="K8" s="53">
        <v>0</v>
      </c>
      <c r="L8" s="53">
        <v>0</v>
      </c>
      <c r="M8" s="102" t="s">
        <v>4460</v>
      </c>
      <c r="N8" s="54">
        <v>0</v>
      </c>
      <c r="O8" s="54">
        <v>0</v>
      </c>
      <c r="P8" s="25"/>
    </row>
    <row r="9" spans="1:17">
      <c r="A9" s="57" t="s">
        <v>173</v>
      </c>
      <c r="B9" s="106" t="s">
        <v>4460</v>
      </c>
      <c r="C9" s="107" t="s">
        <v>4460</v>
      </c>
      <c r="D9" s="107" t="s">
        <v>4460</v>
      </c>
      <c r="E9" s="107" t="s">
        <v>4460</v>
      </c>
      <c r="F9" s="107" t="s">
        <v>4460</v>
      </c>
      <c r="G9" s="59">
        <v>0</v>
      </c>
      <c r="H9" s="107" t="s">
        <v>4460</v>
      </c>
      <c r="I9" s="107" t="s">
        <v>4460</v>
      </c>
      <c r="J9" s="107" t="s">
        <v>4460</v>
      </c>
      <c r="K9" s="59">
        <v>0</v>
      </c>
      <c r="L9" s="59">
        <v>0</v>
      </c>
      <c r="M9" s="107" t="s">
        <v>4460</v>
      </c>
      <c r="N9" s="58">
        <v>0</v>
      </c>
      <c r="O9" s="58">
        <v>0</v>
      </c>
    </row>
    <row r="10" spans="1:17">
      <c r="A10" s="57" t="s">
        <v>312</v>
      </c>
      <c r="B10" s="106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59">
        <v>0</v>
      </c>
      <c r="H10" s="107" t="s">
        <v>4460</v>
      </c>
      <c r="I10" s="107" t="s">
        <v>4460</v>
      </c>
      <c r="J10" s="107" t="s">
        <v>4460</v>
      </c>
      <c r="K10" s="59">
        <v>0</v>
      </c>
      <c r="L10" s="59">
        <v>0</v>
      </c>
      <c r="M10" s="107" t="s">
        <v>4460</v>
      </c>
      <c r="N10" s="58">
        <v>0</v>
      </c>
      <c r="O10" s="58">
        <v>0</v>
      </c>
    </row>
    <row r="11" spans="1:17">
      <c r="A11" t="s">
        <v>180</v>
      </c>
      <c r="B11" t="s">
        <v>180</v>
      </c>
      <c r="C11" t="s">
        <v>180</v>
      </c>
      <c r="D11" t="s">
        <v>180</v>
      </c>
      <c r="E11" s="107" t="s">
        <v>4460</v>
      </c>
      <c r="F11" s="107" t="s">
        <v>4460</v>
      </c>
      <c r="G11" s="55">
        <v>0</v>
      </c>
      <c r="H11" t="s">
        <v>180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227</v>
      </c>
      <c r="B12" s="106" t="s">
        <v>4460</v>
      </c>
      <c r="C12" s="107" t="s">
        <v>4460</v>
      </c>
      <c r="D12" s="107" t="s">
        <v>4460</v>
      </c>
      <c r="E12" s="107" t="s">
        <v>4460</v>
      </c>
      <c r="F12" s="107" t="s">
        <v>4460</v>
      </c>
      <c r="G12" s="59">
        <v>0</v>
      </c>
      <c r="H12" s="107" t="s">
        <v>4460</v>
      </c>
      <c r="I12" s="107" t="s">
        <v>4460</v>
      </c>
      <c r="J12" s="107" t="s">
        <v>4460</v>
      </c>
      <c r="K12" s="59">
        <v>0</v>
      </c>
      <c r="L12" s="59">
        <v>0</v>
      </c>
      <c r="M12" s="107" t="s">
        <v>4460</v>
      </c>
      <c r="N12" s="58">
        <v>0</v>
      </c>
      <c r="O12" s="58">
        <v>0</v>
      </c>
    </row>
    <row r="13" spans="1:17">
      <c r="A13" t="s">
        <v>180</v>
      </c>
      <c r="B13" t="s">
        <v>180</v>
      </c>
      <c r="C13" t="s">
        <v>180</v>
      </c>
      <c r="D13" t="s">
        <v>180</v>
      </c>
      <c r="E13" s="107" t="s">
        <v>4460</v>
      </c>
      <c r="F13" s="107" t="s">
        <v>4460</v>
      </c>
      <c r="G13" s="55">
        <v>0</v>
      </c>
      <c r="H13" t="s">
        <v>180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313</v>
      </c>
      <c r="B14" s="106" t="s">
        <v>4460</v>
      </c>
      <c r="C14" s="107" t="s">
        <v>4460</v>
      </c>
      <c r="D14" s="107" t="s">
        <v>4460</v>
      </c>
      <c r="E14" s="107" t="s">
        <v>4460</v>
      </c>
      <c r="F14" s="107" t="s">
        <v>4460</v>
      </c>
      <c r="G14" s="59">
        <v>0</v>
      </c>
      <c r="H14" s="107" t="s">
        <v>4460</v>
      </c>
      <c r="I14" s="107" t="s">
        <v>4460</v>
      </c>
      <c r="J14" s="107" t="s">
        <v>4460</v>
      </c>
      <c r="K14" s="59">
        <v>0</v>
      </c>
      <c r="L14" s="59">
        <v>0</v>
      </c>
      <c r="M14" s="107" t="s">
        <v>4460</v>
      </c>
      <c r="N14" s="58">
        <v>0</v>
      </c>
      <c r="O14" s="58">
        <v>0</v>
      </c>
    </row>
    <row r="15" spans="1:17">
      <c r="A15" t="s">
        <v>180</v>
      </c>
      <c r="B15" t="s">
        <v>180</v>
      </c>
      <c r="C15" t="s">
        <v>180</v>
      </c>
      <c r="D15" t="s">
        <v>180</v>
      </c>
      <c r="E15" s="107" t="s">
        <v>4460</v>
      </c>
      <c r="F15" s="107" t="s">
        <v>4460</v>
      </c>
      <c r="G15" s="55">
        <v>0</v>
      </c>
      <c r="H15" t="s">
        <v>180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839</v>
      </c>
      <c r="B16" s="106" t="s">
        <v>4460</v>
      </c>
      <c r="C16" s="107" t="s">
        <v>4460</v>
      </c>
      <c r="D16" s="107" t="s">
        <v>4460</v>
      </c>
      <c r="E16" s="107" t="s">
        <v>4460</v>
      </c>
      <c r="F16" s="107" t="s">
        <v>4460</v>
      </c>
      <c r="G16" s="59">
        <v>0</v>
      </c>
      <c r="H16" s="107" t="s">
        <v>4460</v>
      </c>
      <c r="I16" s="107" t="s">
        <v>4460</v>
      </c>
      <c r="J16" s="107" t="s">
        <v>4460</v>
      </c>
      <c r="K16" s="59">
        <v>0</v>
      </c>
      <c r="L16" s="59">
        <v>0</v>
      </c>
      <c r="M16" s="107" t="s">
        <v>4460</v>
      </c>
      <c r="N16" s="58">
        <v>0</v>
      </c>
      <c r="O16" s="58">
        <v>0</v>
      </c>
    </row>
    <row r="17" spans="1:15">
      <c r="A17" t="s">
        <v>180</v>
      </c>
      <c r="B17" t="s">
        <v>180</v>
      </c>
      <c r="C17" t="s">
        <v>180</v>
      </c>
      <c r="D17" t="s">
        <v>180</v>
      </c>
      <c r="E17" s="107" t="s">
        <v>4460</v>
      </c>
      <c r="F17" s="107" t="s">
        <v>4460</v>
      </c>
      <c r="G17" s="55">
        <v>0</v>
      </c>
      <c r="H17" t="s">
        <v>180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194</v>
      </c>
      <c r="B18" s="106" t="s">
        <v>4460</v>
      </c>
      <c r="C18" s="107" t="s">
        <v>4460</v>
      </c>
      <c r="D18" s="107" t="s">
        <v>4460</v>
      </c>
      <c r="E18" s="107" t="s">
        <v>4460</v>
      </c>
      <c r="F18" s="107" t="s">
        <v>4460</v>
      </c>
      <c r="G18" s="59">
        <v>0</v>
      </c>
      <c r="H18" s="107" t="s">
        <v>4460</v>
      </c>
      <c r="I18" s="107" t="s">
        <v>4460</v>
      </c>
      <c r="J18" s="107" t="s">
        <v>4460</v>
      </c>
      <c r="K18" s="59">
        <v>0</v>
      </c>
      <c r="L18" s="59">
        <v>0</v>
      </c>
      <c r="M18" s="107" t="s">
        <v>4460</v>
      </c>
      <c r="N18" s="58">
        <v>0</v>
      </c>
      <c r="O18" s="58">
        <v>0</v>
      </c>
    </row>
    <row r="19" spans="1:15">
      <c r="A19" s="57" t="s">
        <v>314</v>
      </c>
      <c r="B19" s="106" t="s">
        <v>4460</v>
      </c>
      <c r="C19" s="107" t="s">
        <v>4460</v>
      </c>
      <c r="D19" s="107" t="s">
        <v>4460</v>
      </c>
      <c r="E19" s="107" t="s">
        <v>4460</v>
      </c>
      <c r="F19" s="107" t="s">
        <v>4460</v>
      </c>
      <c r="G19" s="59">
        <v>0</v>
      </c>
      <c r="H19" s="107" t="s">
        <v>4460</v>
      </c>
      <c r="I19" s="107" t="s">
        <v>4460</v>
      </c>
      <c r="J19" s="107" t="s">
        <v>4460</v>
      </c>
      <c r="K19" s="59">
        <v>0</v>
      </c>
      <c r="L19" s="59">
        <v>0</v>
      </c>
      <c r="M19" s="107" t="s">
        <v>4460</v>
      </c>
      <c r="N19" s="58">
        <v>0</v>
      </c>
      <c r="O19" s="58">
        <v>0</v>
      </c>
    </row>
    <row r="20" spans="1:15">
      <c r="A20" t="s">
        <v>180</v>
      </c>
      <c r="B20" t="s">
        <v>180</v>
      </c>
      <c r="C20" t="s">
        <v>180</v>
      </c>
      <c r="D20" t="s">
        <v>180</v>
      </c>
      <c r="E20" s="107" t="s">
        <v>4460</v>
      </c>
      <c r="F20" s="107" t="s">
        <v>4460</v>
      </c>
      <c r="G20" s="55">
        <v>0</v>
      </c>
      <c r="H20" t="s">
        <v>180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315</v>
      </c>
      <c r="B21" s="106" t="s">
        <v>4460</v>
      </c>
      <c r="C21" s="107" t="s">
        <v>4460</v>
      </c>
      <c r="D21" s="107" t="s">
        <v>4460</v>
      </c>
      <c r="E21" s="107" t="s">
        <v>4460</v>
      </c>
      <c r="F21" s="107" t="s">
        <v>4460</v>
      </c>
      <c r="G21" s="59">
        <v>0</v>
      </c>
      <c r="H21" s="107" t="s">
        <v>4460</v>
      </c>
      <c r="I21" s="107" t="s">
        <v>4460</v>
      </c>
      <c r="J21" s="107" t="s">
        <v>4460</v>
      </c>
      <c r="K21" s="59">
        <v>0</v>
      </c>
      <c r="L21" s="59">
        <v>0</v>
      </c>
      <c r="M21" s="107" t="s">
        <v>4460</v>
      </c>
      <c r="N21" s="58">
        <v>0</v>
      </c>
      <c r="O21" s="58">
        <v>0</v>
      </c>
    </row>
    <row r="22" spans="1:15">
      <c r="A22" t="s">
        <v>180</v>
      </c>
      <c r="B22" t="s">
        <v>180</v>
      </c>
      <c r="C22" t="s">
        <v>180</v>
      </c>
      <c r="D22" t="s">
        <v>180</v>
      </c>
      <c r="E22" s="107" t="s">
        <v>4460</v>
      </c>
      <c r="F22" s="107" t="s">
        <v>4460</v>
      </c>
      <c r="G22" s="55">
        <v>0</v>
      </c>
      <c r="H22" t="s">
        <v>180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196</v>
      </c>
      <c r="B23" s="106" t="s">
        <v>4460</v>
      </c>
      <c r="C23" s="107" t="s">
        <v>4460</v>
      </c>
      <c r="D23" s="107" t="s">
        <v>4460</v>
      </c>
      <c r="E23" s="107" t="s">
        <v>4460</v>
      </c>
      <c r="F23" s="107" t="s">
        <v>4460</v>
      </c>
      <c r="G23" s="107" t="s">
        <v>4460</v>
      </c>
      <c r="H23" s="107" t="s">
        <v>4460</v>
      </c>
      <c r="I23" s="107" t="s">
        <v>4460</v>
      </c>
      <c r="J23" s="107" t="s">
        <v>4460</v>
      </c>
      <c r="K23" s="107" t="s">
        <v>4460</v>
      </c>
      <c r="L23" s="107" t="s">
        <v>4460</v>
      </c>
      <c r="M23" s="107" t="s">
        <v>4460</v>
      </c>
      <c r="N23" s="107" t="s">
        <v>4460</v>
      </c>
      <c r="O23" s="107" t="s">
        <v>4460</v>
      </c>
    </row>
    <row r="24" spans="1:15">
      <c r="A24" t="s">
        <v>308</v>
      </c>
      <c r="B24" s="106" t="s">
        <v>4460</v>
      </c>
      <c r="C24" s="107" t="s">
        <v>4460</v>
      </c>
      <c r="D24" s="107" t="s">
        <v>4460</v>
      </c>
      <c r="E24" s="107" t="s">
        <v>4460</v>
      </c>
      <c r="F24" s="107" t="s">
        <v>4460</v>
      </c>
      <c r="G24" s="107" t="s">
        <v>4460</v>
      </c>
      <c r="H24" s="107" t="s">
        <v>4460</v>
      </c>
      <c r="I24" s="107" t="s">
        <v>4460</v>
      </c>
      <c r="J24" s="107" t="s">
        <v>4460</v>
      </c>
      <c r="K24" s="107" t="s">
        <v>4460</v>
      </c>
      <c r="L24" s="107" t="s">
        <v>4460</v>
      </c>
      <c r="M24" s="107" t="s">
        <v>4460</v>
      </c>
      <c r="N24" s="107" t="s">
        <v>4460</v>
      </c>
      <c r="O24" s="107" t="s">
        <v>4460</v>
      </c>
    </row>
    <row r="25" spans="1:15">
      <c r="A25" t="s">
        <v>310</v>
      </c>
      <c r="B25" s="106" t="s">
        <v>4460</v>
      </c>
      <c r="C25" s="107" t="s">
        <v>4460</v>
      </c>
      <c r="D25" s="107" t="s">
        <v>4460</v>
      </c>
      <c r="E25" s="107" t="s">
        <v>4460</v>
      </c>
      <c r="F25" s="107" t="s">
        <v>4460</v>
      </c>
      <c r="G25" s="107" t="s">
        <v>4460</v>
      </c>
      <c r="H25" s="107" t="s">
        <v>4460</v>
      </c>
      <c r="I25" s="107" t="s">
        <v>4460</v>
      </c>
      <c r="J25" s="107" t="s">
        <v>4460</v>
      </c>
      <c r="K25" s="107" t="s">
        <v>4460</v>
      </c>
      <c r="L25" s="107" t="s">
        <v>4460</v>
      </c>
      <c r="M25" s="107" t="s">
        <v>4460</v>
      </c>
      <c r="N25" s="107" t="s">
        <v>4460</v>
      </c>
      <c r="O25" s="107" t="s">
        <v>4460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>
      <c r="A1" s="2" t="s">
        <v>0</v>
      </c>
      <c r="B1" s="61" t="s">
        <v>4459</v>
      </c>
    </row>
    <row r="2" spans="1:17">
      <c r="A2" s="2" t="s">
        <v>1</v>
      </c>
      <c r="B2" s="9" t="s">
        <v>3469</v>
      </c>
    </row>
    <row r="3" spans="1:17">
      <c r="A3" s="2" t="s">
        <v>2</v>
      </c>
      <c r="B3" s="20" t="s">
        <v>3470</v>
      </c>
    </row>
    <row r="4" spans="1:17">
      <c r="A4" s="2" t="s">
        <v>3</v>
      </c>
      <c r="B4" s="62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99" t="s">
        <v>4460</v>
      </c>
      <c r="B6" s="100" t="s">
        <v>4460</v>
      </c>
      <c r="C6" s="100" t="s">
        <v>4460</v>
      </c>
      <c r="D6" s="100" t="s">
        <v>4460</v>
      </c>
      <c r="E6" s="100" t="s">
        <v>4460</v>
      </c>
      <c r="F6" s="21" t="s">
        <v>70</v>
      </c>
      <c r="G6" s="21" t="s">
        <v>71</v>
      </c>
      <c r="H6" s="100" t="s">
        <v>4460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1" t="s">
        <v>4460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2" t="s">
        <v>4460</v>
      </c>
      <c r="C8" s="102" t="s">
        <v>4460</v>
      </c>
      <c r="D8" s="102" t="s">
        <v>4460</v>
      </c>
      <c r="E8" s="102" t="s">
        <v>4460</v>
      </c>
      <c r="F8" s="102" t="s">
        <v>4460</v>
      </c>
      <c r="G8" s="102" t="s">
        <v>4460</v>
      </c>
      <c r="H8" s="125" t="s">
        <v>4460</v>
      </c>
      <c r="I8" s="125" t="s">
        <v>4460</v>
      </c>
      <c r="J8" s="102" t="s">
        <v>4460</v>
      </c>
      <c r="K8" s="53">
        <v>0</v>
      </c>
      <c r="L8" s="53">
        <v>0</v>
      </c>
      <c r="M8" s="102" t="s">
        <v>4460</v>
      </c>
      <c r="N8" s="54">
        <v>0</v>
      </c>
      <c r="O8" s="54">
        <v>0</v>
      </c>
      <c r="P8" s="25"/>
    </row>
    <row r="9" spans="1:17">
      <c r="A9" s="57" t="s">
        <v>173</v>
      </c>
      <c r="B9" s="107" t="s">
        <v>4460</v>
      </c>
      <c r="C9" s="107" t="s">
        <v>4460</v>
      </c>
      <c r="D9" s="107" t="s">
        <v>4460</v>
      </c>
      <c r="E9" s="107" t="s">
        <v>4460</v>
      </c>
      <c r="F9" s="107" t="s">
        <v>4460</v>
      </c>
      <c r="G9" s="59">
        <v>0</v>
      </c>
      <c r="H9" s="107" t="s">
        <v>4460</v>
      </c>
      <c r="I9" s="107" t="s">
        <v>4460</v>
      </c>
      <c r="J9" s="107" t="s">
        <v>4460</v>
      </c>
      <c r="K9" s="59">
        <v>0</v>
      </c>
      <c r="L9" s="59">
        <v>0</v>
      </c>
      <c r="M9" s="107" t="s">
        <v>4460</v>
      </c>
      <c r="N9" s="58">
        <v>0</v>
      </c>
      <c r="O9" s="58">
        <v>0</v>
      </c>
    </row>
    <row r="10" spans="1:17">
      <c r="A10" s="57" t="s">
        <v>1920</v>
      </c>
      <c r="B10" s="107" t="s">
        <v>4460</v>
      </c>
      <c r="C10" s="107" t="s">
        <v>4460</v>
      </c>
      <c r="D10" s="107" t="s">
        <v>4460</v>
      </c>
      <c r="E10" s="107" t="s">
        <v>4460</v>
      </c>
      <c r="F10" s="107" t="s">
        <v>4460</v>
      </c>
      <c r="G10" s="59">
        <v>0</v>
      </c>
      <c r="H10" s="107" t="s">
        <v>4460</v>
      </c>
      <c r="I10" s="107" t="s">
        <v>4460</v>
      </c>
      <c r="J10" s="107" t="s">
        <v>4460</v>
      </c>
      <c r="K10" s="59">
        <v>0</v>
      </c>
      <c r="L10" s="59">
        <v>0</v>
      </c>
      <c r="M10" s="107" t="s">
        <v>4460</v>
      </c>
      <c r="N10" s="58">
        <v>0</v>
      </c>
      <c r="O10" s="58">
        <v>0</v>
      </c>
    </row>
    <row r="11" spans="1:17">
      <c r="A11" t="s">
        <v>180</v>
      </c>
      <c r="B11" t="s">
        <v>180</v>
      </c>
      <c r="C11" t="s">
        <v>180</v>
      </c>
      <c r="D11" t="s">
        <v>180</v>
      </c>
      <c r="E11" s="107" t="s">
        <v>4460</v>
      </c>
      <c r="F11" s="107" t="s">
        <v>4460</v>
      </c>
      <c r="G11" s="55">
        <v>0</v>
      </c>
      <c r="H11" t="s">
        <v>180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1921</v>
      </c>
      <c r="B12" s="107" t="s">
        <v>4460</v>
      </c>
      <c r="C12" s="107" t="s">
        <v>4460</v>
      </c>
      <c r="D12" s="107" t="s">
        <v>4460</v>
      </c>
      <c r="E12" s="107" t="s">
        <v>4460</v>
      </c>
      <c r="F12" s="107" t="s">
        <v>4460</v>
      </c>
      <c r="G12" s="59">
        <v>0</v>
      </c>
      <c r="H12" s="107" t="s">
        <v>4460</v>
      </c>
      <c r="I12" s="107" t="s">
        <v>4460</v>
      </c>
      <c r="J12" s="107" t="s">
        <v>4460</v>
      </c>
      <c r="K12" s="59">
        <v>0</v>
      </c>
      <c r="L12" s="59">
        <v>0</v>
      </c>
      <c r="M12" s="107" t="s">
        <v>4460</v>
      </c>
      <c r="N12" s="58">
        <v>0</v>
      </c>
      <c r="O12" s="58">
        <v>0</v>
      </c>
    </row>
    <row r="13" spans="1:17">
      <c r="A13" t="s">
        <v>180</v>
      </c>
      <c r="B13" t="s">
        <v>180</v>
      </c>
      <c r="C13" t="s">
        <v>180</v>
      </c>
      <c r="D13" t="s">
        <v>180</v>
      </c>
      <c r="E13" s="107" t="s">
        <v>4460</v>
      </c>
      <c r="F13" s="107" t="s">
        <v>4460</v>
      </c>
      <c r="G13" s="55">
        <v>0</v>
      </c>
      <c r="H13" t="s">
        <v>180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313</v>
      </c>
      <c r="B14" s="106" t="s">
        <v>4460</v>
      </c>
      <c r="C14" s="107" t="s">
        <v>4460</v>
      </c>
      <c r="D14" s="107" t="s">
        <v>4460</v>
      </c>
      <c r="E14" s="107" t="s">
        <v>4460</v>
      </c>
      <c r="F14" s="107" t="s">
        <v>4460</v>
      </c>
      <c r="G14" s="59">
        <v>0</v>
      </c>
      <c r="H14" s="107" t="s">
        <v>4460</v>
      </c>
      <c r="I14" s="107" t="s">
        <v>4460</v>
      </c>
      <c r="J14" s="107" t="s">
        <v>4460</v>
      </c>
      <c r="K14" s="59">
        <v>0</v>
      </c>
      <c r="L14" s="59">
        <v>0</v>
      </c>
      <c r="M14" s="107" t="s">
        <v>4460</v>
      </c>
      <c r="N14" s="58">
        <v>0</v>
      </c>
      <c r="O14" s="58">
        <v>0</v>
      </c>
    </row>
    <row r="15" spans="1:17">
      <c r="A15" t="s">
        <v>180</v>
      </c>
      <c r="B15" t="s">
        <v>180</v>
      </c>
      <c r="C15" t="s">
        <v>180</v>
      </c>
      <c r="D15" t="s">
        <v>180</v>
      </c>
      <c r="E15" s="107" t="s">
        <v>4460</v>
      </c>
      <c r="F15" s="107" t="s">
        <v>4460</v>
      </c>
      <c r="G15" s="55">
        <v>0</v>
      </c>
      <c r="H15" t="s">
        <v>180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839</v>
      </c>
      <c r="B16" s="106" t="s">
        <v>4460</v>
      </c>
      <c r="C16" s="107" t="s">
        <v>4460</v>
      </c>
      <c r="D16" s="107" t="s">
        <v>4460</v>
      </c>
      <c r="E16" s="107" t="s">
        <v>4460</v>
      </c>
      <c r="F16" s="107" t="s">
        <v>4460</v>
      </c>
      <c r="G16" s="59">
        <v>0</v>
      </c>
      <c r="H16" s="107" t="s">
        <v>4460</v>
      </c>
      <c r="I16" s="107" t="s">
        <v>4460</v>
      </c>
      <c r="J16" s="107" t="s">
        <v>4460</v>
      </c>
      <c r="K16" s="59">
        <v>0</v>
      </c>
      <c r="L16" s="59">
        <v>0</v>
      </c>
      <c r="M16" s="107" t="s">
        <v>4460</v>
      </c>
      <c r="N16" s="58">
        <v>0</v>
      </c>
      <c r="O16" s="58">
        <v>0</v>
      </c>
    </row>
    <row r="17" spans="1:15">
      <c r="A17" t="s">
        <v>180</v>
      </c>
      <c r="B17" t="s">
        <v>180</v>
      </c>
      <c r="C17" t="s">
        <v>180</v>
      </c>
      <c r="D17" t="s">
        <v>180</v>
      </c>
      <c r="E17" s="107" t="s">
        <v>4460</v>
      </c>
      <c r="F17" s="107" t="s">
        <v>4460</v>
      </c>
      <c r="G17" s="55">
        <v>0</v>
      </c>
      <c r="H17" t="s">
        <v>180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194</v>
      </c>
      <c r="B18" s="106" t="s">
        <v>4460</v>
      </c>
      <c r="C18" s="107" t="s">
        <v>4460</v>
      </c>
      <c r="D18" s="107" t="s">
        <v>4460</v>
      </c>
      <c r="E18" s="107" t="s">
        <v>4460</v>
      </c>
      <c r="F18" s="107" t="s">
        <v>4460</v>
      </c>
      <c r="G18" s="59">
        <v>0</v>
      </c>
      <c r="H18" s="107" t="s">
        <v>4460</v>
      </c>
      <c r="I18" s="107" t="s">
        <v>4460</v>
      </c>
      <c r="J18" s="107" t="s">
        <v>4460</v>
      </c>
      <c r="K18" s="59">
        <v>0</v>
      </c>
      <c r="L18" s="59">
        <v>0</v>
      </c>
      <c r="M18" s="107" t="s">
        <v>4460</v>
      </c>
      <c r="N18" s="58">
        <v>0</v>
      </c>
      <c r="O18" s="58">
        <v>0</v>
      </c>
    </row>
    <row r="19" spans="1:15">
      <c r="A19" s="57" t="s">
        <v>314</v>
      </c>
      <c r="B19" s="106" t="s">
        <v>4460</v>
      </c>
      <c r="C19" s="107" t="s">
        <v>4460</v>
      </c>
      <c r="D19" s="107" t="s">
        <v>4460</v>
      </c>
      <c r="E19" s="107" t="s">
        <v>4460</v>
      </c>
      <c r="F19" s="107" t="s">
        <v>4460</v>
      </c>
      <c r="G19" s="59">
        <v>0</v>
      </c>
      <c r="H19" s="107" t="s">
        <v>4460</v>
      </c>
      <c r="I19" s="107" t="s">
        <v>4460</v>
      </c>
      <c r="J19" s="107" t="s">
        <v>4460</v>
      </c>
      <c r="K19" s="59">
        <v>0</v>
      </c>
      <c r="L19" s="59">
        <v>0</v>
      </c>
      <c r="M19" s="107" t="s">
        <v>4460</v>
      </c>
      <c r="N19" s="58">
        <v>0</v>
      </c>
      <c r="O19" s="58">
        <v>0</v>
      </c>
    </row>
    <row r="20" spans="1:15">
      <c r="A20" t="s">
        <v>180</v>
      </c>
      <c r="B20" t="s">
        <v>180</v>
      </c>
      <c r="C20" t="s">
        <v>180</v>
      </c>
      <c r="D20" t="s">
        <v>180</v>
      </c>
      <c r="E20" s="107" t="s">
        <v>4460</v>
      </c>
      <c r="F20" s="107" t="s">
        <v>4460</v>
      </c>
      <c r="G20" s="55">
        <v>0</v>
      </c>
      <c r="H20" t="s">
        <v>180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315</v>
      </c>
      <c r="B21" s="106" t="s">
        <v>4460</v>
      </c>
      <c r="C21" s="107" t="s">
        <v>4460</v>
      </c>
      <c r="D21" s="107" t="s">
        <v>4460</v>
      </c>
      <c r="E21" s="107" t="s">
        <v>4460</v>
      </c>
      <c r="F21" s="107" t="s">
        <v>4460</v>
      </c>
      <c r="G21" s="59">
        <v>0</v>
      </c>
      <c r="H21" s="107" t="s">
        <v>4460</v>
      </c>
      <c r="I21" s="107" t="s">
        <v>4460</v>
      </c>
      <c r="J21" s="107" t="s">
        <v>4460</v>
      </c>
      <c r="K21" s="59">
        <v>0</v>
      </c>
      <c r="L21" s="59">
        <v>0</v>
      </c>
      <c r="M21" s="107" t="s">
        <v>4460</v>
      </c>
      <c r="N21" s="58">
        <v>0</v>
      </c>
      <c r="O21" s="58">
        <v>0</v>
      </c>
    </row>
    <row r="22" spans="1:15">
      <c r="A22" t="s">
        <v>180</v>
      </c>
      <c r="B22" t="s">
        <v>180</v>
      </c>
      <c r="C22" t="s">
        <v>180</v>
      </c>
      <c r="D22" t="s">
        <v>180</v>
      </c>
      <c r="E22" s="107" t="s">
        <v>4460</v>
      </c>
      <c r="F22" s="107" t="s">
        <v>4460</v>
      </c>
      <c r="G22" s="55">
        <v>0</v>
      </c>
      <c r="H22" t="s">
        <v>180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196</v>
      </c>
      <c r="B23" s="106" t="s">
        <v>4460</v>
      </c>
      <c r="C23" s="107" t="s">
        <v>4460</v>
      </c>
      <c r="D23" s="107" t="s">
        <v>4460</v>
      </c>
      <c r="E23" s="107" t="s">
        <v>4460</v>
      </c>
      <c r="F23" s="107" t="s">
        <v>4460</v>
      </c>
      <c r="G23" s="107" t="s">
        <v>4460</v>
      </c>
      <c r="H23" s="107" t="s">
        <v>4460</v>
      </c>
      <c r="I23" s="107" t="s">
        <v>4460</v>
      </c>
      <c r="J23" s="107" t="s">
        <v>4460</v>
      </c>
      <c r="K23" s="107" t="s">
        <v>4460</v>
      </c>
      <c r="L23" s="107" t="s">
        <v>4460</v>
      </c>
      <c r="M23" s="107" t="s">
        <v>4460</v>
      </c>
      <c r="N23" s="107" t="s">
        <v>4460</v>
      </c>
      <c r="O23" s="107" t="s">
        <v>4460</v>
      </c>
    </row>
    <row r="24" spans="1:15">
      <c r="A24" t="s">
        <v>308</v>
      </c>
      <c r="B24" s="106" t="s">
        <v>4460</v>
      </c>
      <c r="C24" s="107" t="s">
        <v>4460</v>
      </c>
      <c r="D24" s="107" t="s">
        <v>4460</v>
      </c>
      <c r="E24" s="107" t="s">
        <v>4460</v>
      </c>
      <c r="F24" s="107" t="s">
        <v>4460</v>
      </c>
      <c r="G24" s="107" t="s">
        <v>4460</v>
      </c>
      <c r="H24" s="107" t="s">
        <v>4460</v>
      </c>
      <c r="I24" s="107" t="s">
        <v>4460</v>
      </c>
      <c r="J24" s="107" t="s">
        <v>4460</v>
      </c>
      <c r="K24" s="107" t="s">
        <v>4460</v>
      </c>
      <c r="L24" s="107" t="s">
        <v>4460</v>
      </c>
      <c r="M24" s="107" t="s">
        <v>4460</v>
      </c>
      <c r="N24" s="107" t="s">
        <v>4460</v>
      </c>
      <c r="O24" s="107" t="s">
        <v>4460</v>
      </c>
    </row>
    <row r="25" spans="1:15">
      <c r="A25" t="s">
        <v>310</v>
      </c>
      <c r="B25" s="106" t="s">
        <v>4460</v>
      </c>
      <c r="C25" s="107" t="s">
        <v>4460</v>
      </c>
      <c r="D25" s="107" t="s">
        <v>4460</v>
      </c>
      <c r="E25" s="107" t="s">
        <v>4460</v>
      </c>
      <c r="F25" s="107" t="s">
        <v>4460</v>
      </c>
      <c r="G25" s="107" t="s">
        <v>4460</v>
      </c>
      <c r="H25" s="107" t="s">
        <v>4460</v>
      </c>
      <c r="I25" s="107" t="s">
        <v>4460</v>
      </c>
      <c r="J25" s="107" t="s">
        <v>4460</v>
      </c>
      <c r="K25" s="107" t="s">
        <v>4460</v>
      </c>
      <c r="L25" s="107" t="s">
        <v>4460</v>
      </c>
      <c r="M25" s="107" t="s">
        <v>4460</v>
      </c>
      <c r="N25" s="107" t="s">
        <v>4460</v>
      </c>
      <c r="O25" s="107" t="s">
        <v>4460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6" sqref="C16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>
      <c r="A1" s="2" t="s">
        <v>0</v>
      </c>
      <c r="B1" s="61" t="s">
        <v>4459</v>
      </c>
    </row>
    <row r="2" spans="1:22">
      <c r="A2" s="2" t="s">
        <v>1</v>
      </c>
      <c r="B2" s="9" t="s">
        <v>3469</v>
      </c>
    </row>
    <row r="3" spans="1:22">
      <c r="A3" s="2" t="s">
        <v>2</v>
      </c>
      <c r="B3" s="20" t="s">
        <v>3470</v>
      </c>
    </row>
    <row r="4" spans="1:22">
      <c r="A4" s="2" t="s">
        <v>3</v>
      </c>
      <c r="B4" s="62" t="s">
        <v>165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99" t="s">
        <v>4460</v>
      </c>
      <c r="B6" s="100" t="s">
        <v>4460</v>
      </c>
      <c r="C6" s="100" t="s">
        <v>4460</v>
      </c>
      <c r="D6" s="100" t="s">
        <v>4460</v>
      </c>
      <c r="E6" s="100" t="s">
        <v>4460</v>
      </c>
      <c r="F6" s="21" t="s">
        <v>70</v>
      </c>
      <c r="G6" s="21" t="s">
        <v>71</v>
      </c>
      <c r="H6" s="100" t="s">
        <v>4460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1" t="s">
        <v>4460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2" t="s">
        <v>4460</v>
      </c>
      <c r="C8" s="102" t="s">
        <v>4460</v>
      </c>
      <c r="D8" s="102" t="s">
        <v>4460</v>
      </c>
      <c r="E8" s="102" t="s">
        <v>4460</v>
      </c>
      <c r="F8" s="102" t="s">
        <v>4460</v>
      </c>
      <c r="G8" s="102" t="s">
        <v>4460</v>
      </c>
      <c r="H8" s="102" t="s">
        <v>4460</v>
      </c>
      <c r="I8" s="102" t="s">
        <v>4460</v>
      </c>
      <c r="J8" s="102" t="s">
        <v>4460</v>
      </c>
      <c r="K8" s="53">
        <v>0</v>
      </c>
      <c r="L8" s="53">
        <v>0</v>
      </c>
      <c r="M8" s="102" t="s">
        <v>4460</v>
      </c>
      <c r="N8" s="54">
        <v>0</v>
      </c>
      <c r="O8" s="54">
        <v>0</v>
      </c>
      <c r="P8" s="25"/>
    </row>
    <row r="9" spans="1:22">
      <c r="A9" s="57" t="s">
        <v>173</v>
      </c>
      <c r="B9" s="106" t="s">
        <v>4460</v>
      </c>
      <c r="C9" s="106" t="s">
        <v>4460</v>
      </c>
      <c r="D9" s="106" t="s">
        <v>4460</v>
      </c>
      <c r="E9" s="106" t="s">
        <v>4460</v>
      </c>
      <c r="F9" s="106" t="s">
        <v>4460</v>
      </c>
      <c r="G9" s="59">
        <v>0</v>
      </c>
      <c r="H9" s="106" t="s">
        <v>4460</v>
      </c>
      <c r="I9" s="106" t="s">
        <v>4460</v>
      </c>
      <c r="J9" s="106" t="s">
        <v>4460</v>
      </c>
      <c r="K9" s="59">
        <v>0</v>
      </c>
      <c r="L9" s="59">
        <v>0</v>
      </c>
      <c r="M9" s="106" t="s">
        <v>4460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1920</v>
      </c>
      <c r="B10" s="106" t="s">
        <v>4460</v>
      </c>
      <c r="C10" s="106" t="s">
        <v>4460</v>
      </c>
      <c r="D10" s="106" t="s">
        <v>4460</v>
      </c>
      <c r="E10" s="106" t="s">
        <v>4460</v>
      </c>
      <c r="F10" s="106" t="s">
        <v>4460</v>
      </c>
      <c r="G10" s="59">
        <v>0</v>
      </c>
      <c r="H10" s="106" t="s">
        <v>4460</v>
      </c>
      <c r="I10" s="106" t="s">
        <v>4460</v>
      </c>
      <c r="J10" s="106" t="s">
        <v>4460</v>
      </c>
      <c r="K10" s="59">
        <v>0</v>
      </c>
      <c r="L10" s="59">
        <v>0</v>
      </c>
      <c r="M10" s="106" t="s">
        <v>4460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180</v>
      </c>
      <c r="B11" t="s">
        <v>180</v>
      </c>
      <c r="C11" t="s">
        <v>180</v>
      </c>
      <c r="D11" t="s">
        <v>180</v>
      </c>
      <c r="E11" s="106" t="s">
        <v>4460</v>
      </c>
      <c r="F11" s="106" t="s">
        <v>4460</v>
      </c>
      <c r="G11" s="55">
        <v>0</v>
      </c>
      <c r="H11" t="s">
        <v>180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1921</v>
      </c>
      <c r="B12" s="106" t="s">
        <v>4460</v>
      </c>
      <c r="C12" s="106" t="s">
        <v>4460</v>
      </c>
      <c r="D12" s="106" t="s">
        <v>4460</v>
      </c>
      <c r="E12" s="106" t="s">
        <v>4460</v>
      </c>
      <c r="F12" s="106" t="s">
        <v>4460</v>
      </c>
      <c r="G12" s="59">
        <v>0</v>
      </c>
      <c r="H12" s="106" t="s">
        <v>4460</v>
      </c>
      <c r="I12" s="106" t="s">
        <v>4460</v>
      </c>
      <c r="J12" s="106" t="s">
        <v>4460</v>
      </c>
      <c r="K12" s="59">
        <v>0</v>
      </c>
      <c r="L12" s="59">
        <v>0</v>
      </c>
      <c r="M12" s="106" t="s">
        <v>4460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180</v>
      </c>
      <c r="B13" t="s">
        <v>180</v>
      </c>
      <c r="C13" t="s">
        <v>180</v>
      </c>
      <c r="D13" t="s">
        <v>180</v>
      </c>
      <c r="E13" s="106" t="s">
        <v>4460</v>
      </c>
      <c r="F13" s="106" t="s">
        <v>4460</v>
      </c>
      <c r="G13" s="55">
        <v>0</v>
      </c>
      <c r="H13" t="s">
        <v>180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313</v>
      </c>
      <c r="B14" s="106" t="s">
        <v>4460</v>
      </c>
      <c r="C14" s="106" t="s">
        <v>4460</v>
      </c>
      <c r="D14" s="106" t="s">
        <v>4460</v>
      </c>
      <c r="E14" s="106" t="s">
        <v>4460</v>
      </c>
      <c r="F14" s="106" t="s">
        <v>4460</v>
      </c>
      <c r="G14" s="59">
        <v>0</v>
      </c>
      <c r="H14" s="106" t="s">
        <v>4460</v>
      </c>
      <c r="I14" s="106" t="s">
        <v>4460</v>
      </c>
      <c r="J14" s="106" t="s">
        <v>4460</v>
      </c>
      <c r="K14" s="59">
        <v>0</v>
      </c>
      <c r="L14" s="59">
        <v>0</v>
      </c>
      <c r="M14" s="106" t="s">
        <v>4460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180</v>
      </c>
      <c r="B15" t="s">
        <v>180</v>
      </c>
      <c r="C15" t="s">
        <v>180</v>
      </c>
      <c r="D15" t="s">
        <v>180</v>
      </c>
      <c r="E15" s="106" t="s">
        <v>4460</v>
      </c>
      <c r="F15" s="106" t="s">
        <v>4460</v>
      </c>
      <c r="G15" s="55">
        <v>0</v>
      </c>
      <c r="H15" t="s">
        <v>180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839</v>
      </c>
      <c r="B16" s="106" t="s">
        <v>4460</v>
      </c>
      <c r="C16" s="106" t="s">
        <v>4460</v>
      </c>
      <c r="D16" s="106" t="s">
        <v>4460</v>
      </c>
      <c r="E16" s="106" t="s">
        <v>4460</v>
      </c>
      <c r="F16" s="106" t="s">
        <v>4460</v>
      </c>
      <c r="G16" s="59">
        <v>0</v>
      </c>
      <c r="H16" s="106" t="s">
        <v>4460</v>
      </c>
      <c r="I16" s="106" t="s">
        <v>4460</v>
      </c>
      <c r="J16" s="106" t="s">
        <v>4460</v>
      </c>
      <c r="K16" s="59">
        <v>0</v>
      </c>
      <c r="L16" s="59">
        <v>0</v>
      </c>
      <c r="M16" s="106" t="s">
        <v>4460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180</v>
      </c>
      <c r="B17" t="s">
        <v>180</v>
      </c>
      <c r="C17" t="s">
        <v>180</v>
      </c>
      <c r="D17" t="s">
        <v>180</v>
      </c>
      <c r="E17" s="106" t="s">
        <v>4460</v>
      </c>
      <c r="F17" s="106" t="s">
        <v>4460</v>
      </c>
      <c r="G17" s="55">
        <v>0</v>
      </c>
      <c r="H17" t="s">
        <v>180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194</v>
      </c>
      <c r="B18" s="106" t="s">
        <v>4460</v>
      </c>
      <c r="C18" s="107" t="s">
        <v>4460</v>
      </c>
      <c r="D18" s="107" t="s">
        <v>4460</v>
      </c>
      <c r="E18" s="107" t="s">
        <v>4460</v>
      </c>
      <c r="F18" s="107" t="s">
        <v>4460</v>
      </c>
      <c r="G18" s="59">
        <v>0</v>
      </c>
      <c r="H18" s="107" t="s">
        <v>4460</v>
      </c>
      <c r="I18" s="107" t="s">
        <v>4460</v>
      </c>
      <c r="J18" s="107" t="s">
        <v>4460</v>
      </c>
      <c r="K18" s="59">
        <v>0</v>
      </c>
      <c r="L18" s="59">
        <v>0</v>
      </c>
      <c r="M18" s="107" t="s">
        <v>4460</v>
      </c>
      <c r="N18" s="58">
        <v>0</v>
      </c>
      <c r="O18" s="58">
        <v>0</v>
      </c>
    </row>
    <row r="19" spans="1:22">
      <c r="A19" s="57" t="s">
        <v>314</v>
      </c>
      <c r="B19" s="106" t="s">
        <v>4460</v>
      </c>
      <c r="C19" s="107" t="s">
        <v>4460</v>
      </c>
      <c r="D19" s="107" t="s">
        <v>4460</v>
      </c>
      <c r="E19" s="107" t="s">
        <v>4460</v>
      </c>
      <c r="F19" s="107" t="s">
        <v>4460</v>
      </c>
      <c r="G19" s="59">
        <v>0</v>
      </c>
      <c r="H19" s="107" t="s">
        <v>4460</v>
      </c>
      <c r="I19" s="107" t="s">
        <v>4460</v>
      </c>
      <c r="J19" s="107" t="s">
        <v>4460</v>
      </c>
      <c r="K19" s="59">
        <v>0</v>
      </c>
      <c r="L19" s="59">
        <v>0</v>
      </c>
      <c r="M19" s="107" t="s">
        <v>4460</v>
      </c>
      <c r="N19" s="58">
        <v>0</v>
      </c>
      <c r="O19" s="58">
        <v>0</v>
      </c>
    </row>
    <row r="20" spans="1:22">
      <c r="A20" t="s">
        <v>180</v>
      </c>
      <c r="B20" t="s">
        <v>180</v>
      </c>
      <c r="C20" t="s">
        <v>180</v>
      </c>
      <c r="D20" t="s">
        <v>180</v>
      </c>
      <c r="E20" s="107" t="s">
        <v>4460</v>
      </c>
      <c r="F20" s="107" t="s">
        <v>4460</v>
      </c>
      <c r="G20" s="55">
        <v>0</v>
      </c>
      <c r="H20" t="s">
        <v>180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315</v>
      </c>
      <c r="B21" s="106" t="s">
        <v>4460</v>
      </c>
      <c r="C21" s="107" t="s">
        <v>4460</v>
      </c>
      <c r="D21" s="107" t="s">
        <v>4460</v>
      </c>
      <c r="E21" s="107" t="s">
        <v>4460</v>
      </c>
      <c r="F21" s="107" t="s">
        <v>4460</v>
      </c>
      <c r="G21" s="59">
        <v>0</v>
      </c>
      <c r="H21" s="107" t="s">
        <v>4460</v>
      </c>
      <c r="I21" s="107" t="s">
        <v>4460</v>
      </c>
      <c r="J21" s="107" t="s">
        <v>4460</v>
      </c>
      <c r="K21" s="59">
        <v>0</v>
      </c>
      <c r="L21" s="59">
        <v>0</v>
      </c>
      <c r="M21" s="107" t="s">
        <v>4460</v>
      </c>
      <c r="N21" s="58">
        <v>0</v>
      </c>
      <c r="O21" s="58">
        <v>0</v>
      </c>
    </row>
    <row r="22" spans="1:22">
      <c r="A22" t="s">
        <v>180</v>
      </c>
      <c r="B22" t="s">
        <v>180</v>
      </c>
      <c r="C22" t="s">
        <v>180</v>
      </c>
      <c r="D22" t="s">
        <v>180</v>
      </c>
      <c r="E22" s="107" t="s">
        <v>4460</v>
      </c>
      <c r="F22" s="107" t="s">
        <v>4460</v>
      </c>
      <c r="G22" s="55">
        <v>0</v>
      </c>
      <c r="H22" t="s">
        <v>180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196</v>
      </c>
      <c r="B23" s="106" t="s">
        <v>4460</v>
      </c>
      <c r="C23" s="107" t="s">
        <v>4460</v>
      </c>
      <c r="D23" s="107" t="s">
        <v>4460</v>
      </c>
      <c r="E23" s="107" t="s">
        <v>4460</v>
      </c>
      <c r="F23" s="107" t="s">
        <v>4460</v>
      </c>
      <c r="G23" s="107" t="s">
        <v>4460</v>
      </c>
      <c r="H23" s="107" t="s">
        <v>4460</v>
      </c>
      <c r="I23" s="107" t="s">
        <v>4460</v>
      </c>
      <c r="J23" s="107" t="s">
        <v>4460</v>
      </c>
      <c r="K23" s="107" t="s">
        <v>4460</v>
      </c>
      <c r="L23" s="107" t="s">
        <v>4460</v>
      </c>
      <c r="M23" s="107" t="s">
        <v>4460</v>
      </c>
      <c r="N23" s="107" t="s">
        <v>4460</v>
      </c>
      <c r="O23" s="107" t="s">
        <v>4460</v>
      </c>
    </row>
    <row r="24" spans="1:22">
      <c r="A24" t="s">
        <v>308</v>
      </c>
      <c r="B24" s="106" t="s">
        <v>4460</v>
      </c>
      <c r="C24" s="107" t="s">
        <v>4460</v>
      </c>
      <c r="D24" s="107" t="s">
        <v>4460</v>
      </c>
      <c r="E24" s="107" t="s">
        <v>4460</v>
      </c>
      <c r="F24" s="107" t="s">
        <v>4460</v>
      </c>
      <c r="G24" s="107" t="s">
        <v>4460</v>
      </c>
      <c r="H24" s="107" t="s">
        <v>4460</v>
      </c>
      <c r="I24" s="107" t="s">
        <v>4460</v>
      </c>
      <c r="J24" s="107" t="s">
        <v>4460</v>
      </c>
      <c r="K24" s="107" t="s">
        <v>4460</v>
      </c>
      <c r="L24" s="107" t="s">
        <v>4460</v>
      </c>
      <c r="M24" s="107" t="s">
        <v>4460</v>
      </c>
      <c r="N24" s="107" t="s">
        <v>4460</v>
      </c>
      <c r="O24" s="107" t="s">
        <v>4460</v>
      </c>
    </row>
    <row r="25" spans="1:22">
      <c r="A25" t="s">
        <v>309</v>
      </c>
      <c r="B25" s="106" t="s">
        <v>4460</v>
      </c>
      <c r="C25" s="107" t="s">
        <v>4460</v>
      </c>
      <c r="D25" s="107" t="s">
        <v>4460</v>
      </c>
      <c r="E25" s="107" t="s">
        <v>4460</v>
      </c>
      <c r="F25" s="107" t="s">
        <v>4460</v>
      </c>
      <c r="G25" s="107" t="s">
        <v>4460</v>
      </c>
      <c r="H25" s="107" t="s">
        <v>4460</v>
      </c>
      <c r="I25" s="107" t="s">
        <v>4460</v>
      </c>
      <c r="J25" s="107" t="s">
        <v>4460</v>
      </c>
      <c r="K25" s="107" t="s">
        <v>4460</v>
      </c>
      <c r="L25" s="107" t="s">
        <v>4460</v>
      </c>
      <c r="M25" s="107" t="s">
        <v>4460</v>
      </c>
      <c r="N25" s="107" t="s">
        <v>4460</v>
      </c>
      <c r="O25" s="107" t="s">
        <v>4460</v>
      </c>
    </row>
    <row r="26" spans="1:22">
      <c r="A26" t="s">
        <v>310</v>
      </c>
      <c r="B26" s="106" t="s">
        <v>4460</v>
      </c>
      <c r="C26" s="107" t="s">
        <v>4460</v>
      </c>
      <c r="D26" s="107" t="s">
        <v>4460</v>
      </c>
      <c r="E26" s="107" t="s">
        <v>4460</v>
      </c>
      <c r="F26" s="107" t="s">
        <v>4460</v>
      </c>
      <c r="G26" s="107" t="s">
        <v>4460</v>
      </c>
      <c r="H26" s="107" t="s">
        <v>4460</v>
      </c>
      <c r="I26" s="107" t="s">
        <v>4460</v>
      </c>
      <c r="J26" s="107" t="s">
        <v>4460</v>
      </c>
      <c r="K26" s="107" t="s">
        <v>4460</v>
      </c>
      <c r="L26" s="107" t="s">
        <v>4460</v>
      </c>
      <c r="M26" s="107" t="s">
        <v>4460</v>
      </c>
      <c r="N26" s="107" t="s">
        <v>4460</v>
      </c>
      <c r="O26" s="107" t="s">
        <v>4460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2024-03-31T12:53:50Z</dcterms:modified>
</cp:coreProperties>
</file>