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akefet\הנהלת חשבונות\דיווח כספי\דיווח לאוצר\דיווח הוצאות ישירות\2023\"/>
    </mc:Choice>
  </mc:AlternateContent>
  <xr:revisionPtr revIDLastSave="0" documentId="8_{8F1F7B7A-12C7-4F8B-B13E-CE2CB8F73FC5}" xr6:coauthVersionLast="47" xr6:coauthVersionMax="47" xr10:uidLastSave="{00000000-0000-0000-0000-000000000000}"/>
  <bookViews>
    <workbookView xWindow="-120" yWindow="-120" windowWidth="29040" windowHeight="15840" xr2:uid="{C1EF7D42-B370-473E-9338-B1520444C457}"/>
  </bookViews>
  <sheets>
    <sheet name="מקפת אישית- נספח 1" sheetId="17" r:id="rId1"/>
    <sheet name="מקפת אישית-נספח 2" sheetId="18" r:id="rId2"/>
    <sheet name="מקפת אישית-נספח 3" sheetId="19" r:id="rId3"/>
    <sheet name="מסלול כללי" sheetId="1" r:id="rId4"/>
    <sheet name="מסלול הלכה" sheetId="4" r:id="rId5"/>
    <sheet name="מסלול מניות" sheetId="6" r:id="rId6"/>
    <sheet name="מסלול אגח" sheetId="7" r:id="rId7"/>
    <sheet name="מסלול שקלי" sheetId="8" r:id="rId8"/>
    <sheet name="מסלול מחקה מדד s&amp;p" sheetId="16" r:id="rId9"/>
    <sheet name="מסלול משולב סחיר" sheetId="21" r:id="rId10"/>
    <sheet name="מסלול עוקב מדדים גמיש" sheetId="22" r:id="rId11"/>
    <sheet name="מסלול לבני 50 ומטה" sheetId="9" r:id="rId12"/>
    <sheet name="מסלול לבני 50 עד 60" sheetId="10" r:id="rId13"/>
    <sheet name="מסלול לבני 60 ומעלה" sheetId="11" r:id="rId14"/>
    <sheet name="מסלול זכאים קיימים לקצבה" sheetId="2" r:id="rId15"/>
    <sheet name="מסלול כללי למקבלי קצבה קיימים" sheetId="3" r:id="rId16"/>
    <sheet name="מסלול הלכה למקבלי קצבה קיימים" sheetId="5" r:id="rId17"/>
    <sheet name="מסלול כללי למקבלי קצבה" sheetId="15" r:id="rId18"/>
    <sheet name="מסלול הלכה למקבלי קצבה" sheetId="14" r:id="rId19"/>
    <sheet name="מסלול מניות למקבלי קצבה" sheetId="12" r:id="rId20"/>
    <sheet name="מסלול אגח למקבלי קצבה" sheetId="13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7" l="1"/>
  <c r="C38" i="17"/>
  <c r="C39" i="1"/>
  <c r="C38" i="1"/>
  <c r="E42" i="17" l="1"/>
  <c r="E41" i="17"/>
  <c r="E32" i="17"/>
  <c r="E31" i="17"/>
  <c r="E29" i="17"/>
  <c r="E28" i="17"/>
  <c r="E27" i="17"/>
  <c r="E26" i="17"/>
  <c r="E25" i="17"/>
  <c r="E24" i="17"/>
  <c r="E23" i="17"/>
  <c r="E22" i="17"/>
  <c r="E18" i="17"/>
  <c r="E17" i="17"/>
  <c r="E19" i="17"/>
  <c r="E14" i="17"/>
  <c r="E13" i="17"/>
  <c r="E10" i="17"/>
  <c r="E9" i="17"/>
  <c r="C39" i="13"/>
  <c r="C38" i="13"/>
  <c r="C39" i="12"/>
  <c r="C38" i="12"/>
  <c r="C39" i="14"/>
  <c r="C38" i="14"/>
  <c r="C39" i="15"/>
  <c r="C38" i="15"/>
  <c r="C39" i="5"/>
  <c r="C38" i="5"/>
  <c r="C39" i="3"/>
  <c r="C38" i="3"/>
  <c r="C39" i="2"/>
  <c r="C38" i="2"/>
  <c r="C39" i="11"/>
  <c r="C38" i="11"/>
  <c r="C39" i="10"/>
  <c r="C38" i="10"/>
  <c r="C39" i="9"/>
  <c r="C38" i="9"/>
  <c r="C39" i="22"/>
  <c r="C38" i="22"/>
  <c r="C39" i="21"/>
  <c r="C38" i="21"/>
  <c r="C39" i="16"/>
  <c r="C38" i="16"/>
  <c r="C39" i="8"/>
  <c r="C38" i="8"/>
  <c r="C39" i="7"/>
  <c r="C38" i="7"/>
  <c r="C39" i="6"/>
  <c r="C38" i="6"/>
  <c r="C39" i="4" l="1"/>
  <c r="C38" i="4"/>
  <c r="C50" i="19" l="1"/>
  <c r="C46" i="19"/>
  <c r="C32" i="19"/>
  <c r="C9" i="19"/>
  <c r="D31" i="18"/>
  <c r="D41" i="18"/>
  <c r="D37" i="18"/>
  <c r="D24" i="18"/>
  <c r="D13" i="18"/>
  <c r="D49" i="18"/>
  <c r="C48" i="19" l="1"/>
  <c r="D47" i="18"/>
  <c r="C31" i="17" l="1"/>
  <c r="C21" i="17"/>
  <c r="C16" i="17"/>
  <c r="E16" i="17" s="1"/>
  <c r="C12" i="17"/>
  <c r="E12" i="17" s="1"/>
  <c r="C8" i="17"/>
  <c r="E8" i="17" s="1"/>
  <c r="E21" i="17" l="1"/>
  <c r="C35" i="17"/>
  <c r="E35" i="17" l="1"/>
</calcChain>
</file>

<file path=xl/sharedStrings.xml><?xml version="1.0" encoding="utf-8"?>
<sst xmlns="http://schemas.openxmlformats.org/spreadsheetml/2006/main" count="840" uniqueCount="117">
  <si>
    <t xml:space="preserve">מגדל מקפת קרנות פנסיה וקופות גמל בע"מ </t>
  </si>
  <si>
    <t>נספח 1 - סך התשלומים ששולמו בעד כל סוג של הוצאה ישירה לתקופה המסתיימת ביום</t>
  </si>
  <si>
    <t>31.12.2023</t>
  </si>
  <si>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</si>
  <si>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</si>
  <si>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</si>
  <si>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</si>
  <si>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</si>
  <si>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</si>
  <si>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</si>
  <si>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</si>
  <si>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</si>
  <si>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</si>
  <si>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</si>
  <si>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</si>
  <si>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</si>
  <si>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</si>
  <si>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</si>
  <si>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</si>
  <si>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</si>
  <si>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</si>
  <si>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</si>
  <si>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</si>
  <si>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</si>
  <si>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</si>
  <si>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</si>
  <si>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</si>
  <si>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</si>
  <si>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</si>
  <si>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</si>
  <si>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</si>
  <si>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</si>
  <si>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</si>
  <si>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</si>
  <si>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</si>
  <si>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</si>
  <si>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</si>
  <si>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</si>
  <si>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</si>
  <si>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</si>
  <si>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</si>
  <si>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</si>
  <si>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JPMORGAN</t>
  </si>
  <si>
    <t>סך עמלות ברוקראז'</t>
  </si>
  <si>
    <t>עמלות קסטודיאן</t>
  </si>
  <si>
    <t>דיסקונט</t>
  </si>
  <si>
    <t>פועלים</t>
  </si>
  <si>
    <t>לאומי</t>
  </si>
  <si>
    <t>מזרחי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</si>
  <si>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</si>
  <si>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</si>
  <si>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</si>
  <si>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</si>
  <si>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</si>
  <si>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</si>
  <si>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</si>
  <si>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</si>
  <si>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</si>
  <si>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</si>
  <si>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</si>
  <si>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</si>
  <si>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</si>
  <si>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</si>
  <si>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</si>
  <si>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</si>
  <si>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</si>
  <si>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</si>
  <si>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</si>
  <si>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</si>
  <si>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</si>
  <si>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</si>
  <si>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</si>
  <si>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</si>
  <si>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</si>
  <si>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</si>
  <si>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</si>
  <si>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VANGUARD FUNDS PLC</t>
  </si>
  <si>
    <t>Moneda International</t>
  </si>
  <si>
    <t>M&amp;G Investments</t>
  </si>
  <si>
    <t>Cheyne Capital</t>
  </si>
  <si>
    <t>White Oak Partners</t>
  </si>
  <si>
    <t>NOMURA ASSET MANAGEMENT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</si>
  <si>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</si>
  <si>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</si>
  <si>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</si>
  <si>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</si>
  <si>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</si>
  <si>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State Street Global Advisors</t>
  </si>
  <si>
    <t>Lyxor Intl Asset Management</t>
  </si>
  <si>
    <t>BlackRock Inc USA</t>
  </si>
  <si>
    <t>AMUNDI INVESTMENT SOLUTIONS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</si>
  <si>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</si>
  <si>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</si>
  <si>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</si>
  <si>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אישית (מספר אוצר: 162)</t>
  </si>
  <si>
    <t>נספח 1 - סך התשלומים ששולמו בגין כל סוג הוצאה ישירה לשנה המסתיימת ביום 31.12.23</t>
  </si>
  <si>
    <t>יתרת נכסים ממוצעת</t>
  </si>
  <si>
    <t>נספח 2 - פירוט עמלות והוצאות לשנה המסתיימת ביום 31.12.2023</t>
  </si>
  <si>
    <t>נספח 3- פירוט עמלות ניהול חיצוני לשנה המסתיימת ביום 31.12.2023</t>
  </si>
  <si>
    <t xml:space="preserve"> מגדל מקפת אישית (מספר אוצר: 2112)- מסלול הלכה</t>
  </si>
  <si>
    <t xml:space="preserve"> מגדל מקפת אישית (מספר אוצר: 2142)- מסלול מניות</t>
  </si>
  <si>
    <t xml:space="preserve"> מגדל מקפת אישית (מספר אוצר: 2144)- מסלול אג"ח</t>
  </si>
  <si>
    <t xml:space="preserve"> מגדל מקפת אישית (מספר אוצר: 13572)- מסלול מחקה מדד s&amp;p500</t>
  </si>
  <si>
    <t xml:space="preserve"> מגדל מקפת אישית (מספר אוצר: 8801)- מסלול לבני 50 ומטה</t>
  </si>
  <si>
    <t xml:space="preserve"> מגדל מקפת אישית (מספר אוצר: 8802)- מסלול לבני 50 עד 60</t>
  </si>
  <si>
    <t xml:space="preserve"> מגדל מקפת אישית (מספר אוצר: 14242)- מסלול משולב סחיר</t>
  </si>
  <si>
    <t xml:space="preserve"> מגדל מקפת אישית (מספר אוצר: 14243)- מסלול עוקב מדדים גמיש</t>
  </si>
  <si>
    <t>מגדל מקפת אישית (מספר אוצר: 2143) - מסלול שקלי</t>
  </si>
  <si>
    <t xml:space="preserve"> מגדל מקפת אישית (מספר אוצר: 2102)- מסלול כללי</t>
  </si>
  <si>
    <t xml:space="preserve"> מגדל מקפת אישית (מספר אוצר: 8803)- מסלול לבני 60 ומעלה</t>
  </si>
  <si>
    <t xml:space="preserve"> מגדל מקפת אישית (מספר אוצר: 8602) - זכאים קיימים לקצבה</t>
  </si>
  <si>
    <t xml:space="preserve"> מגדל מקפת אישית (מספר אוצר: 2207)- מסלול כללי למקבלי קצבה קיימים</t>
  </si>
  <si>
    <t xml:space="preserve"> מגדל מקפת אישית (מספר אוצר: 12145)- מסלול כללי למקבלי קצבה</t>
  </si>
  <si>
    <t xml:space="preserve"> מגדל מקפת אישית (מספר אוצר: 12146)- מסלול הלכה למקבלי קצבה</t>
  </si>
  <si>
    <t xml:space="preserve"> מגדל מקפת אישית (מספר אוצר: 8603)- מסלול הלכה למקבלי קצבה קיימים</t>
  </si>
  <si>
    <t xml:space="preserve"> מגדל מקפת אישית (מספר אוצר: 12147)- מסלול מניות לפנסיונרים</t>
  </si>
  <si>
    <t xml:space="preserve"> מגדל מקפת אישית (מספר אוצר: 12148)- מסלול אג"ח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</si>
</sst>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00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sz val="11"/>
      <color theme="1"/>
      <name val="David"/>
      <family val="2"/>
    </font>
    <font>
      <b/>
      <sz val="11"/>
      <name val="David"/>
      <family val="2"/>
    </font>
    <font>
      <b/>
      <sz val="11"/>
      <color theme="1"/>
      <name val="David"/>
      <family val="2"/>
    </font>
    <font>
      <b/>
      <u/>
      <sz val="11"/>
      <name val="David"/>
      <family val="2"/>
    </font>
    <font>
      <b/>
      <sz val="11"/>
      <color theme="1"/>
      <name val="David"/>
      <family val="2"/>
      <charset val="177"/>
    </font>
    <font>
      <sz val="11"/>
      <name val="David"/>
      <family val="2"/>
      <charset val="177"/>
    </font>
    <font>
      <sz val="11"/>
      <name val="David"/>
      <family val="2"/>
    </font>
    <font>
      <b/>
      <u/>
      <sz val="11"/>
      <color theme="1"/>
      <name val="David"/>
      <family val="2"/>
    </font>
    <font>
      <sz val="11"/>
      <color theme="0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2" fillId="3" borderId="13" xfId="1" applyNumberFormat="1" applyFont="1" applyFill="1" applyBorder="1"/>
    <xf numFmtId="0" fontId="3" fillId="0" borderId="0" xfId="0" applyFont="1"/>
    <xf numFmtId="164" fontId="4" fillId="0" borderId="5" xfId="1" applyNumberFormat="1" applyFont="1" applyBorder="1"/>
    <xf numFmtId="0" fontId="4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4" fillId="0" borderId="0" xfId="1" applyNumberFormat="1" applyFont="1"/>
    <xf numFmtId="0" fontId="6" fillId="0" borderId="0" xfId="0" applyFont="1"/>
    <xf numFmtId="0" fontId="6" fillId="2" borderId="4" xfId="0" applyFont="1" applyFill="1" applyBorder="1"/>
    <xf numFmtId="0" fontId="6" fillId="2" borderId="5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164" fontId="8" fillId="3" borderId="7" xfId="1" applyNumberFormat="1" applyFont="1" applyFill="1" applyBorder="1" applyProtection="1"/>
    <xf numFmtId="0" fontId="7" fillId="2" borderId="8" xfId="0" applyFont="1" applyFill="1" applyBorder="1"/>
    <xf numFmtId="0" fontId="7" fillId="2" borderId="9" xfId="0" applyFont="1" applyFill="1" applyBorder="1"/>
    <xf numFmtId="164" fontId="6" fillId="4" borderId="7" xfId="1" applyNumberFormat="1" applyFont="1" applyFill="1" applyBorder="1" applyProtection="1"/>
    <xf numFmtId="164" fontId="6" fillId="2" borderId="7" xfId="1" applyNumberFormat="1" applyFont="1" applyFill="1" applyBorder="1" applyProtection="1"/>
    <xf numFmtId="0" fontId="7" fillId="2" borderId="10" xfId="0" applyFont="1" applyFill="1" applyBorder="1"/>
    <xf numFmtId="0" fontId="7" fillId="2" borderId="9" xfId="0" applyFont="1" applyFill="1" applyBorder="1" applyAlignment="1">
      <alignment wrapText="1"/>
    </xf>
    <xf numFmtId="0" fontId="6" fillId="2" borderId="8" xfId="0" applyFont="1" applyFill="1" applyBorder="1"/>
    <xf numFmtId="0" fontId="6" fillId="2" borderId="9" xfId="0" applyFont="1" applyFill="1" applyBorder="1"/>
    <xf numFmtId="0" fontId="9" fillId="2" borderId="8" xfId="0" applyFont="1" applyFill="1" applyBorder="1"/>
    <xf numFmtId="164" fontId="6" fillId="4" borderId="7" xfId="1" applyNumberFormat="1" applyFont="1" applyFill="1" applyBorder="1"/>
    <xf numFmtId="10" fontId="10" fillId="3" borderId="7" xfId="2" applyNumberFormat="1" applyFont="1" applyFill="1" applyBorder="1" applyProtection="1"/>
    <xf numFmtId="0" fontId="3" fillId="2" borderId="11" xfId="0" applyFont="1" applyFill="1" applyBorder="1"/>
    <xf numFmtId="0" fontId="3" fillId="2" borderId="12" xfId="0" applyFont="1" applyFill="1" applyBorder="1"/>
    <xf numFmtId="164" fontId="10" fillId="4" borderId="7" xfId="1" applyNumberFormat="1" applyFont="1" applyFill="1" applyBorder="1"/>
    <xf numFmtId="0" fontId="4" fillId="0" borderId="5" xfId="0" applyFont="1" applyBorder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12" fillId="2" borderId="17" xfId="0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164" fontId="6" fillId="2" borderId="7" xfId="1" applyNumberFormat="1" applyFont="1" applyFill="1" applyBorder="1" applyAlignment="1">
      <alignment horizontal="right"/>
    </xf>
    <xf numFmtId="0" fontId="12" fillId="2" borderId="20" xfId="0" applyFont="1" applyFill="1" applyBorder="1" applyAlignment="1">
      <alignment horizontal="right" readingOrder="2"/>
    </xf>
    <xf numFmtId="0" fontId="12" fillId="2" borderId="9" xfId="0" applyFont="1" applyFill="1" applyBorder="1" applyAlignment="1">
      <alignment horizontal="right" readingOrder="2"/>
    </xf>
    <xf numFmtId="0" fontId="12" fillId="2" borderId="5" xfId="0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 readingOrder="2"/>
    </xf>
    <xf numFmtId="0" fontId="12" fillId="2" borderId="19" xfId="0" applyFont="1" applyFill="1" applyBorder="1" applyAlignment="1">
      <alignment horizontal="right" readingOrder="2"/>
    </xf>
    <xf numFmtId="0" fontId="7" fillId="2" borderId="20" xfId="0" applyFont="1" applyFill="1" applyBorder="1" applyAlignment="1">
      <alignment horizontal="right"/>
    </xf>
    <xf numFmtId="164" fontId="7" fillId="3" borderId="7" xfId="1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2" xfId="0" applyFont="1" applyFill="1" applyBorder="1"/>
    <xf numFmtId="164" fontId="8" fillId="4" borderId="13" xfId="1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164" fontId="6" fillId="4" borderId="24" xfId="1" applyNumberFormat="1" applyFont="1" applyFill="1" applyBorder="1" applyAlignment="1">
      <alignment horizontal="right"/>
    </xf>
    <xf numFmtId="164" fontId="7" fillId="2" borderId="24" xfId="0" applyNumberFormat="1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0" fontId="12" fillId="2" borderId="24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 readingOrder="2"/>
    </xf>
    <xf numFmtId="164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  <xf numFmtId="0" fontId="3" fillId="2" borderId="22" xfId="0" applyFont="1" applyFill="1" applyBorder="1"/>
    <xf numFmtId="0" fontId="12" fillId="2" borderId="23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164" fontId="10" fillId="4" borderId="13" xfId="1" applyNumberFormat="1" applyFont="1" applyFill="1" applyBorder="1"/>
    <xf numFmtId="0" fontId="7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right" wrapText="1"/>
    </xf>
    <xf numFmtId="164" fontId="8" fillId="3" borderId="7" xfId="1" applyNumberFormat="1" applyFont="1" applyFill="1" applyBorder="1"/>
    <xf numFmtId="164" fontId="6" fillId="2" borderId="7" xfId="1" applyNumberFormat="1" applyFont="1" applyFill="1" applyBorder="1"/>
    <xf numFmtId="0" fontId="7" fillId="2" borderId="11" xfId="0" applyFont="1" applyFill="1" applyBorder="1"/>
    <xf numFmtId="164" fontId="8" fillId="3" borderId="13" xfId="1" applyNumberFormat="1" applyFont="1" applyFill="1" applyBorder="1"/>
    <xf numFmtId="0" fontId="13" fillId="0" borderId="0" xfId="0" applyFont="1"/>
    <xf numFmtId="0" fontId="7" fillId="0" borderId="0" xfId="0" applyFont="1"/>
    <xf numFmtId="164" fontId="6" fillId="0" borderId="0" xfId="1" applyNumberFormat="1" applyFont="1"/>
    <xf numFmtId="0" fontId="7" fillId="0" borderId="0" xfId="0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 wrapText="1"/>
    </xf>
    <xf numFmtId="0" fontId="14" fillId="0" borderId="0" xfId="0" applyFont="1"/>
    <xf numFmtId="164" fontId="14" fillId="0" borderId="0" xfId="0" applyNumberFormat="1" applyFont="1"/>
    <xf numFmtId="0" fontId="6" fillId="2" borderId="1" xfId="0" applyFont="1" applyFill="1" applyBorder="1"/>
    <xf numFmtId="0" fontId="6" fillId="2" borderId="4" xfId="0" applyFont="1" applyFill="1" applyBorder="1"/>
    <xf numFmtId="0" fontId="6" fillId="2" borderId="2" xfId="0" applyFont="1" applyFill="1" applyBorder="1"/>
    <xf numFmtId="0" fontId="6" fillId="2" borderId="5" xfId="0" applyFont="1" applyFill="1" applyBorder="1"/>
    <xf numFmtId="164" fontId="7" fillId="2" borderId="3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C531-9C39-4428-BF28-CF4AE48312BD}">
  <dimension ref="A1:E42"/>
  <sheetViews>
    <sheetView rightToLeft="1" tabSelected="1" zoomScaleNormal="100" workbookViewId="0">
      <pane xSplit="2" ySplit="7" topLeftCell="C19" activePane="bottomRight" state="frozen"/>
      <selection activeCell="E16" sqref="E16"/>
      <selection pane="topRight" activeCell="E16" sqref="E16"/>
      <selection pane="bottomLeft" activeCell="E16" sqref="E16"/>
      <selection pane="bottomRight" activeCell="G31" sqref="G31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3" style="9" bestFit="1" customWidth="1"/>
    <col min="4" max="4" width="9" style="9"/>
    <col min="5" max="5" width="10.875" style="94" customWidth="1"/>
    <col min="6" max="6" width="11.25" style="9" customWidth="1"/>
    <col min="7" max="7" width="11.125" style="9" customWidth="1"/>
    <col min="8" max="16384" width="9" style="9"/>
  </cols>
  <sheetData>
    <row r="1" spans="1:5" s="4" customFormat="1" x14ac:dyDescent="0.25">
      <c r="A1" s="102" t="s">
        <v>93</v>
      </c>
      <c r="B1" s="102"/>
      <c r="C1" s="3"/>
      <c r="E1" s="94"/>
    </row>
    <row r="2" spans="1:5" s="4" customFormat="1" x14ac:dyDescent="0.25">
      <c r="A2" s="5"/>
      <c r="B2" s="6"/>
      <c r="C2" s="7"/>
      <c r="E2" s="94"/>
    </row>
    <row r="3" spans="1:5" s="4" customFormat="1" x14ac:dyDescent="0.25">
      <c r="A3" s="2" t="s">
        <v>95</v>
      </c>
      <c r="B3" s="6"/>
      <c r="C3" s="7"/>
      <c r="E3" s="94"/>
    </row>
    <row r="4" spans="1:5" s="4" customFormat="1" x14ac:dyDescent="0.25">
      <c r="B4" s="8"/>
      <c r="C4" s="8"/>
      <c r="E4" s="94"/>
    </row>
    <row r="5" spans="1:5" s="4" customFormat="1" ht="15.75" thickBot="1" x14ac:dyDescent="0.3">
      <c r="A5" s="2" t="s">
        <v>94</v>
      </c>
      <c r="B5" s="8"/>
      <c r="C5" s="8"/>
      <c r="E5" s="94"/>
    </row>
    <row r="6" spans="1:5" ht="14.25" customHeight="1" x14ac:dyDescent="0.25">
      <c r="A6" s="96"/>
      <c r="B6" s="98"/>
      <c r="C6" s="100" t="s">
        <v>4</v>
      </c>
    </row>
    <row r="7" spans="1:5" x14ac:dyDescent="0.25">
      <c r="A7" s="97"/>
      <c r="B7" s="99"/>
      <c r="C7" s="101"/>
    </row>
    <row r="8" spans="1:5" x14ac:dyDescent="0.25">
      <c r="A8" s="12">
        <v>1</v>
      </c>
      <c r="B8" s="13" t="s">
        <v>5</v>
      </c>
      <c r="C8" s="14">
        <f>SUM(C9:C10)</f>
        <v>15483.549168696067</v>
      </c>
      <c r="E8" s="95">
        <f>'מסלול כללי'!C8+'מסלול הלכה'!C8+'מסלול מניות'!C8+'מסלול אגח'!C8+'מסלול שקלי'!C8+'מסלול מחקה מדד s&amp;p'!C8+'מסלול משולב סחיר'!C8+'מסלול עוקב מדדים גמיש'!C8+'מסלול לבני 50 ומטה'!C8+'מסלול לבני 50 עד 60'!C8+'מסלול לבני 60 ומעלה'!C8+'מסלול זכאים קיימים לקצבה'!C8+'מסלול כללי למקבלי קצבה קיימים'!C8+'מסלול הלכה למקבלי קצבה קיימים'!C8+'מסלול כללי למקבלי קצבה'!C8+'מסלול הלכה למקבלי קצבה'!C8+'מסלול מניות למקבלי קצבה'!C8+'מסלול אגח למקבלי קצבה'!C8-C8</f>
        <v>-1.4551915228366852E-11</v>
      </c>
    </row>
    <row r="9" spans="1:5" x14ac:dyDescent="0.25">
      <c r="A9" s="15"/>
      <c r="B9" s="16" t="s">
        <v>6</v>
      </c>
      <c r="C9" s="17">
        <v>0</v>
      </c>
      <c r="E9" s="95">
        <f>'מסלול כללי'!C9+'מסלול הלכה'!C9+'מסלול מניות'!C9+'מסלול אגח'!C9+'מסלול שקלי'!C9+'מסלול מחקה מדד s&amp;p'!C9+'מסלול משולב סחיר'!C9+'מסלול עוקב מדדים גמיש'!C9+'מסלול לבני 50 ומטה'!C9+'מסלול לבני 50 עד 60'!C9+'מסלול לבני 60 ומעלה'!C9+'מסלול זכאים קיימים לקצבה'!C9+'מסלול כללי למקבלי קצבה קיימים'!C9+'מסלול הלכה למקבלי קצבה קיימים'!C9+'מסלול כללי למקבלי קצבה'!C9+'מסלול הלכה למקבלי קצבה'!C9+'מסלול מניות למקבלי קצבה'!C9+'מסלול אגח למקבלי קצבה'!C9-C9</f>
        <v>0</v>
      </c>
    </row>
    <row r="10" spans="1:5" x14ac:dyDescent="0.25">
      <c r="A10" s="15"/>
      <c r="B10" s="16" t="s">
        <v>7</v>
      </c>
      <c r="C10" s="17">
        <v>15483.549168696067</v>
      </c>
      <c r="E10" s="95">
        <f>'מסלול כללי'!C10+'מסלול הלכה'!C10+'מסלול מניות'!C10+'מסלול אגח'!C10+'מסלול שקלי'!C10+'מסלול מחקה מדד s&amp;p'!C10+'מסלול משולב סחיר'!C10+'מסלול עוקב מדדים גמיש'!C10+'מסלול לבני 50 ומטה'!C10+'מסלול לבני 50 עד 60'!C10+'מסלול לבני 60 ומעלה'!C10+'מסלול זכאים קיימים לקצבה'!C10+'מסלול כללי למקבלי קצבה קיימים'!C10+'מסלול הלכה למקבלי קצבה קיימים'!C10+'מסלול כללי למקבלי קצבה'!C10+'מסלול הלכה למקבלי קצבה'!C10+'מסלול מניות למקבלי קצבה'!C10+'מסלול אגח למקבלי קצבה'!C10-C10</f>
        <v>-1.4551915228366852E-11</v>
      </c>
    </row>
    <row r="11" spans="1:5" x14ac:dyDescent="0.25">
      <c r="A11" s="15"/>
      <c r="B11" s="16"/>
      <c r="C11" s="18"/>
    </row>
    <row r="12" spans="1:5" x14ac:dyDescent="0.25">
      <c r="A12" s="12">
        <v>2</v>
      </c>
      <c r="B12" s="13" t="s">
        <v>8</v>
      </c>
      <c r="C12" s="14">
        <f>SUM(C13:C14)</f>
        <v>373.10368096486735</v>
      </c>
      <c r="E12" s="95">
        <f>'מסלול כללי'!C12+'מסלול הלכה'!C12+'מסלול מניות'!C12+'מסלול אגח'!C12+'מסלול שקלי'!C12+'מסלול מחקה מדד s&amp;p'!C12+'מסלול משולב סחיר'!C12+'מסלול עוקב מדדים גמיש'!C12+'מסלול לבני 50 ומטה'!C12+'מסלול לבני 50 עד 60'!C12+'מסלול לבני 60 ומעלה'!C12+'מסלול זכאים קיימים לקצבה'!C12+'מסלול כללי למקבלי קצבה קיימים'!C12+'מסלול הלכה למקבלי קצבה קיימים'!C12+'מסלול כללי למקבלי קצבה'!C12+'מסלול הלכה למקבלי קצבה'!C12+'מסלול מניות למקבלי קצבה'!C12+'מסלול אגח למקבלי קצבה'!C12-C12</f>
        <v>0</v>
      </c>
    </row>
    <row r="13" spans="1:5" x14ac:dyDescent="0.25">
      <c r="A13" s="15"/>
      <c r="B13" s="19" t="s">
        <v>9</v>
      </c>
      <c r="C13" s="17">
        <v>0</v>
      </c>
      <c r="E13" s="95">
        <f>'מסלול כללי'!C13+'מסלול הלכה'!C13+'מסלול מניות'!C13+'מסלול אגח'!C13+'מסלול שקלי'!C13+'מסלול מחקה מדד s&amp;p'!C13+'מסלול משולב סחיר'!C13+'מסלול עוקב מדדים גמיש'!C13+'מסלול לבני 50 ומטה'!C13+'מסלול לבני 50 עד 60'!C13+'מסלול לבני 60 ומעלה'!C13+'מסלול זכאים קיימים לקצבה'!C13+'מסלול כללי למקבלי קצבה קיימים'!C13+'מסלול הלכה למקבלי קצבה קיימים'!C13+'מסלול כללי למקבלי קצבה'!C13+'מסלול הלכה למקבלי קצבה'!C13+'מסלול מניות למקבלי קצבה'!C13+'מסלול אגח למקבלי קצבה'!C13-C13</f>
        <v>0</v>
      </c>
    </row>
    <row r="14" spans="1:5" x14ac:dyDescent="0.25">
      <c r="A14" s="15"/>
      <c r="B14" s="19" t="s">
        <v>10</v>
      </c>
      <c r="C14" s="17">
        <v>373.10368096486735</v>
      </c>
      <c r="E14" s="95">
        <f>'מסלול כללי'!C14+'מסלול הלכה'!C14+'מסלול מניות'!C14+'מסלול אגח'!C14+'מסלול שקלי'!C14+'מסלול מחקה מדד s&amp;p'!C14+'מסלול משולב סחיר'!C14+'מסלול עוקב מדדים גמיש'!C14+'מסלול לבני 50 ומטה'!C14+'מסלול לבני 50 עד 60'!C14+'מסלול לבני 60 ומעלה'!C14+'מסלול זכאים קיימים לקצבה'!C14+'מסלול כללי למקבלי קצבה קיימים'!C14+'מסלול הלכה למקבלי קצבה קיימים'!C14+'מסלול כללי למקבלי קצבה'!C14+'מסלול הלכה למקבלי קצבה'!C14+'מסלול מניות למקבלי קצבה'!C14+'מסלול אגח למקבלי קצבה'!C14-C14</f>
        <v>0</v>
      </c>
    </row>
    <row r="15" spans="1:5" x14ac:dyDescent="0.25">
      <c r="A15" s="10"/>
      <c r="B15" s="11"/>
      <c r="C15" s="18"/>
    </row>
    <row r="16" spans="1:5" x14ac:dyDescent="0.25">
      <c r="A16" s="12">
        <v>3</v>
      </c>
      <c r="B16" s="13" t="s">
        <v>11</v>
      </c>
      <c r="C16" s="14">
        <f>SUM(C17:C19)</f>
        <v>6611.1447633056559</v>
      </c>
      <c r="E16" s="95">
        <f>'מסלול כללי'!C16+'מסלול הלכה'!C16+'מסלול מניות'!C16+'מסלול אגח'!C16+'מסלול שקלי'!C16+'מסלול מחקה מדד s&amp;p'!C16+'מסלול משולב סחיר'!C16+'מסלול עוקב מדדים גמיש'!C16+'מסלול לבני 50 ומטה'!C16+'מסלול לבני 50 עד 60'!C16+'מסלול לבני 60 ומעלה'!C16+'מסלול זכאים קיימים לקצבה'!C16+'מסלול כללי למקבלי קצבה קיימים'!C16+'מסלול הלכה למקבלי קצבה קיימים'!C16+'מסלול כללי למקבלי קצבה'!C16+'מסלול הלכה למקבלי קצבה'!C16+'מסלול מניות למקבלי קצבה'!C16+'מסלול אגח למקבלי קצבה'!C16-C16</f>
        <v>0</v>
      </c>
    </row>
    <row r="17" spans="1:5" ht="30" x14ac:dyDescent="0.25">
      <c r="A17" s="15" t="s">
        <v>12</v>
      </c>
      <c r="B17" s="20" t="s">
        <v>13</v>
      </c>
      <c r="C17" s="17">
        <v>1074.5435796351455</v>
      </c>
      <c r="E17" s="95">
        <f>'מסלול כללי'!C17+'מסלול הלכה'!C17+'מסלול מניות'!C17+'מסלול אגח'!C17+'מסלול שקלי'!C17+'מסלול מחקה מדד s&amp;p'!C17+'מסלול משולב סחיר'!C17+'מסלול עוקב מדדים גמיש'!C17+'מסלול לבני 50 ומטה'!C17+'מסלול לבני 50 עד 60'!C17+'מסלול לבני 60 ומעלה'!C17+'מסלול זכאים קיימים לקצבה'!C17+'מסלול כללי למקבלי קצבה קיימים'!C17+'מסלול הלכה למקבלי קצבה קיימים'!C17+'מסלול כללי למקבלי קצבה'!C17+'מסלול הלכה למקבלי קצבה'!C17+'מסלול מניות למקבלי קצבה'!C17+'מסלול אגח למקבלי קצבה'!C17-C17</f>
        <v>0</v>
      </c>
    </row>
    <row r="18" spans="1:5" x14ac:dyDescent="0.25">
      <c r="A18" s="15" t="s">
        <v>14</v>
      </c>
      <c r="B18" s="20" t="s">
        <v>15</v>
      </c>
      <c r="C18" s="17">
        <v>18.58588</v>
      </c>
      <c r="E18" s="95">
        <f>'מסלול כללי'!C18+'מסלול הלכה'!C18+'מסלול מניות'!C18+'מסלול אגח'!C18+'מסלול שקלי'!C18+'מסלול מחקה מדד s&amp;p'!C18+'מסלול משולב סחיר'!C18+'מסלול עוקב מדדים גמיש'!C18+'מסלול לבני 50 ומטה'!C18+'מסלול לבני 50 עד 60'!C18+'מסלול לבני 60 ומעלה'!C18+'מסלול זכאים קיימים לקצבה'!C18+'מסלול כללי למקבלי קצבה קיימים'!C18+'מסלול הלכה למקבלי קצבה קיימים'!C18+'מסלול כללי למקבלי קצבה'!C18+'מסלול הלכה למקבלי קצבה'!C18+'מסלול מניות למקבלי קצבה'!C18+'מסלול אגח למקבלי קצבה'!C18-C18</f>
        <v>0</v>
      </c>
    </row>
    <row r="19" spans="1:5" x14ac:dyDescent="0.25">
      <c r="A19" s="15" t="s">
        <v>16</v>
      </c>
      <c r="B19" s="16" t="s">
        <v>17</v>
      </c>
      <c r="C19" s="17">
        <v>5518.0153036705105</v>
      </c>
      <c r="E19" s="95">
        <f>'מסלול כללי'!C19+'מסלול הלכה'!C19+'מסלול מניות'!C19+'מסלול אגח'!C19+'מסלול שקלי'!C19+'מסלול מחקה מדד s&amp;p'!C19+'מסלול משולב סחיר'!C19+'מסלול עוקב מדדים גמיש'!C19+'מסלול לבני 50 ומטה'!C19+'מסלול לבני 50 עד 60'!C19+'מסלול לבני 60 ומעלה'!C19+'מסלול זכאים קיימים לקצבה'!C19+'מסלול כללי למקבלי קצבה קיימים'!C19+'מסלול הלכה למקבלי קצבה קיימים'!C19+'מסלול כללי למקבלי קצבה'!C19+'מסלול הלכה למקבלי קצבה'!C19+'מסלול מניות למקבלי קצבה'!C19+'מסלול אגח למקבלי קצבה'!C19-C19</f>
        <v>0</v>
      </c>
    </row>
    <row r="20" spans="1:5" x14ac:dyDescent="0.25">
      <c r="A20" s="21"/>
      <c r="B20" s="22"/>
      <c r="C20" s="18"/>
    </row>
    <row r="21" spans="1:5" x14ac:dyDescent="0.25">
      <c r="A21" s="23">
        <v>4</v>
      </c>
      <c r="B21" s="13" t="s">
        <v>18</v>
      </c>
      <c r="C21" s="14">
        <f>SUM(C22:C29)</f>
        <v>171779.65158082239</v>
      </c>
      <c r="E21" s="95">
        <f>'מסלול כללי'!C21+'מסלול הלכה'!C21+'מסלול מניות'!C21+'מסלול אגח'!C21+'מסלול שקלי'!C21+'מסלול מחקה מדד s&amp;p'!C21+'מסלול משולב סחיר'!C21+'מסלול עוקב מדדים גמיש'!C21+'מסלול לבני 50 ומטה'!C21+'מסלול לבני 50 עד 60'!C21+'מסלול לבני 60 ומעלה'!C21+'מסלול זכאים קיימים לקצבה'!C21+'מסלול כללי למקבלי קצבה קיימים'!C21+'מסלול הלכה למקבלי קצבה קיימים'!C21+'מסלול כללי למקבלי קצבה'!C21+'מסלול הלכה למקבלי קצבה'!C21+'מסלול מניות למקבלי קצבה'!C21+'מסלול אגח למקבלי קצבה'!C21-C21</f>
        <v>-2.9103830456733704E-10</v>
      </c>
    </row>
    <row r="22" spans="1:5" x14ac:dyDescent="0.25">
      <c r="A22" s="15"/>
      <c r="B22" s="16" t="s">
        <v>19</v>
      </c>
      <c r="C22" s="24">
        <v>16276.408937524102</v>
      </c>
      <c r="E22" s="95">
        <f>'מסלול כללי'!C22+'מסלול הלכה'!C22+'מסלול מניות'!C22+'מסלול אגח'!C22+'מסלול שקלי'!C22+'מסלול מחקה מדד s&amp;p'!C22+'מסלול משולב סחיר'!C22+'מסלול עוקב מדדים גמיש'!C22+'מסלול לבני 50 ומטה'!C22+'מסלול לבני 50 עד 60'!C22+'מסלול לבני 60 ומעלה'!C22+'מסלול זכאים קיימים לקצבה'!C22+'מסלול כללי למקבלי קצבה קיימים'!C22+'מסלול הלכה למקבלי קצבה קיימים'!C22+'מסלול כללי למקבלי קצבה'!C22+'מסלול הלכה למקבלי קצבה'!C22+'מסלול מניות למקבלי קצבה'!C22+'מסלול אגח למקבלי קצבה'!C22-C22</f>
        <v>0</v>
      </c>
    </row>
    <row r="23" spans="1:5" x14ac:dyDescent="0.25">
      <c r="A23" s="15"/>
      <c r="B23" s="16" t="s">
        <v>20</v>
      </c>
      <c r="C23" s="24">
        <v>135881.49312963043</v>
      </c>
      <c r="E23" s="95">
        <f>'מסלול כללי'!C23+'מסלול הלכה'!C23+'מסלול מניות'!C23+'מסלול אגח'!C23+'מסלול שקלי'!C23+'מסלול מחקה מדד s&amp;p'!C23+'מסלול משולב סחיר'!C23+'מסלול עוקב מדדים גמיש'!C23+'מסלול לבני 50 ומטה'!C23+'מסלול לבני 50 עד 60'!C23+'מסלול לבני 60 ומעלה'!C23+'מסלול זכאים קיימים לקצבה'!C23+'מסלול כללי למקבלי קצבה קיימים'!C23+'מסלול הלכה למקבלי קצבה קיימים'!C23+'מסלול כללי למקבלי קצבה'!C23+'מסלול הלכה למקבלי קצבה'!C23+'מסלול מניות למקבלי קצבה'!C23+'מסלול אגח למקבלי קצבה'!C23-C23</f>
        <v>0</v>
      </c>
    </row>
    <row r="24" spans="1:5" x14ac:dyDescent="0.25">
      <c r="A24" s="15"/>
      <c r="B24" s="16" t="s">
        <v>21</v>
      </c>
      <c r="C24" s="24"/>
      <c r="E24" s="95">
        <f>'מסלול כללי'!C24+'מסלול הלכה'!C24+'מסלול מניות'!C24+'מסלול אגח'!C24+'מסלול שקלי'!C24+'מסלול מחקה מדד s&amp;p'!C24+'מסלול משולב סחיר'!C24+'מסלול עוקב מדדים גמיש'!C24+'מסלול לבני 50 ומטה'!C24+'מסלול לבני 50 עד 60'!C24+'מסלול לבני 60 ומעלה'!C24+'מסלול זכאים קיימים לקצבה'!C24+'מסלול כללי למקבלי קצבה קיימים'!C24+'מסלול הלכה למקבלי קצבה קיימים'!C24+'מסלול כללי למקבלי קצבה'!C24+'מסלול הלכה למקבלי קצבה'!C24+'מסלול מניות למקבלי קצבה'!C24+'מסלול אגח למקבלי קצבה'!C24-C24</f>
        <v>0</v>
      </c>
    </row>
    <row r="25" spans="1:5" x14ac:dyDescent="0.25">
      <c r="A25" s="15"/>
      <c r="B25" s="16" t="s">
        <v>22</v>
      </c>
      <c r="C25" s="24"/>
      <c r="E25" s="95">
        <f>'מסלול כללי'!C25+'מסלול הלכה'!C25+'מסלול מניות'!C25+'מסלול אגח'!C25+'מסלול שקלי'!C25+'מסלול מחקה מדד s&amp;p'!C25+'מסלול משולב סחיר'!C25+'מסלול עוקב מדדים גמיש'!C25+'מסלול לבני 50 ומטה'!C25+'מסלול לבני 50 עד 60'!C25+'מסלול לבני 60 ומעלה'!C25+'מסלול זכאים קיימים לקצבה'!C25+'מסלול כללי למקבלי קצבה קיימים'!C25+'מסלול הלכה למקבלי קצבה קיימים'!C25+'מסלול כללי למקבלי קצבה'!C25+'מסלול הלכה למקבלי קצבה'!C25+'מסלול מניות למקבלי קצבה'!C25+'מסלול אגח למקבלי קצבה'!C25-C25</f>
        <v>0</v>
      </c>
    </row>
    <row r="26" spans="1:5" x14ac:dyDescent="0.25">
      <c r="A26" s="15"/>
      <c r="B26" s="16" t="s">
        <v>23</v>
      </c>
      <c r="C26" s="17">
        <v>430.05934249660811</v>
      </c>
      <c r="E26" s="95">
        <f>'מסלול כללי'!C26+'מסלול הלכה'!C26+'מסלול מניות'!C26+'מסלול אגח'!C26+'מסלול שקלי'!C26+'מסלול מחקה מדד s&amp;p'!C26+'מסלול משולב סחיר'!C26+'מסלול עוקב מדדים גמיש'!C26+'מסלול לבני 50 ומטה'!C26+'מסלול לבני 50 עד 60'!C26+'מסלול לבני 60 ומעלה'!C26+'מסלול זכאים קיימים לקצבה'!C26+'מסלול כללי למקבלי קצבה קיימים'!C26+'מסלול הלכה למקבלי קצבה קיימים'!C26+'מסלול כללי למקבלי קצבה'!C26+'מסלול הלכה למקבלי קצבה'!C26+'מסלול מניות למקבלי קצבה'!C26+'מסלול אגח למקבלי קצבה'!C26-C26</f>
        <v>0</v>
      </c>
    </row>
    <row r="27" spans="1:5" x14ac:dyDescent="0.25">
      <c r="A27" s="15"/>
      <c r="B27" s="16" t="s">
        <v>24</v>
      </c>
      <c r="C27" s="17">
        <v>15845.613770913909</v>
      </c>
      <c r="E27" s="95">
        <f>'מסלול כללי'!C27+'מסלול הלכה'!C27+'מסלול מניות'!C27+'מסלול אגח'!C27+'מסלול שקלי'!C27+'מסלול מחקה מדד s&amp;p'!C27+'מסלול משולב סחיר'!C27+'מסלול עוקב מדדים גמיש'!C27+'מסלול לבני 50 ומטה'!C27+'מסלול לבני 50 עד 60'!C27+'מסלול לבני 60 ומעלה'!C27+'מסלול זכאים קיימים לקצבה'!C27+'מסלול כללי למקבלי קצבה קיימים'!C27+'מסלול הלכה למקבלי קצבה קיימים'!C27+'מסלול כללי למקבלי קצבה'!C27+'מסלול הלכה למקבלי קצבה'!C27+'מסלול מניות למקבלי קצבה'!C27+'מסלול אגח למקבלי קצבה'!C27-C27</f>
        <v>0</v>
      </c>
    </row>
    <row r="28" spans="1:5" x14ac:dyDescent="0.25">
      <c r="A28" s="15"/>
      <c r="B28" s="16" t="s">
        <v>25</v>
      </c>
      <c r="C28" s="17">
        <v>0</v>
      </c>
      <c r="E28" s="95">
        <f>'מסלול כללי'!C28+'מסלול הלכה'!C28+'מסלול מניות'!C28+'מסלול אגח'!C28+'מסלול שקלי'!C28+'מסלול מחקה מדד s&amp;p'!C28+'מסלול משולב סחיר'!C28+'מסלול עוקב מדדים גמיש'!C28+'מסלול לבני 50 ומטה'!C28+'מסלול לבני 50 עד 60'!C28+'מסלול לבני 60 ומעלה'!C28+'מסלול זכאים קיימים לקצבה'!C28+'מסלול כללי למקבלי קצבה קיימים'!C28+'מסלול הלכה למקבלי קצבה קיימים'!C28+'מסלול כללי למקבלי קצבה'!C28+'מסלול הלכה למקבלי קצבה'!C28+'מסלול מניות למקבלי קצבה'!C28+'מסלול אגח למקבלי קצבה'!C28-C28</f>
        <v>0</v>
      </c>
    </row>
    <row r="29" spans="1:5" x14ac:dyDescent="0.25">
      <c r="A29" s="15"/>
      <c r="B29" s="16" t="s">
        <v>26</v>
      </c>
      <c r="C29" s="17">
        <v>3346.0764002573183</v>
      </c>
      <c r="E29" s="95">
        <f>'מסלול כללי'!C29+'מסלול הלכה'!C29+'מסלול מניות'!C29+'מסלול אגח'!C29+'מסלול שקלי'!C29+'מסלול מחקה מדד s&amp;p'!C29+'מסלול משולב סחיר'!C29+'מסלול עוקב מדדים גמיש'!C29+'מסלול לבני 50 ומטה'!C29+'מסלול לבני 50 עד 60'!C29+'מסלול לבני 60 ומעלה'!C29+'מסלול זכאים קיימים לקצבה'!C29+'מסלול כללי למקבלי קצבה קיימים'!C29+'מסלול הלכה למקבלי קצבה קיימים'!C29+'מסלול כללי למקבלי קצבה'!C29+'מסלול הלכה למקבלי קצבה'!C29+'מסלול מניות למקבלי קצבה'!C29+'מסלול אגח למקבלי קצבה'!C29-C29</f>
        <v>0</v>
      </c>
    </row>
    <row r="30" spans="1:5" x14ac:dyDescent="0.25">
      <c r="A30" s="15"/>
      <c r="B30" s="16"/>
      <c r="C30" s="18"/>
    </row>
    <row r="31" spans="1:5" x14ac:dyDescent="0.25">
      <c r="A31" s="15">
        <v>5</v>
      </c>
      <c r="B31" s="13" t="s">
        <v>27</v>
      </c>
      <c r="C31" s="14">
        <f>SUM(C32:C33)</f>
        <v>450.4585741623045</v>
      </c>
      <c r="E31" s="95">
        <f>'מסלול כללי'!C31+'מסלול הלכה'!C31+'מסלול מניות'!C31+'מסלול אגח'!C31+'מסלול שקלי'!C31+'מסלול מחקה מדד s&amp;p'!C31+'מסלול משולב סחיר'!C31+'מסלול עוקב מדדים גמיש'!C31+'מסלול לבני 50 ומטה'!C31+'מסלול לבני 50 עד 60'!C31+'מסלול לבני 60 ומעלה'!C31+'מסלול זכאים קיימים לקצבה'!C31+'מסלול כללי למקבלי קצבה קיימים'!C31+'מסלול הלכה למקבלי קצבה קיימים'!C31+'מסלול כללי למקבלי קצבה'!C31+'מסלול הלכה למקבלי קצבה'!C31+'מסלול מניות למקבלי קצבה'!C31+'מסלול אגח למקבלי קצבה'!C31-C31</f>
        <v>0</v>
      </c>
    </row>
    <row r="32" spans="1:5" x14ac:dyDescent="0.25">
      <c r="A32" s="15" t="s">
        <v>12</v>
      </c>
      <c r="B32" s="16" t="s">
        <v>28</v>
      </c>
      <c r="C32" s="17">
        <v>450.4585741623045</v>
      </c>
      <c r="E32" s="95">
        <f>'מסלול כללי'!C32+'מסלול הלכה'!C32+'מסלול מניות'!C32+'מסלול אגח'!C32+'מסלול שקלי'!C32+'מסלול מחקה מדד s&amp;p'!C32+'מסלול משולב סחיר'!C32+'מסלול עוקב מדדים גמיש'!C32+'מסלול לבני 50 ומטה'!C32+'מסלול לבני 50 עד 60'!C32+'מסלול לבני 60 ומעלה'!C32+'מסלול זכאים קיימים לקצבה'!C32+'מסלול כללי למקבלי קצבה קיימים'!C32+'מסלול הלכה למקבלי קצבה קיימים'!C32+'מסלול כללי למקבלי קצבה'!C32+'מסלול הלכה למקבלי קצבה'!C32+'מסלול מניות למקבלי קצבה'!C32+'מסלול אגח למקבלי קצבה'!C32-C32</f>
        <v>0</v>
      </c>
    </row>
    <row r="33" spans="1:5" x14ac:dyDescent="0.25">
      <c r="A33" s="15" t="s">
        <v>14</v>
      </c>
      <c r="B33" s="16" t="s">
        <v>29</v>
      </c>
      <c r="C33" s="17"/>
    </row>
    <row r="34" spans="1:5" x14ac:dyDescent="0.25">
      <c r="A34" s="15"/>
      <c r="B34" s="16"/>
      <c r="C34" s="18"/>
    </row>
    <row r="35" spans="1:5" x14ac:dyDescent="0.25">
      <c r="A35" s="15">
        <v>6</v>
      </c>
      <c r="B35" s="13" t="s">
        <v>30</v>
      </c>
      <c r="C35" s="14">
        <f>C8+C12+C16+C21+C31</f>
        <v>194697.90776795128</v>
      </c>
      <c r="E35" s="95">
        <f>'מסלול כללי'!C35+'מסלול הלכה'!C35+'מסלול מניות'!C35+'מסלול אגח'!C35+'מסלול שקלי'!C35+'מסלול מחקה מדד s&amp;p'!C35+'מסלול משולב סחיר'!C35+'מסלול עוקב מדדים גמיש'!C35+'מסלול לבני 50 ומטה'!C35+'מסלול לבני 50 עד 60'!C35+'מסלול לבני 60 ומעלה'!C35+'מסלול זכאים קיימים לקצבה'!C35+'מסלול כללי למקבלי קצבה קיימים'!C35+'מסלול הלכה למקבלי קצבה קיימים'!C35+'מסלול כללי למקבלי קצבה'!C35+'מסלול הלכה למקבלי קצבה'!C35+'מסלול מניות למקבלי קצבה'!C35+'מסלול אגח למקבלי קצבה'!C35-C35</f>
        <v>-2.3283064365386963E-10</v>
      </c>
    </row>
    <row r="36" spans="1:5" x14ac:dyDescent="0.25">
      <c r="A36" s="15"/>
      <c r="B36" s="16"/>
      <c r="C36" s="18"/>
    </row>
    <row r="37" spans="1:5" x14ac:dyDescent="0.25">
      <c r="A37" s="15">
        <v>7</v>
      </c>
      <c r="B37" s="13" t="s">
        <v>31</v>
      </c>
      <c r="C37" s="18"/>
    </row>
    <row r="38" spans="1:5" ht="30" x14ac:dyDescent="0.25">
      <c r="A38" s="15" t="s">
        <v>12</v>
      </c>
      <c r="B38" s="20" t="s">
        <v>32</v>
      </c>
      <c r="C38" s="25">
        <f>(C17+C21+C33)/C41</f>
        <v>1.7573616332594716E-3</v>
      </c>
    </row>
    <row r="39" spans="1:5" x14ac:dyDescent="0.25">
      <c r="A39" s="15" t="s">
        <v>14</v>
      </c>
      <c r="B39" s="16" t="s">
        <v>35</v>
      </c>
      <c r="C39" s="25">
        <f>C35/C42</f>
        <v>1.8224903735337716E-3</v>
      </c>
    </row>
    <row r="40" spans="1:5" x14ac:dyDescent="0.25">
      <c r="A40" s="15"/>
      <c r="B40" s="16"/>
      <c r="C40" s="18"/>
    </row>
    <row r="41" spans="1:5" s="4" customFormat="1" ht="15.75" thickBot="1" x14ac:dyDescent="0.3">
      <c r="A41" s="26"/>
      <c r="B41" s="27" t="s">
        <v>34</v>
      </c>
      <c r="C41" s="28">
        <v>98360059.699184239</v>
      </c>
      <c r="E41" s="95">
        <f>'מסלול כללי'!C41+'מסלול הלכה'!C41+'מסלול מניות'!C41+'מסלול אגח'!C41+'מסלול שקלי'!C41+'מסלול מחקה מדד s&amp;p'!C41+'מסלול משולב סחיר'!C41+'מסלול עוקב מדדים גמיש'!C41+'מסלול לבני 50 ומטה'!C41+'מסלול לבני 50 עד 60'!C41+'מסלול לבני 60 ומעלה'!C41+'מסלול זכאים קיימים לקצבה'!C41+'מסלול כללי למקבלי קצבה קיימים'!C41+'מסלול הלכה למקבלי קצבה קיימים'!C41+'מסלול כללי למקבלי קצבה'!C41+'מסלול הלכה למקבלי קצבה'!C41+'מסלול מניות למקבלי קצבה'!C41+'מסלול אגח למקבלי קצבה'!C41-C41</f>
        <v>0.30081576108932495</v>
      </c>
    </row>
    <row r="42" spans="1:5" s="4" customFormat="1" ht="15.75" thickBot="1" x14ac:dyDescent="0.3">
      <c r="A42" s="26"/>
      <c r="B42" s="27" t="s">
        <v>96</v>
      </c>
      <c r="C42" s="78">
        <v>106830691.99999999</v>
      </c>
      <c r="E42" s="95">
        <f>'מסלול כללי'!C42+'מסלול הלכה'!C42+'מסלול מניות'!C42+'מסלול אגח'!C42+'מסלול שקלי'!C42+'מסלול מחקה מדד s&amp;p'!C42+'מסלול משולב סחיר'!C42+'מסלול עוקב מדדים גמיש'!C42+'מסלול לבני 50 ומטה'!C42+'מסלול לבני 50 עד 60'!C42+'מסלול לבני 60 ומעלה'!C42+'מסלול זכאים קיימים לקצבה'!C42+'מסלול כללי למקבלי קצבה קיימים'!C42+'מסלול הלכה למקבלי קצבה קיימים'!C42+'מסלול כללי למקבלי קצבה'!C42+'מסלול הלכה למקבלי קצבה'!C42+'מסלול מניות למקבלי קצבה'!C42+'מסלול אגח למקבלי קצבה'!C42-C42</f>
        <v>0</v>
      </c>
    </row>
  </sheetData>
  <mergeCells count="4">
    <mergeCell ref="A6:A7"/>
    <mergeCell ref="B6:B7"/>
    <mergeCell ref="C6:C7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81F7-516B-45A7-B3BB-99177838B195}">
  <dimension ref="A1:C42"/>
  <sheetViews>
    <sheetView rightToLeft="1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C42" sqref="C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105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0.87335825353011021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0.87335825353011021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0.14356301365376001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0.14356301365376001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1.2137737571909497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1.2244212617049997E-2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4.913E-2</v>
      </c>
    </row>
    <row r="27" spans="1:3" x14ac:dyDescent="0.25">
      <c r="A27" s="15"/>
      <c r="B27" s="16" t="s">
        <v>24</v>
      </c>
      <c r="C27" s="24">
        <v>0.85348858893725954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0.29891095563664005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2.2306950243748198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1.4323504333147862E-4</v>
      </c>
    </row>
    <row r="39" spans="1:3" x14ac:dyDescent="0.25">
      <c r="A39" s="15" t="s">
        <v>14</v>
      </c>
      <c r="B39" s="16" t="s">
        <v>33</v>
      </c>
      <c r="C39" s="25">
        <f>C35/C42</f>
        <v>2.6324331481237384E-4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8474</v>
      </c>
    </row>
    <row r="42" spans="1:3" ht="15.75" thickBot="1" x14ac:dyDescent="0.3">
      <c r="A42" s="85"/>
      <c r="B42" s="27" t="s">
        <v>96</v>
      </c>
      <c r="C42" s="86">
        <v>8473.8904992316457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239E-ED56-413E-A61A-1B8A748628B1}"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C42" sqref="C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106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14.842540000000001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14.842540000000001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4.39286855506964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4.39286855506964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5.6227200000000002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0.27415000000000006</v>
      </c>
    </row>
    <row r="27" spans="1:3" x14ac:dyDescent="0.25">
      <c r="A27" s="15"/>
      <c r="B27" s="16" t="s">
        <v>24</v>
      </c>
      <c r="C27" s="24">
        <v>5.3485700000000005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24.858128555069641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2.6284218399401648E-4</v>
      </c>
    </row>
    <row r="39" spans="1:3" x14ac:dyDescent="0.25">
      <c r="A39" s="15" t="s">
        <v>14</v>
      </c>
      <c r="B39" s="16" t="s">
        <v>33</v>
      </c>
      <c r="C39" s="25">
        <f>C35/C42</f>
        <v>1.1620395881952812E-3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21392</v>
      </c>
    </row>
    <row r="42" spans="1:3" ht="15.75" thickBot="1" x14ac:dyDescent="0.3">
      <c r="A42" s="85"/>
      <c r="B42" s="27" t="s">
        <v>96</v>
      </c>
      <c r="C42" s="86">
        <v>21391.808685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A35D-B395-4C19-90A5-8155859C75C0}"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C38" sqref="C38:C39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103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3118.1084482065121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3118.1084482065121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80.364141416323847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80.364141416323847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1155.8030461132707</v>
      </c>
    </row>
    <row r="17" spans="1:3" ht="30" x14ac:dyDescent="0.25">
      <c r="A17" s="15" t="s">
        <v>12</v>
      </c>
      <c r="B17" s="20" t="s">
        <v>13</v>
      </c>
      <c r="C17" s="24">
        <v>196.58015991400072</v>
      </c>
    </row>
    <row r="18" spans="1:3" x14ac:dyDescent="0.25">
      <c r="A18" s="15" t="s">
        <v>14</v>
      </c>
      <c r="B18" s="20" t="s">
        <v>15</v>
      </c>
      <c r="C18" s="24">
        <v>3.9719099999999998</v>
      </c>
    </row>
    <row r="19" spans="1:3" x14ac:dyDescent="0.25">
      <c r="A19" s="15" t="s">
        <v>16</v>
      </c>
      <c r="B19" s="16" t="s">
        <v>17</v>
      </c>
      <c r="C19" s="24">
        <v>955.2509761992701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27987.94107234108</v>
      </c>
    </row>
    <row r="22" spans="1:3" x14ac:dyDescent="0.25">
      <c r="A22" s="15"/>
      <c r="B22" s="16" t="s">
        <v>19</v>
      </c>
      <c r="C22" s="24">
        <v>2404.7288139444272</v>
      </c>
    </row>
    <row r="23" spans="1:3" x14ac:dyDescent="0.25">
      <c r="A23" s="15"/>
      <c r="B23" s="16" t="s">
        <v>20</v>
      </c>
      <c r="C23" s="24">
        <v>21097.934709916699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235.52926000000002</v>
      </c>
    </row>
    <row r="27" spans="1:3" x14ac:dyDescent="0.25">
      <c r="A27" s="15"/>
      <c r="B27" s="16" t="s">
        <v>24</v>
      </c>
      <c r="C27" s="24">
        <v>3437.0967388757936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812.65154960416169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33.163478233919712</v>
      </c>
    </row>
    <row r="32" spans="1:3" x14ac:dyDescent="0.25">
      <c r="A32" s="15" t="s">
        <v>12</v>
      </c>
      <c r="B32" s="16" t="s">
        <v>28</v>
      </c>
      <c r="C32" s="24">
        <v>33.163478233919712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32375.380186311108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1.7498040777339115E-3</v>
      </c>
    </row>
    <row r="39" spans="1:3" x14ac:dyDescent="0.25">
      <c r="A39" s="15" t="s">
        <v>14</v>
      </c>
      <c r="B39" s="16" t="s">
        <v>33</v>
      </c>
      <c r="C39" s="25">
        <f>C35/C42</f>
        <v>1.742747719747071E-3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16107244</v>
      </c>
    </row>
    <row r="42" spans="1:3" ht="15.75" thickBot="1" x14ac:dyDescent="0.3">
      <c r="A42" s="85"/>
      <c r="B42" s="27" t="s">
        <v>96</v>
      </c>
      <c r="C42" s="86">
        <v>18577204.158390649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B958-3062-4D9E-A0FD-A46E043E1D0A}">
  <dimension ref="A1:C42"/>
  <sheetViews>
    <sheetView rightToLeft="1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C38" sqref="C38:C39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104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789.77513405943205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789.77513405943205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24.755859287433122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24.755859287433122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371.4098999964213</v>
      </c>
    </row>
    <row r="17" spans="1:3" ht="30" x14ac:dyDescent="0.25">
      <c r="A17" s="15" t="s">
        <v>12</v>
      </c>
      <c r="B17" s="20" t="s">
        <v>13</v>
      </c>
      <c r="C17" s="24">
        <v>119.11900813273958</v>
      </c>
    </row>
    <row r="18" spans="1:3" x14ac:dyDescent="0.25">
      <c r="A18" s="15" t="s">
        <v>14</v>
      </c>
      <c r="B18" s="20" t="s">
        <v>15</v>
      </c>
      <c r="C18" s="24">
        <v>1.0638800000000002</v>
      </c>
    </row>
    <row r="19" spans="1:3" x14ac:dyDescent="0.25">
      <c r="A19" s="15" t="s">
        <v>16</v>
      </c>
      <c r="B19" s="16" t="s">
        <v>17</v>
      </c>
      <c r="C19" s="24">
        <v>251.22701186368172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6431.8226761557571</v>
      </c>
    </row>
    <row r="22" spans="1:3" x14ac:dyDescent="0.25">
      <c r="A22" s="15"/>
      <c r="B22" s="16" t="s">
        <v>19</v>
      </c>
      <c r="C22" s="24">
        <v>552.1995475769005</v>
      </c>
    </row>
    <row r="23" spans="1:3" x14ac:dyDescent="0.25">
      <c r="A23" s="15"/>
      <c r="B23" s="16" t="s">
        <v>20</v>
      </c>
      <c r="C23" s="24">
        <v>4805.320024309859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48.009120000000003</v>
      </c>
    </row>
    <row r="27" spans="1:3" x14ac:dyDescent="0.25">
      <c r="A27" s="15"/>
      <c r="B27" s="16" t="s">
        <v>24</v>
      </c>
      <c r="C27" s="24">
        <v>784.57402108456915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241.71996318442882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5.7878534021168999</v>
      </c>
    </row>
    <row r="32" spans="1:3" x14ac:dyDescent="0.25">
      <c r="A32" s="15" t="s">
        <v>12</v>
      </c>
      <c r="B32" s="16" t="s">
        <v>28</v>
      </c>
      <c r="C32" s="24">
        <v>5.7878534021168999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7623.5514229011605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1.5302656309437593E-3</v>
      </c>
    </row>
    <row r="39" spans="1:3" x14ac:dyDescent="0.25">
      <c r="A39" s="15" t="s">
        <v>14</v>
      </c>
      <c r="B39" s="16" t="s">
        <v>33</v>
      </c>
      <c r="C39" s="25">
        <f>C35/C42</f>
        <v>1.4249141541134176E-3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1">
        <v>4280918</v>
      </c>
    </row>
    <row r="42" spans="1:3" ht="15.75" thickBot="1" x14ac:dyDescent="0.3">
      <c r="A42" s="85"/>
      <c r="B42" s="27" t="s">
        <v>96</v>
      </c>
      <c r="C42" s="1">
        <v>5350182.9572635125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D8EBA-2852-4226-9FCE-0651A82EB431}"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B42" sqref="B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109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319.18435597396024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319.18435597396024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10.873511368039098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10.873511368039098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207.65555293761071</v>
      </c>
    </row>
    <row r="17" spans="1:3" ht="30" x14ac:dyDescent="0.25">
      <c r="A17" s="15" t="s">
        <v>12</v>
      </c>
      <c r="B17" s="20" t="s">
        <v>13</v>
      </c>
      <c r="C17" s="24">
        <v>73.037998443252391</v>
      </c>
    </row>
    <row r="18" spans="1:3" x14ac:dyDescent="0.25">
      <c r="A18" s="15" t="s">
        <v>14</v>
      </c>
      <c r="B18" s="20" t="s">
        <v>15</v>
      </c>
      <c r="C18" s="24">
        <v>0.51230999999999993</v>
      </c>
    </row>
    <row r="19" spans="1:3" x14ac:dyDescent="0.25">
      <c r="A19" s="15" t="s">
        <v>16</v>
      </c>
      <c r="B19" s="16" t="s">
        <v>17</v>
      </c>
      <c r="C19" s="24">
        <v>134.10524449435832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2792.0017632873214</v>
      </c>
    </row>
    <row r="22" spans="1:3" x14ac:dyDescent="0.25">
      <c r="A22" s="15"/>
      <c r="B22" s="16" t="s">
        <v>19</v>
      </c>
      <c r="C22" s="24">
        <v>249.57504281576129</v>
      </c>
    </row>
    <row r="23" spans="1:3" x14ac:dyDescent="0.25">
      <c r="A23" s="15"/>
      <c r="B23" s="16" t="s">
        <v>20</v>
      </c>
      <c r="C23" s="24">
        <v>2186.0908733213064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15.701979999999999</v>
      </c>
    </row>
    <row r="27" spans="1:3" x14ac:dyDescent="0.25">
      <c r="A27" s="15"/>
      <c r="B27" s="16" t="s">
        <v>24</v>
      </c>
      <c r="C27" s="24">
        <v>234.05730235612731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106.57656479412672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2.0756076758105375</v>
      </c>
    </row>
    <row r="32" spans="1:3" x14ac:dyDescent="0.25">
      <c r="A32" s="15" t="s">
        <v>12</v>
      </c>
      <c r="B32" s="16" t="s">
        <v>28</v>
      </c>
      <c r="C32" s="24">
        <v>2.0756076758105375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3331.7907912427422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1.2762756617967991E-3</v>
      </c>
    </row>
    <row r="39" spans="1:3" x14ac:dyDescent="0.25">
      <c r="A39" s="15" t="s">
        <v>14</v>
      </c>
      <c r="B39" s="16" t="s">
        <v>33</v>
      </c>
      <c r="C39" s="25">
        <f>C35/C42</f>
        <v>1.2254397167532362E-3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2244844</v>
      </c>
    </row>
    <row r="42" spans="1:3" ht="15.75" thickBot="1" x14ac:dyDescent="0.3">
      <c r="A42" s="85"/>
      <c r="B42" s="27" t="s">
        <v>96</v>
      </c>
      <c r="C42" s="86">
        <v>2718853.2782911723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6FE5-DD92-4190-A17A-8A2C61567431}">
  <sheetPr>
    <pageSetUpPr fitToPage="1"/>
  </sheetPr>
  <dimension ref="A1:C42"/>
  <sheetViews>
    <sheetView rightToLeft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110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2.0034426057168102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2.0034426057168102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1.03269850613227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1.03269850613227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0.21498997333998324</v>
      </c>
    </row>
    <row r="17" spans="1:3" ht="30" x14ac:dyDescent="0.25">
      <c r="A17" s="15" t="s">
        <v>12</v>
      </c>
      <c r="B17" s="20" t="s">
        <v>13</v>
      </c>
      <c r="C17" s="24">
        <v>0.21498997333998324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0.66445305947745004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4.4728319073300011E-3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5.7729999999999997E-2</v>
      </c>
    </row>
    <row r="27" spans="1:3" x14ac:dyDescent="0.25">
      <c r="A27" s="15"/>
      <c r="B27" s="16" t="s">
        <v>24</v>
      </c>
      <c r="C27" s="24">
        <v>0.54822680191691009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5.402342565321E-2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7.7848571353808255E-3</v>
      </c>
    </row>
    <row r="32" spans="1:3" x14ac:dyDescent="0.25">
      <c r="A32" s="15" t="s">
        <v>12</v>
      </c>
      <c r="B32" s="16" t="s">
        <v>28</v>
      </c>
      <c r="C32" s="24">
        <v>7.7848571353808255E-3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3.9233690018018943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1.1367453406804541E-5</v>
      </c>
    </row>
    <row r="39" spans="1:3" x14ac:dyDescent="0.25">
      <c r="A39" s="15" t="s">
        <v>14</v>
      </c>
      <c r="B39" s="16" t="s">
        <v>33</v>
      </c>
      <c r="C39" s="25">
        <f>C35/C42</f>
        <v>5.1169428722867772E-5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77365</v>
      </c>
    </row>
    <row r="42" spans="1:3" ht="15.75" thickBot="1" x14ac:dyDescent="0.3">
      <c r="A42" s="85"/>
      <c r="B42" s="27" t="s">
        <v>96</v>
      </c>
      <c r="C42" s="86">
        <v>76674.082547427955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31AE-CEE1-40EC-9EF7-A940F29E2B9B}">
  <sheetPr>
    <pageSetUpPr fitToPage="1"/>
  </sheetPr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G48" sqref="G48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111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134.72415305830211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134.72415305830211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4.3377176154678452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4.3377176154678452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41.935733567682306</v>
      </c>
    </row>
    <row r="17" spans="1:3" ht="30" x14ac:dyDescent="0.25">
      <c r="A17" s="15" t="s">
        <v>12</v>
      </c>
      <c r="B17" s="20" t="s">
        <v>13</v>
      </c>
      <c r="C17" s="24">
        <v>18.115562015753554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23.820171551928748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592.76687354492708</v>
      </c>
    </row>
    <row r="22" spans="1:3" x14ac:dyDescent="0.25">
      <c r="A22" s="15"/>
      <c r="B22" s="16" t="s">
        <v>19</v>
      </c>
      <c r="C22" s="24">
        <v>36.208793669641629</v>
      </c>
    </row>
    <row r="23" spans="1:3" x14ac:dyDescent="0.25">
      <c r="A23" s="15"/>
      <c r="B23" s="16" t="s">
        <v>20</v>
      </c>
      <c r="C23" s="24">
        <v>528.56024183278271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2.5685100000000003</v>
      </c>
    </row>
    <row r="27" spans="1:3" x14ac:dyDescent="0.25">
      <c r="A27" s="15"/>
      <c r="B27" s="16" t="s">
        <v>24</v>
      </c>
      <c r="C27" s="24">
        <v>23.154934799353029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2.27439324314977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6.6205344040865626</v>
      </c>
    </row>
    <row r="32" spans="1:3" x14ac:dyDescent="0.25">
      <c r="A32" s="15" t="s">
        <v>12</v>
      </c>
      <c r="B32" s="16" t="s">
        <v>28</v>
      </c>
      <c r="C32" s="24">
        <v>6.6205344040865626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780.38501219046589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1.8349986739828834E-4</v>
      </c>
    </row>
    <row r="39" spans="1:3" x14ac:dyDescent="0.25">
      <c r="A39" s="15" t="s">
        <v>14</v>
      </c>
      <c r="B39" s="16" t="s">
        <v>33</v>
      </c>
      <c r="C39" s="25">
        <f>C35/C42</f>
        <v>2.4147078250889698E-4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3329062</v>
      </c>
    </row>
    <row r="42" spans="1:3" ht="15.75" thickBot="1" x14ac:dyDescent="0.3">
      <c r="A42" s="85"/>
      <c r="B42" s="27" t="s">
        <v>96</v>
      </c>
      <c r="C42" s="86">
        <v>3231798.9119934733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1C5C7-7D60-4D19-8084-2A8341E974EF}">
  <dimension ref="A1:C42"/>
  <sheetViews>
    <sheetView rightToLeft="1" workbookViewId="0">
      <pane xSplit="2" ySplit="7" topLeftCell="C19" activePane="bottomRight" state="frozen"/>
      <selection pane="topRight" activeCell="C1" sqref="C1"/>
      <selection pane="bottomLeft" activeCell="A8" sqref="A8"/>
      <selection pane="bottomRight" activeCell="C39" sqref="C39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30" t="s">
        <v>114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1.268E-2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1.268E-2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0.67449712295219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0.67449712295219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1.8960000000000001E-2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1.8960000000000001E-2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0.70613712295219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3.5111111111111112E-5</v>
      </c>
    </row>
    <row r="39" spans="1:3" x14ac:dyDescent="0.25">
      <c r="A39" s="15" t="s">
        <v>14</v>
      </c>
      <c r="B39" s="16" t="s">
        <v>33</v>
      </c>
      <c r="C39" s="25">
        <f>C35/C42</f>
        <v>1.327171933644685E-3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540</v>
      </c>
    </row>
    <row r="42" spans="1:3" ht="15.75" thickBot="1" x14ac:dyDescent="0.3">
      <c r="A42" s="85"/>
      <c r="B42" s="27"/>
      <c r="C42" s="86">
        <v>532.06152500000007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CC85-9847-4A13-89CE-4CEEADCCBFDE}">
  <dimension ref="A1:C42"/>
  <sheetViews>
    <sheetView rightToLeft="1" workbookViewId="0">
      <pane xSplit="2" ySplit="7" topLeftCell="C34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30" t="s">
        <v>112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467.21396949319927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467.21396949319927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17.354391771890747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17.354391771890747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290.53543572556543</v>
      </c>
    </row>
    <row r="17" spans="1:3" ht="30" x14ac:dyDescent="0.25">
      <c r="A17" s="15" t="s">
        <v>12</v>
      </c>
      <c r="B17" s="20" t="s">
        <v>13</v>
      </c>
      <c r="C17" s="24">
        <v>104.30811337063588</v>
      </c>
    </row>
    <row r="18" spans="1:3" x14ac:dyDescent="0.25">
      <c r="A18" s="15" t="s">
        <v>14</v>
      </c>
      <c r="B18" s="20" t="s">
        <v>15</v>
      </c>
      <c r="C18" s="24">
        <v>0.82296000000000002</v>
      </c>
    </row>
    <row r="19" spans="1:3" x14ac:dyDescent="0.25">
      <c r="A19" s="15" t="s">
        <v>16</v>
      </c>
      <c r="B19" s="16" t="s">
        <v>17</v>
      </c>
      <c r="C19" s="24">
        <v>185.40436235492959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5029.0222600064872</v>
      </c>
    </row>
    <row r="22" spans="1:3" x14ac:dyDescent="0.25">
      <c r="A22" s="15"/>
      <c r="B22" s="16" t="s">
        <v>19</v>
      </c>
      <c r="C22" s="24">
        <v>505.37546023306805</v>
      </c>
    </row>
    <row r="23" spans="1:3" x14ac:dyDescent="0.25">
      <c r="A23" s="15"/>
      <c r="B23" s="16" t="s">
        <v>20</v>
      </c>
      <c r="C23" s="24">
        <v>3870.9599943220301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28.773050000000001</v>
      </c>
    </row>
    <row r="27" spans="1:3" x14ac:dyDescent="0.25">
      <c r="A27" s="15"/>
      <c r="B27" s="16" t="s">
        <v>24</v>
      </c>
      <c r="C27" s="24">
        <v>430.92835264107913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192.98540281030992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3.5582141601219299</v>
      </c>
    </row>
    <row r="32" spans="1:3" x14ac:dyDescent="0.25">
      <c r="A32" s="15" t="s">
        <v>12</v>
      </c>
      <c r="B32" s="16" t="s">
        <v>28</v>
      </c>
      <c r="C32" s="24">
        <v>3.5582141601219299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5807.6842711572644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8.5000974035175569E-4</v>
      </c>
    </row>
    <row r="39" spans="1:3" x14ac:dyDescent="0.25">
      <c r="A39" s="15" t="s">
        <v>14</v>
      </c>
      <c r="B39" s="16" t="s">
        <v>33</v>
      </c>
      <c r="C39" s="25">
        <f>C35/C42</f>
        <v>8.2018885986409238E-4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6039143</v>
      </c>
    </row>
    <row r="42" spans="1:3" ht="15.75" thickBot="1" x14ac:dyDescent="0.3">
      <c r="A42" s="85"/>
      <c r="B42" s="27"/>
      <c r="C42" s="86">
        <v>7080910.9405846037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6E9B1-52A1-4B62-98BA-4C3024FCED9D}">
  <dimension ref="A1:C42"/>
  <sheetViews>
    <sheetView rightToLeft="1" topLeftCell="A4" workbookViewId="0">
      <pane xSplit="2" ySplit="4" topLeftCell="C25" activePane="bottomRight" state="frozen"/>
      <selection activeCell="A4" sqref="A4"/>
      <selection pane="topRight" activeCell="C4" sqref="C4"/>
      <selection pane="bottomLeft" activeCell="A8" sqref="A8"/>
      <selection pane="bottomRight" activeCell="B47" sqref="B47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30" t="s">
        <v>113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9.3948400000000021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9.3948400000000021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1.1768990403536099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1.1768990403536099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11.185910000000002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11.185910000000002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21.757649040353613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2.7582753859052133E-4</v>
      </c>
    </row>
    <row r="39" spans="1:3" x14ac:dyDescent="0.25">
      <c r="A39" s="15" t="s">
        <v>14</v>
      </c>
      <c r="B39" s="16" t="s">
        <v>33</v>
      </c>
      <c r="C39" s="25">
        <f>C35/C42</f>
        <v>4.1792520386023434E-4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40554</v>
      </c>
    </row>
    <row r="42" spans="1:3" ht="15.75" thickBot="1" x14ac:dyDescent="0.3">
      <c r="A42" s="85"/>
      <c r="B42" s="27"/>
      <c r="C42" s="86">
        <v>52061.107680000001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44EC-A293-4182-814A-78B235F4F3C7}">
  <dimension ref="A1:D49"/>
  <sheetViews>
    <sheetView rightToLeft="1" workbookViewId="0">
      <pane xSplit="3" ySplit="6" topLeftCell="D28" activePane="bottomRight" state="frozen"/>
      <selection activeCell="E16" sqref="E16"/>
      <selection pane="topRight" activeCell="E16" sqref="E16"/>
      <selection pane="bottomLeft" activeCell="E16" sqref="E16"/>
      <selection pane="bottomRight" activeCell="D47" sqref="D47"/>
    </sheetView>
  </sheetViews>
  <sheetFormatPr defaultRowHeight="15" x14ac:dyDescent="0.25"/>
  <cols>
    <col min="1" max="1" width="5.75" style="9" customWidth="1"/>
    <col min="2" max="2" width="6.875" style="9" customWidth="1"/>
    <col min="3" max="3" width="36.25" style="9" customWidth="1"/>
    <col min="4" max="4" width="12.25" style="9" customWidth="1"/>
    <col min="5" max="16384" width="9" style="9"/>
  </cols>
  <sheetData>
    <row r="1" spans="1:4" s="4" customFormat="1" x14ac:dyDescent="0.25">
      <c r="A1" s="102" t="s">
        <v>93</v>
      </c>
      <c r="B1" s="102"/>
      <c r="C1" s="102"/>
      <c r="D1" s="29"/>
    </row>
    <row r="2" spans="1:4" s="4" customFormat="1" x14ac:dyDescent="0.25">
      <c r="A2" s="30"/>
      <c r="B2" s="31"/>
      <c r="C2" s="6"/>
    </row>
    <row r="3" spans="1:4" s="4" customFormat="1" x14ac:dyDescent="0.25">
      <c r="A3" s="2" t="s">
        <v>97</v>
      </c>
      <c r="B3" s="31"/>
      <c r="C3" s="6"/>
    </row>
    <row r="4" spans="1:4" s="4" customFormat="1" x14ac:dyDescent="0.25">
      <c r="A4" s="31"/>
      <c r="B4" s="31"/>
      <c r="C4" s="32"/>
    </row>
    <row r="5" spans="1:4" s="4" customFormat="1" ht="15.75" thickBot="1" x14ac:dyDescent="0.3">
      <c r="A5" s="2" t="s">
        <v>94</v>
      </c>
      <c r="B5" s="31"/>
      <c r="C5" s="32"/>
    </row>
    <row r="6" spans="1:4" x14ac:dyDescent="0.25">
      <c r="A6" s="33" t="s">
        <v>36</v>
      </c>
      <c r="B6" s="34"/>
      <c r="C6" s="35"/>
      <c r="D6" s="36" t="s">
        <v>4</v>
      </c>
    </row>
    <row r="7" spans="1:4" x14ac:dyDescent="0.25">
      <c r="A7" s="37" t="s">
        <v>37</v>
      </c>
      <c r="B7" s="38"/>
      <c r="C7" s="39"/>
      <c r="D7" s="40"/>
    </row>
    <row r="8" spans="1:4" x14ac:dyDescent="0.25">
      <c r="A8" s="41"/>
      <c r="B8" s="42">
        <v>1</v>
      </c>
      <c r="C8" s="43" t="s">
        <v>38</v>
      </c>
      <c r="D8" s="44">
        <v>0</v>
      </c>
    </row>
    <row r="9" spans="1:4" x14ac:dyDescent="0.25">
      <c r="A9" s="45" t="s">
        <v>39</v>
      </c>
      <c r="B9" s="79"/>
      <c r="C9" s="46"/>
      <c r="D9" s="40"/>
    </row>
    <row r="10" spans="1:4" x14ac:dyDescent="0.25">
      <c r="A10" s="47"/>
      <c r="B10" s="48">
        <v>1</v>
      </c>
      <c r="C10" s="43" t="s">
        <v>40</v>
      </c>
      <c r="D10" s="44">
        <v>11705.651447950637</v>
      </c>
    </row>
    <row r="11" spans="1:4" x14ac:dyDescent="0.25">
      <c r="A11" s="47"/>
      <c r="B11" s="42">
        <v>2</v>
      </c>
      <c r="C11" s="43" t="s">
        <v>41</v>
      </c>
      <c r="D11" s="44">
        <v>1972.8576073289946</v>
      </c>
    </row>
    <row r="12" spans="1:4" x14ac:dyDescent="0.25">
      <c r="A12" s="47"/>
      <c r="B12" s="42">
        <v>3</v>
      </c>
      <c r="C12" s="43" t="s">
        <v>42</v>
      </c>
      <c r="D12" s="44">
        <v>1805.0401134164213</v>
      </c>
    </row>
    <row r="13" spans="1:4" x14ac:dyDescent="0.25">
      <c r="A13" s="49" t="s">
        <v>43</v>
      </c>
      <c r="B13" s="79"/>
      <c r="C13" s="80"/>
      <c r="D13" s="50">
        <f>SUM(D10:D12)</f>
        <v>15483.549168696052</v>
      </c>
    </row>
    <row r="14" spans="1:4" x14ac:dyDescent="0.25">
      <c r="A14" s="49"/>
      <c r="B14" s="51"/>
      <c r="C14" s="51"/>
      <c r="D14" s="40"/>
    </row>
    <row r="15" spans="1:4" x14ac:dyDescent="0.25">
      <c r="A15" s="49" t="s">
        <v>44</v>
      </c>
      <c r="B15" s="51"/>
      <c r="C15" s="39"/>
      <c r="D15" s="40"/>
    </row>
    <row r="16" spans="1:4" x14ac:dyDescent="0.25">
      <c r="A16" s="49" t="s">
        <v>37</v>
      </c>
      <c r="B16" s="51"/>
      <c r="C16" s="46"/>
      <c r="D16" s="40"/>
    </row>
    <row r="17" spans="1:4" x14ac:dyDescent="0.25">
      <c r="A17" s="52"/>
      <c r="B17" s="43">
        <v>1</v>
      </c>
      <c r="C17" s="43" t="s">
        <v>38</v>
      </c>
      <c r="D17" s="44">
        <v>0</v>
      </c>
    </row>
    <row r="18" spans="1:4" x14ac:dyDescent="0.25">
      <c r="A18" s="49" t="s">
        <v>39</v>
      </c>
      <c r="B18" s="51"/>
      <c r="C18" s="46"/>
      <c r="D18" s="40"/>
    </row>
    <row r="19" spans="1:4" x14ac:dyDescent="0.25">
      <c r="A19" s="52"/>
      <c r="B19" s="43">
        <v>1</v>
      </c>
      <c r="C19" s="43" t="s">
        <v>46</v>
      </c>
      <c r="D19" s="44">
        <v>129.58170732992241</v>
      </c>
    </row>
    <row r="20" spans="1:4" x14ac:dyDescent="0.25">
      <c r="A20" s="52"/>
      <c r="B20" s="43">
        <v>2</v>
      </c>
      <c r="C20" s="43" t="s">
        <v>45</v>
      </c>
      <c r="D20" s="44">
        <v>119.16510599472751</v>
      </c>
    </row>
    <row r="21" spans="1:4" x14ac:dyDescent="0.25">
      <c r="A21" s="52"/>
      <c r="B21" s="43">
        <v>3</v>
      </c>
      <c r="C21" s="43" t="s">
        <v>47</v>
      </c>
      <c r="D21" s="44">
        <v>114.01882681033602</v>
      </c>
    </row>
    <row r="22" spans="1:4" x14ac:dyDescent="0.25">
      <c r="A22" s="52"/>
      <c r="B22" s="43">
        <v>4</v>
      </c>
      <c r="C22" s="43" t="s">
        <v>48</v>
      </c>
      <c r="D22" s="44">
        <v>6.3913640526338114</v>
      </c>
    </row>
    <row r="23" spans="1:4" x14ac:dyDescent="0.25">
      <c r="A23" s="52"/>
      <c r="B23" s="43">
        <v>5</v>
      </c>
      <c r="C23" s="43" t="s">
        <v>49</v>
      </c>
      <c r="D23" s="44">
        <v>3.9359067772476068</v>
      </c>
    </row>
    <row r="24" spans="1:4" x14ac:dyDescent="0.25">
      <c r="A24" s="49" t="s">
        <v>50</v>
      </c>
      <c r="B24" s="79"/>
      <c r="C24" s="80"/>
      <c r="D24" s="50">
        <f>SUM(D19:D23)</f>
        <v>373.09291096486737</v>
      </c>
    </row>
    <row r="25" spans="1:4" x14ac:dyDescent="0.25">
      <c r="A25" s="49"/>
      <c r="B25" s="51"/>
      <c r="C25" s="51"/>
      <c r="D25" s="40"/>
    </row>
    <row r="26" spans="1:4" x14ac:dyDescent="0.25">
      <c r="A26" s="49" t="s">
        <v>51</v>
      </c>
      <c r="B26" s="79"/>
      <c r="C26" s="80"/>
      <c r="D26" s="40"/>
    </row>
    <row r="27" spans="1:4" x14ac:dyDescent="0.25">
      <c r="A27" s="47"/>
      <c r="B27" s="48">
        <v>1</v>
      </c>
      <c r="C27" s="53" t="s">
        <v>52</v>
      </c>
      <c r="D27" s="44">
        <v>580.19181936309838</v>
      </c>
    </row>
    <row r="28" spans="1:4" x14ac:dyDescent="0.25">
      <c r="A28" s="47"/>
      <c r="B28" s="48">
        <v>2</v>
      </c>
      <c r="C28" s="53" t="s">
        <v>53</v>
      </c>
      <c r="D28" s="44">
        <v>224.07126653314535</v>
      </c>
    </row>
    <row r="29" spans="1:4" x14ac:dyDescent="0.25">
      <c r="A29" s="47"/>
      <c r="B29" s="48">
        <v>3</v>
      </c>
      <c r="C29" s="53" t="s">
        <v>54</v>
      </c>
      <c r="D29" s="44">
        <v>144.52292390331382</v>
      </c>
    </row>
    <row r="30" spans="1:4" x14ac:dyDescent="0.25">
      <c r="A30" s="47"/>
      <c r="B30" s="48">
        <v>4</v>
      </c>
      <c r="C30" s="53" t="s">
        <v>55</v>
      </c>
      <c r="D30" s="44">
        <v>144.3434498355893</v>
      </c>
    </row>
    <row r="31" spans="1:4" x14ac:dyDescent="0.25">
      <c r="A31" s="49" t="s">
        <v>56</v>
      </c>
      <c r="B31" s="79"/>
      <c r="C31" s="80"/>
      <c r="D31" s="50">
        <f>SUM(D27:D30)</f>
        <v>1093.129459635147</v>
      </c>
    </row>
    <row r="32" spans="1:4" x14ac:dyDescent="0.25">
      <c r="A32" s="49"/>
      <c r="B32" s="51"/>
      <c r="C32" s="51"/>
      <c r="D32" s="40"/>
    </row>
    <row r="33" spans="1:4" x14ac:dyDescent="0.25">
      <c r="A33" s="49" t="s">
        <v>57</v>
      </c>
      <c r="B33" s="79"/>
      <c r="C33" s="80"/>
      <c r="D33" s="40"/>
    </row>
    <row r="34" spans="1:4" x14ac:dyDescent="0.25">
      <c r="A34" s="47"/>
      <c r="B34" s="48">
        <v>1</v>
      </c>
      <c r="C34" s="53" t="s">
        <v>58</v>
      </c>
      <c r="D34" s="44">
        <v>4041.3585215294784</v>
      </c>
    </row>
    <row r="35" spans="1:4" x14ac:dyDescent="0.25">
      <c r="A35" s="47"/>
      <c r="B35" s="48">
        <v>2</v>
      </c>
      <c r="C35" s="53" t="s">
        <v>59</v>
      </c>
      <c r="D35" s="44">
        <v>784.05621254102948</v>
      </c>
    </row>
    <row r="36" spans="1:4" x14ac:dyDescent="0.25">
      <c r="A36" s="47"/>
      <c r="B36" s="48">
        <v>3</v>
      </c>
      <c r="C36" s="53" t="s">
        <v>60</v>
      </c>
      <c r="D36" s="44">
        <v>692.60056959999986</v>
      </c>
    </row>
    <row r="37" spans="1:4" x14ac:dyDescent="0.25">
      <c r="A37" s="49" t="s">
        <v>17</v>
      </c>
      <c r="B37" s="51"/>
      <c r="C37" s="51"/>
      <c r="D37" s="50">
        <f>SUM(D34:D36)</f>
        <v>5518.0153036705078</v>
      </c>
    </row>
    <row r="38" spans="1:4" x14ac:dyDescent="0.25">
      <c r="A38" s="49"/>
      <c r="B38" s="51"/>
      <c r="C38" s="51"/>
      <c r="D38" s="40"/>
    </row>
    <row r="39" spans="1:4" x14ac:dyDescent="0.25">
      <c r="A39" s="49" t="s">
        <v>61</v>
      </c>
      <c r="B39" s="51"/>
      <c r="C39" s="51"/>
      <c r="D39" s="40"/>
    </row>
    <row r="40" spans="1:4" x14ac:dyDescent="0.25">
      <c r="A40" s="47"/>
      <c r="B40" s="48">
        <v>1</v>
      </c>
      <c r="C40" s="53" t="s">
        <v>40</v>
      </c>
      <c r="D40" s="44">
        <v>450.4585741623045</v>
      </c>
    </row>
    <row r="41" spans="1:4" x14ac:dyDescent="0.25">
      <c r="A41" s="47"/>
      <c r="B41" s="48"/>
      <c r="C41" s="51" t="s">
        <v>62</v>
      </c>
      <c r="D41" s="50">
        <f>SUM(D40)</f>
        <v>450.4585741623045</v>
      </c>
    </row>
    <row r="42" spans="1:4" x14ac:dyDescent="0.25">
      <c r="A42" s="49"/>
      <c r="B42" s="51"/>
      <c r="C42" s="53"/>
      <c r="D42" s="40"/>
    </row>
    <row r="43" spans="1:4" x14ac:dyDescent="0.25">
      <c r="A43" s="49" t="s">
        <v>63</v>
      </c>
      <c r="B43" s="51"/>
      <c r="C43" s="51"/>
      <c r="D43" s="40"/>
    </row>
    <row r="44" spans="1:4" x14ac:dyDescent="0.25">
      <c r="A44" s="47"/>
      <c r="B44" s="48">
        <v>1</v>
      </c>
      <c r="C44" s="53" t="s">
        <v>64</v>
      </c>
      <c r="D44" s="44"/>
    </row>
    <row r="45" spans="1:4" x14ac:dyDescent="0.25">
      <c r="A45" s="47"/>
      <c r="B45" s="48"/>
      <c r="C45" s="51" t="s">
        <v>29</v>
      </c>
      <c r="D45" s="50"/>
    </row>
    <row r="46" spans="1:4" x14ac:dyDescent="0.25">
      <c r="A46" s="47"/>
      <c r="B46" s="48"/>
      <c r="C46" s="51"/>
      <c r="D46" s="40"/>
    </row>
    <row r="47" spans="1:4" x14ac:dyDescent="0.25">
      <c r="A47" s="49"/>
      <c r="B47" s="51"/>
      <c r="C47" s="51" t="s">
        <v>65</v>
      </c>
      <c r="D47" s="50">
        <f>+D24+D31+D37+D41</f>
        <v>7434.696248432826</v>
      </c>
    </row>
    <row r="48" spans="1:4" x14ac:dyDescent="0.25">
      <c r="A48" s="49"/>
      <c r="B48" s="51"/>
      <c r="C48" s="51"/>
      <c r="D48" s="40"/>
    </row>
    <row r="49" spans="1:4" ht="15.75" thickBot="1" x14ac:dyDescent="0.3">
      <c r="A49" s="54"/>
      <c r="B49" s="55"/>
      <c r="C49" s="56" t="s">
        <v>34</v>
      </c>
      <c r="D49" s="57">
        <f>'מקפת אישית- נספח 1'!C41</f>
        <v>98360059.699184239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ED89-E8C3-44B8-A048-D0355A35901B}"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30" t="s">
        <v>115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4.7182407090013703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4.7182407090013703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0.89387042790839955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0.89387042790839955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6.5520766286733716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5.570152552966999E-2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0.23905999999999999</v>
      </c>
    </row>
    <row r="27" spans="1:3" x14ac:dyDescent="0.25">
      <c r="A27" s="15"/>
      <c r="B27" s="16" t="s">
        <v>24</v>
      </c>
      <c r="C27" s="24">
        <v>5.6715886710158721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0.58572643212782993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2.7379418302261989E-2</v>
      </c>
    </row>
    <row r="32" spans="1:3" x14ac:dyDescent="0.25">
      <c r="A32" s="15" t="s">
        <v>12</v>
      </c>
      <c r="B32" s="16" t="s">
        <v>28</v>
      </c>
      <c r="C32" s="24">
        <v>2.7379418302261989E-2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12.191567183885402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1.971972740827476E-4</v>
      </c>
    </row>
    <row r="39" spans="1:3" x14ac:dyDescent="0.25">
      <c r="A39" s="15" t="s">
        <v>14</v>
      </c>
      <c r="B39" s="16" t="s">
        <v>33</v>
      </c>
      <c r="C39" s="25">
        <f>C35/C42</f>
        <v>2.9447081118037804E-4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33226</v>
      </c>
    </row>
    <row r="42" spans="1:3" ht="15.75" thickBot="1" x14ac:dyDescent="0.3">
      <c r="A42" s="85"/>
      <c r="B42" s="27"/>
      <c r="C42" s="86">
        <v>41401.615104111152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0D4E-EC30-4976-A698-6C806E9EDFC1}">
  <dimension ref="A1:C42"/>
  <sheetViews>
    <sheetView rightToLeft="1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B45" sqref="B45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30" t="s">
        <v>116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1.2035830752769399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1.2035830752769399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0.61193344457943999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0.61193344457943999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0.31148186987547344</v>
      </c>
    </row>
    <row r="17" spans="1:3" ht="30" x14ac:dyDescent="0.25">
      <c r="A17" s="15" t="s">
        <v>12</v>
      </c>
      <c r="B17" s="20" t="s">
        <v>13</v>
      </c>
      <c r="C17" s="24">
        <v>0.31148186987547344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0.47368699491004007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8.6494906117100007E-2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0.38719208879294004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2.6006853846418934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4.6429475772308763E-5</v>
      </c>
    </row>
    <row r="39" spans="1:3" x14ac:dyDescent="0.25">
      <c r="A39" s="15" t="s">
        <v>14</v>
      </c>
      <c r="B39" s="16" t="s">
        <v>33</v>
      </c>
      <c r="C39" s="25">
        <f>C35/C42</f>
        <v>1.3413340418598317E-4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16911</v>
      </c>
    </row>
    <row r="42" spans="1:3" ht="15.75" thickBot="1" x14ac:dyDescent="0.3">
      <c r="A42" s="85"/>
      <c r="B42" s="27"/>
      <c r="C42" s="86">
        <v>19388.797297919191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3BCE-3022-4B83-8950-6AF7D9FF2C8E}">
  <dimension ref="A1:G58"/>
  <sheetViews>
    <sheetView rightToLeft="1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C48" sqref="C48"/>
    </sheetView>
  </sheetViews>
  <sheetFormatPr defaultRowHeight="15" x14ac:dyDescent="0.25"/>
  <cols>
    <col min="1" max="1" width="4.125" style="9" customWidth="1"/>
    <col min="2" max="2" width="48.375" style="9" customWidth="1"/>
    <col min="3" max="3" width="13.625" style="9" bestFit="1" customWidth="1"/>
    <col min="4" max="4" width="9" style="9"/>
    <col min="5" max="5" width="10.875" style="9" bestFit="1" customWidth="1"/>
    <col min="6" max="16384" width="9" style="9"/>
  </cols>
  <sheetData>
    <row r="1" spans="1:3" s="4" customFormat="1" x14ac:dyDescent="0.25">
      <c r="A1" s="102" t="s">
        <v>93</v>
      </c>
      <c r="B1" s="102"/>
      <c r="C1" s="102"/>
    </row>
    <row r="2" spans="1:3" s="4" customFormat="1" x14ac:dyDescent="0.25">
      <c r="A2" s="30"/>
      <c r="B2" s="31"/>
      <c r="C2" s="58"/>
    </row>
    <row r="3" spans="1:3" s="4" customFormat="1" x14ac:dyDescent="0.25">
      <c r="A3" s="2" t="s">
        <v>98</v>
      </c>
      <c r="B3" s="31"/>
      <c r="C3" s="58"/>
    </row>
    <row r="4" spans="1:3" s="4" customFormat="1" x14ac:dyDescent="0.25">
      <c r="A4" s="31"/>
      <c r="B4" s="31"/>
      <c r="C4" s="31"/>
    </row>
    <row r="5" spans="1:3" s="4" customFormat="1" ht="15.75" thickBot="1" x14ac:dyDescent="0.3">
      <c r="A5" s="2" t="s">
        <v>94</v>
      </c>
      <c r="B5" s="31"/>
      <c r="C5" s="31"/>
    </row>
    <row r="6" spans="1:3" x14ac:dyDescent="0.25">
      <c r="A6" s="59"/>
      <c r="B6" s="71"/>
      <c r="C6" s="60" t="s">
        <v>4</v>
      </c>
    </row>
    <row r="7" spans="1:3" x14ac:dyDescent="0.25">
      <c r="A7" s="49" t="s">
        <v>66</v>
      </c>
      <c r="B7" s="72"/>
      <c r="C7" s="61"/>
    </row>
    <row r="8" spans="1:3" x14ac:dyDescent="0.25">
      <c r="A8" s="47">
        <v>1</v>
      </c>
      <c r="B8" s="73" t="s">
        <v>49</v>
      </c>
      <c r="C8" s="62">
        <v>152157.9020671545</v>
      </c>
    </row>
    <row r="9" spans="1:3" x14ac:dyDescent="0.25">
      <c r="A9" s="37" t="s">
        <v>67</v>
      </c>
      <c r="B9" s="73"/>
      <c r="C9" s="63">
        <f>SUM(C8:C8)</f>
        <v>152157.9020671545</v>
      </c>
    </row>
    <row r="10" spans="1:3" x14ac:dyDescent="0.25">
      <c r="A10" s="64"/>
      <c r="B10" s="74"/>
      <c r="C10" s="65"/>
    </row>
    <row r="11" spans="1:3" x14ac:dyDescent="0.25">
      <c r="A11" s="37" t="s">
        <v>68</v>
      </c>
      <c r="B11" s="73"/>
      <c r="C11" s="65"/>
    </row>
    <row r="12" spans="1:3" x14ac:dyDescent="0.25">
      <c r="A12" s="47">
        <v>1</v>
      </c>
      <c r="B12" s="73" t="s">
        <v>40</v>
      </c>
      <c r="C12" s="62"/>
    </row>
    <row r="13" spans="1:3" x14ac:dyDescent="0.25">
      <c r="A13" s="49" t="s">
        <v>69</v>
      </c>
      <c r="B13" s="72"/>
      <c r="C13" s="63"/>
    </row>
    <row r="14" spans="1:3" x14ac:dyDescent="0.25">
      <c r="A14" s="52"/>
      <c r="B14" s="75"/>
      <c r="C14" s="65"/>
    </row>
    <row r="15" spans="1:3" x14ac:dyDescent="0.25">
      <c r="A15" s="45" t="s">
        <v>70</v>
      </c>
      <c r="B15" s="76"/>
      <c r="C15" s="65"/>
    </row>
    <row r="16" spans="1:3" x14ac:dyDescent="0.25">
      <c r="A16" s="47">
        <v>1</v>
      </c>
      <c r="B16" s="73" t="s">
        <v>40</v>
      </c>
      <c r="C16" s="62"/>
    </row>
    <row r="17" spans="1:3" x14ac:dyDescent="0.25">
      <c r="A17" s="37" t="s">
        <v>22</v>
      </c>
      <c r="B17" s="73"/>
      <c r="C17" s="63"/>
    </row>
    <row r="18" spans="1:3" x14ac:dyDescent="0.25">
      <c r="A18" s="64"/>
      <c r="B18" s="73"/>
      <c r="C18" s="65"/>
    </row>
    <row r="19" spans="1:3" x14ac:dyDescent="0.25">
      <c r="A19" s="37" t="s">
        <v>71</v>
      </c>
      <c r="B19" s="73"/>
      <c r="C19" s="65"/>
    </row>
    <row r="20" spans="1:3" x14ac:dyDescent="0.25">
      <c r="A20" s="37" t="s">
        <v>72</v>
      </c>
      <c r="B20" s="74" t="s">
        <v>73</v>
      </c>
      <c r="C20" s="65"/>
    </row>
    <row r="21" spans="1:3" x14ac:dyDescent="0.25">
      <c r="A21" s="47">
        <v>1</v>
      </c>
      <c r="B21" s="73"/>
      <c r="C21" s="62"/>
    </row>
    <row r="22" spans="1:3" x14ac:dyDescent="0.25">
      <c r="A22" s="47">
        <v>2</v>
      </c>
      <c r="B22" s="73"/>
      <c r="C22" s="62"/>
    </row>
    <row r="23" spans="1:3" x14ac:dyDescent="0.25">
      <c r="A23" s="49" t="s">
        <v>74</v>
      </c>
      <c r="B23" s="77" t="s">
        <v>75</v>
      </c>
      <c r="C23" s="65"/>
    </row>
    <row r="24" spans="1:3" x14ac:dyDescent="0.25">
      <c r="A24" s="66">
        <v>1</v>
      </c>
      <c r="B24" s="76" t="s">
        <v>76</v>
      </c>
      <c r="C24" s="62">
        <v>679.28521029199567</v>
      </c>
    </row>
    <row r="25" spans="1:3" x14ac:dyDescent="0.25">
      <c r="A25" s="66">
        <v>2</v>
      </c>
      <c r="B25" s="76" t="s">
        <v>49</v>
      </c>
      <c r="C25" s="62">
        <v>652.83261278219254</v>
      </c>
    </row>
    <row r="26" spans="1:3" x14ac:dyDescent="0.25">
      <c r="A26" s="66">
        <v>3</v>
      </c>
      <c r="B26" s="76" t="s">
        <v>77</v>
      </c>
      <c r="C26" s="62">
        <v>529.65139934724516</v>
      </c>
    </row>
    <row r="27" spans="1:3" x14ac:dyDescent="0.25">
      <c r="A27" s="66">
        <v>4</v>
      </c>
      <c r="B27" s="76" t="s">
        <v>78</v>
      </c>
      <c r="C27" s="62">
        <v>526.45734854545117</v>
      </c>
    </row>
    <row r="28" spans="1:3" x14ac:dyDescent="0.25">
      <c r="A28" s="66">
        <v>5</v>
      </c>
      <c r="B28" s="76" t="s">
        <v>79</v>
      </c>
      <c r="C28" s="62">
        <v>442.20313470824829</v>
      </c>
    </row>
    <row r="29" spans="1:3" x14ac:dyDescent="0.25">
      <c r="A29" s="66">
        <v>6</v>
      </c>
      <c r="B29" s="76" t="s">
        <v>80</v>
      </c>
      <c r="C29" s="62">
        <v>274.50289111013313</v>
      </c>
    </row>
    <row r="30" spans="1:3" x14ac:dyDescent="0.25">
      <c r="A30" s="66">
        <v>7</v>
      </c>
      <c r="B30" s="76" t="s">
        <v>81</v>
      </c>
      <c r="C30" s="62">
        <v>241.14380347205301</v>
      </c>
    </row>
    <row r="31" spans="1:3" x14ac:dyDescent="0.25">
      <c r="A31" s="45">
        <v>8</v>
      </c>
      <c r="B31" s="75" t="s">
        <v>49</v>
      </c>
      <c r="C31" s="63">
        <v>0</v>
      </c>
    </row>
    <row r="32" spans="1:3" x14ac:dyDescent="0.25">
      <c r="A32" s="45" t="s">
        <v>82</v>
      </c>
      <c r="B32" s="76"/>
      <c r="C32" s="63">
        <f>SUM(C24:C31)</f>
        <v>3346.0764002573192</v>
      </c>
    </row>
    <row r="33" spans="1:7" x14ac:dyDescent="0.25">
      <c r="A33" s="37"/>
      <c r="B33" s="73"/>
      <c r="C33" s="65"/>
    </row>
    <row r="34" spans="1:7" x14ac:dyDescent="0.25">
      <c r="A34" s="37" t="s">
        <v>83</v>
      </c>
      <c r="B34" s="74"/>
      <c r="C34" s="65"/>
    </row>
    <row r="35" spans="1:7" x14ac:dyDescent="0.25">
      <c r="A35" s="47" t="s">
        <v>72</v>
      </c>
      <c r="B35" s="72" t="s">
        <v>84</v>
      </c>
      <c r="C35" s="62"/>
    </row>
    <row r="36" spans="1:7" x14ac:dyDescent="0.25">
      <c r="A36" s="47">
        <v>1</v>
      </c>
      <c r="B36" s="72" t="s">
        <v>49</v>
      </c>
      <c r="C36" s="62">
        <v>430.05934249660811</v>
      </c>
    </row>
    <row r="37" spans="1:7" x14ac:dyDescent="0.25">
      <c r="A37" s="49">
        <v>8</v>
      </c>
      <c r="B37" s="74" t="s">
        <v>38</v>
      </c>
      <c r="C37" s="65">
        <v>0</v>
      </c>
    </row>
    <row r="38" spans="1:7" x14ac:dyDescent="0.25">
      <c r="A38" s="66" t="s">
        <v>74</v>
      </c>
      <c r="B38" s="72" t="s">
        <v>85</v>
      </c>
      <c r="C38" s="62"/>
    </row>
    <row r="39" spans="1:7" x14ac:dyDescent="0.25">
      <c r="A39" s="66">
        <v>1</v>
      </c>
      <c r="B39" s="72" t="s">
        <v>49</v>
      </c>
      <c r="C39" s="62">
        <v>4286.4272232491003</v>
      </c>
    </row>
    <row r="40" spans="1:7" x14ac:dyDescent="0.25">
      <c r="A40" s="66">
        <v>2</v>
      </c>
      <c r="B40" s="72" t="s">
        <v>86</v>
      </c>
      <c r="C40" s="62">
        <v>3741.3164227901157</v>
      </c>
    </row>
    <row r="41" spans="1:7" x14ac:dyDescent="0.25">
      <c r="A41" s="66">
        <v>3</v>
      </c>
      <c r="B41" s="72" t="s">
        <v>87</v>
      </c>
      <c r="C41" s="62">
        <v>2295.9171816345747</v>
      </c>
    </row>
    <row r="42" spans="1:7" x14ac:dyDescent="0.25">
      <c r="A42" s="66">
        <v>4</v>
      </c>
      <c r="B42" s="72" t="s">
        <v>88</v>
      </c>
      <c r="C42" s="62">
        <v>2206.1370891335732</v>
      </c>
    </row>
    <row r="43" spans="1:7" x14ac:dyDescent="0.25">
      <c r="A43" s="66">
        <v>5</v>
      </c>
      <c r="B43" s="72" t="s">
        <v>89</v>
      </c>
      <c r="C43" s="62">
        <v>1755.5220273715754</v>
      </c>
      <c r="F43" s="67"/>
    </row>
    <row r="44" spans="1:7" x14ac:dyDescent="0.25">
      <c r="A44" s="66">
        <v>6</v>
      </c>
      <c r="B44" s="72" t="s">
        <v>90</v>
      </c>
      <c r="C44" s="62">
        <v>1560.293826734963</v>
      </c>
      <c r="E44" s="67"/>
    </row>
    <row r="45" spans="1:7" x14ac:dyDescent="0.25">
      <c r="A45" s="49">
        <v>8</v>
      </c>
      <c r="B45" s="75" t="s">
        <v>38</v>
      </c>
      <c r="C45" s="63">
        <v>0</v>
      </c>
      <c r="E45" s="68"/>
    </row>
    <row r="46" spans="1:7" x14ac:dyDescent="0.25">
      <c r="A46" s="52" t="s">
        <v>91</v>
      </c>
      <c r="B46" s="75"/>
      <c r="C46" s="63">
        <f>SUM(C35:C44)</f>
        <v>16275.673113410512</v>
      </c>
      <c r="E46" s="68"/>
    </row>
    <row r="47" spans="1:7" x14ac:dyDescent="0.25">
      <c r="A47" s="45"/>
      <c r="B47" s="76"/>
      <c r="C47" s="63"/>
      <c r="E47" s="68"/>
      <c r="G47" s="67"/>
    </row>
    <row r="48" spans="1:7" x14ac:dyDescent="0.25">
      <c r="A48" s="52" t="s">
        <v>92</v>
      </c>
      <c r="B48" s="75"/>
      <c r="C48" s="63">
        <f>C9+C32+C46</f>
        <v>171779.65158082233</v>
      </c>
      <c r="E48" s="68"/>
    </row>
    <row r="49" spans="1:3" s="4" customFormat="1" ht="15.75" thickBot="1" x14ac:dyDescent="0.3">
      <c r="A49" s="70"/>
      <c r="B49" s="70"/>
      <c r="C49" s="28"/>
    </row>
    <row r="50" spans="1:3" s="4" customFormat="1" ht="15.75" thickBot="1" x14ac:dyDescent="0.3">
      <c r="A50" s="70" t="s">
        <v>34</v>
      </c>
      <c r="B50" s="70"/>
      <c r="C50" s="78">
        <f>'מקפת אישית- נספח 1'!C41</f>
        <v>98360059.699184239</v>
      </c>
    </row>
    <row r="51" spans="1:3" x14ac:dyDescent="0.25">
      <c r="C51" s="67"/>
    </row>
    <row r="54" spans="1:3" x14ac:dyDescent="0.25">
      <c r="C54" s="67"/>
    </row>
    <row r="58" spans="1:3" x14ac:dyDescent="0.25">
      <c r="C58" s="6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E900-27F2-4A23-A0A3-52B33FB2C97D}">
  <sheetPr>
    <pageSetUpPr fitToPage="1"/>
  </sheetPr>
  <dimension ref="A1:C42"/>
  <sheetViews>
    <sheetView rightToLeft="1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C51" sqref="C51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108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8562.2963485192049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8562.2963485192049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213.82607478215172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213.82607478215172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4534.2222511141172</v>
      </c>
    </row>
    <row r="17" spans="1:3" ht="30" x14ac:dyDescent="0.25">
      <c r="A17" s="15" t="s">
        <v>12</v>
      </c>
      <c r="B17" s="20" t="s">
        <v>13</v>
      </c>
      <c r="C17" s="24">
        <v>553.79989390777871</v>
      </c>
    </row>
    <row r="18" spans="1:3" x14ac:dyDescent="0.25">
      <c r="A18" s="15" t="s">
        <v>14</v>
      </c>
      <c r="B18" s="20" t="s">
        <v>15</v>
      </c>
      <c r="C18" s="24">
        <v>12.21482</v>
      </c>
    </row>
    <row r="19" spans="1:3" x14ac:dyDescent="0.25">
      <c r="A19" s="15" t="s">
        <v>16</v>
      </c>
      <c r="B19" s="16" t="s">
        <v>17</v>
      </c>
      <c r="C19" s="24">
        <v>3968.2075372063387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126601.20507989897</v>
      </c>
    </row>
    <row r="22" spans="1:3" x14ac:dyDescent="0.25">
      <c r="A22" s="15"/>
      <c r="B22" s="16" t="s">
        <v>19</v>
      </c>
      <c r="C22" s="24">
        <v>12483.23566493924</v>
      </c>
    </row>
    <row r="23" spans="1:3" x14ac:dyDescent="0.25">
      <c r="A23" s="15"/>
      <c r="B23" s="16" t="s">
        <v>20</v>
      </c>
      <c r="C23" s="24">
        <v>103255.76843992283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8972.9688415220771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1889.2321335148094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391.73924740935138</v>
      </c>
    </row>
    <row r="32" spans="1:3" x14ac:dyDescent="0.25">
      <c r="A32" s="15" t="s">
        <v>12</v>
      </c>
      <c r="B32" s="16" t="s">
        <v>28</v>
      </c>
      <c r="C32" s="24">
        <v>391.73924740935138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140303.28900172381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2.11565797773831E-3</v>
      </c>
    </row>
    <row r="39" spans="1:3" x14ac:dyDescent="0.25">
      <c r="A39" s="15" t="s">
        <v>14</v>
      </c>
      <c r="B39" s="16" t="s">
        <v>33</v>
      </c>
      <c r="C39" s="25">
        <f>C35/C42</f>
        <v>2.2877891399904989E-3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60101872</v>
      </c>
    </row>
    <row r="42" spans="1:3" ht="15.75" thickBot="1" x14ac:dyDescent="0.3">
      <c r="A42" s="85"/>
      <c r="B42" s="27" t="s">
        <v>96</v>
      </c>
      <c r="C42" s="86">
        <v>61327019.41329544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F00F-2F26-4EFE-A7F3-E3E157BE73E8}">
  <sheetPr>
    <pageSetUpPr fitToPage="1"/>
  </sheetPr>
  <dimension ref="A1:C42"/>
  <sheetViews>
    <sheetView rightToLeft="1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B42" sqref="B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9.875" style="9" bestFit="1" customWidth="1"/>
    <col min="4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99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338.257967333115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338.257967333115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0.26640823236846989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0.26640823236846989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606.07997000000012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606.07997000000012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944.60434556548353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3.9560787638819815E-4</v>
      </c>
    </row>
    <row r="39" spans="1:3" x14ac:dyDescent="0.25">
      <c r="A39" s="15" t="s">
        <v>14</v>
      </c>
      <c r="B39" s="16" t="s">
        <v>33</v>
      </c>
      <c r="C39" s="25">
        <f>C35/C42</f>
        <v>5.4547506651948167E-4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1532022</v>
      </c>
    </row>
    <row r="42" spans="1:3" ht="15.75" thickBot="1" x14ac:dyDescent="0.3">
      <c r="A42" s="85"/>
      <c r="B42" s="27" t="s">
        <v>96</v>
      </c>
      <c r="C42" s="86">
        <v>1731709.483245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A750-BC37-47BA-B817-A5D0414436C1}">
  <sheetPr>
    <pageSetUpPr fitToPage="1"/>
  </sheetPr>
  <dimension ref="A1:C42"/>
  <sheetViews>
    <sheetView rightToLeft="1" workbookViewId="0">
      <pane xSplit="2" ySplit="7" topLeftCell="C28" activePane="bottomRight" state="frozen"/>
      <selection pane="topRight" activeCell="C1" sqref="C1"/>
      <selection pane="bottomLeft" activeCell="A8" sqref="A8"/>
      <selection pane="bottomRight" activeCell="B42" sqref="B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100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744.52263684295838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744.52263684295838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10.569210660056996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10.569210660056996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2.2768567906809625</v>
      </c>
    </row>
    <row r="17" spans="1:3" ht="30" x14ac:dyDescent="0.25">
      <c r="A17" s="15" t="s">
        <v>12</v>
      </c>
      <c r="B17" s="20" t="s">
        <v>13</v>
      </c>
      <c r="C17" s="24">
        <v>2.2768567906809625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1213.4135157370104</v>
      </c>
    </row>
    <row r="22" spans="1:3" x14ac:dyDescent="0.25">
      <c r="A22" s="15"/>
      <c r="B22" s="16" t="s">
        <v>19</v>
      </c>
      <c r="C22" s="24">
        <v>45.085614345071981</v>
      </c>
    </row>
    <row r="23" spans="1:3" x14ac:dyDescent="0.25">
      <c r="A23" s="15"/>
      <c r="B23" s="16" t="s">
        <v>20</v>
      </c>
      <c r="C23" s="24">
        <v>129.12290939454425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58.937600000000003</v>
      </c>
    </row>
    <row r="27" spans="1:3" x14ac:dyDescent="0.25">
      <c r="A27" s="15"/>
      <c r="B27" s="16" t="s">
        <v>24</v>
      </c>
      <c r="C27" s="24">
        <v>890.85285925645383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89.414532740940331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7.4784746014598724</v>
      </c>
    </row>
    <row r="32" spans="1:3" x14ac:dyDescent="0.25">
      <c r="A32" s="15" t="s">
        <v>12</v>
      </c>
      <c r="B32" s="16" t="s">
        <v>28</v>
      </c>
      <c r="C32" s="24">
        <v>7.4784746014598724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1978.2606946321666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4.0281497982850532E-4</v>
      </c>
    </row>
    <row r="39" spans="1:3" x14ac:dyDescent="0.25">
      <c r="A39" s="15" t="s">
        <v>14</v>
      </c>
      <c r="B39" s="16" t="s">
        <v>33</v>
      </c>
      <c r="C39" s="25">
        <f>C35/C42</f>
        <v>5.811250807920389E-4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3017987</v>
      </c>
    </row>
    <row r="42" spans="1:3" ht="15.75" thickBot="1" x14ac:dyDescent="0.3">
      <c r="A42" s="85"/>
      <c r="B42" s="27" t="s">
        <v>96</v>
      </c>
      <c r="C42" s="86">
        <v>3404190.8704678779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84F3-72A7-43E2-B812-900933D64B50}">
  <sheetPr>
    <pageSetUpPr fitToPage="1"/>
  </sheetPr>
  <dimension ref="A1:C42"/>
  <sheetViews>
    <sheetView rightToLeft="1" zoomScaleNormal="100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B42" sqref="B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101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32.890194912521054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32.890194912521054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1.1396728423586997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1.1396728423586997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6.7795152170895143</v>
      </c>
    </row>
    <row r="17" spans="1:3" ht="30" x14ac:dyDescent="0.25">
      <c r="A17" s="15" t="s">
        <v>12</v>
      </c>
      <c r="B17" s="20" t="s">
        <v>13</v>
      </c>
      <c r="C17" s="24">
        <v>6.7795152170895143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19.821470205075862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7.6635180401293308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2.2619447017652505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9.8960074631812827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60.630853177045132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1.0263201005511588E-4</v>
      </c>
    </row>
    <row r="39" spans="1:3" x14ac:dyDescent="0.25">
      <c r="A39" s="15" t="s">
        <v>14</v>
      </c>
      <c r="B39" s="16" t="s">
        <v>33</v>
      </c>
      <c r="C39" s="25">
        <f>C35/C42</f>
        <v>2.3320264722110907E-4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1">
        <v>259188</v>
      </c>
    </row>
    <row r="42" spans="1:3" ht="15.75" thickBot="1" x14ac:dyDescent="0.3">
      <c r="A42" s="85"/>
      <c r="B42" s="27" t="s">
        <v>96</v>
      </c>
      <c r="C42" s="1">
        <v>259992.13087644975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7BE6-AF04-43ED-9095-D191E96DE62E}">
  <sheetPr>
    <pageSetUpPr fitToPage="1"/>
  </sheetPr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B42" sqref="B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x14ac:dyDescent="0.25">
      <c r="B1" s="87" t="s">
        <v>0</v>
      </c>
    </row>
    <row r="2" spans="1:3" x14ac:dyDescent="0.25">
      <c r="B2" s="88" t="s">
        <v>1</v>
      </c>
      <c r="C2" s="89"/>
    </row>
    <row r="3" spans="1:3" x14ac:dyDescent="0.25">
      <c r="B3" s="90"/>
      <c r="C3" s="91" t="s">
        <v>2</v>
      </c>
    </row>
    <row r="4" spans="1:3" x14ac:dyDescent="0.25">
      <c r="B4" s="92" t="s">
        <v>3</v>
      </c>
      <c r="C4" s="89"/>
    </row>
    <row r="5" spans="1:3" ht="15.75" thickBot="1" x14ac:dyDescent="0.3">
      <c r="B5" s="93" t="s">
        <v>107</v>
      </c>
      <c r="C5" s="89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37.040468541044604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37.040468541044604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0.16385041740284001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0.16385041740284001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0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0</v>
      </c>
    </row>
    <row r="27" spans="1:3" x14ac:dyDescent="0.25">
      <c r="A27" s="15"/>
      <c r="B27" s="16" t="s">
        <v>24</v>
      </c>
      <c r="C27" s="24">
        <v>0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37.204318958447445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0</v>
      </c>
    </row>
    <row r="39" spans="1:3" x14ac:dyDescent="0.25">
      <c r="A39" s="15" t="s">
        <v>14</v>
      </c>
      <c r="B39" s="16" t="s">
        <v>33</v>
      </c>
      <c r="C39" s="25">
        <f>C35/C42</f>
        <v>1.4078786246186472E-4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247411</v>
      </c>
    </row>
    <row r="42" spans="1:3" ht="15.75" thickBot="1" x14ac:dyDescent="0.3">
      <c r="A42" s="85"/>
      <c r="B42" s="27" t="s">
        <v>96</v>
      </c>
      <c r="C42" s="86">
        <v>264258</v>
      </c>
    </row>
  </sheetData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DF42C-FDD6-4189-8B74-276A2A35EFF5}">
  <dimension ref="A1:C42"/>
  <sheetViews>
    <sheetView rightToLeft="1" workbookViewId="0">
      <pane xSplit="2" ySplit="7" topLeftCell="C31" activePane="bottomRight" state="frozen"/>
      <selection pane="topRight" activeCell="C1" sqref="C1"/>
      <selection pane="bottomLeft" activeCell="A8" sqref="A8"/>
      <selection pane="bottomRight" activeCell="B42" sqref="B42"/>
    </sheetView>
  </sheetViews>
  <sheetFormatPr defaultRowHeight="15" x14ac:dyDescent="0.25"/>
  <cols>
    <col min="1" max="1" width="1.875" style="9" bestFit="1" customWidth="1"/>
    <col min="2" max="2" width="55.875" style="9" bestFit="1" customWidth="1"/>
    <col min="3" max="3" width="10.875" style="9" bestFit="1" customWidth="1"/>
    <col min="4" max="4" width="9" style="9"/>
    <col min="5" max="5" width="11.125" style="9" customWidth="1"/>
    <col min="6" max="6" width="10.625" style="9" customWidth="1"/>
    <col min="7" max="7" width="11.5" style="9" customWidth="1"/>
    <col min="8" max="8" width="10.75" style="9" customWidth="1"/>
    <col min="9" max="16384" width="9" style="9"/>
  </cols>
  <sheetData>
    <row r="1" spans="1:3" s="4" customFormat="1" x14ac:dyDescent="0.25">
      <c r="A1" s="102" t="s">
        <v>93</v>
      </c>
      <c r="B1" s="102"/>
      <c r="C1" s="3"/>
    </row>
    <row r="2" spans="1:3" s="4" customFormat="1" x14ac:dyDescent="0.25">
      <c r="A2" s="5"/>
      <c r="B2" s="6"/>
      <c r="C2" s="6"/>
    </row>
    <row r="3" spans="1:3" s="4" customFormat="1" x14ac:dyDescent="0.25">
      <c r="B3" s="2" t="s">
        <v>95</v>
      </c>
      <c r="C3" s="6"/>
    </row>
    <row r="4" spans="1:3" s="4" customFormat="1" ht="18.75" customHeight="1" x14ac:dyDescent="0.25">
      <c r="B4" s="81" t="s">
        <v>3</v>
      </c>
      <c r="C4" s="8"/>
    </row>
    <row r="5" spans="1:3" s="4" customFormat="1" ht="15.75" thickBot="1" x14ac:dyDescent="0.3">
      <c r="B5" s="82" t="s">
        <v>102</v>
      </c>
      <c r="C5" s="8"/>
    </row>
    <row r="6" spans="1:3" ht="14.25" customHeight="1" x14ac:dyDescent="0.25">
      <c r="A6" s="96"/>
      <c r="B6" s="98"/>
      <c r="C6" s="100" t="s">
        <v>4</v>
      </c>
    </row>
    <row r="7" spans="1:3" x14ac:dyDescent="0.25">
      <c r="A7" s="97"/>
      <c r="B7" s="99"/>
      <c r="C7" s="101"/>
    </row>
    <row r="8" spans="1:3" x14ac:dyDescent="0.25">
      <c r="A8" s="12">
        <v>1</v>
      </c>
      <c r="B8" s="13" t="s">
        <v>5</v>
      </c>
      <c r="C8" s="83">
        <v>906.48680711227576</v>
      </c>
    </row>
    <row r="9" spans="1:3" x14ac:dyDescent="0.25">
      <c r="A9" s="15"/>
      <c r="B9" s="16" t="s">
        <v>6</v>
      </c>
      <c r="C9" s="24">
        <v>0</v>
      </c>
    </row>
    <row r="10" spans="1:3" x14ac:dyDescent="0.25">
      <c r="A10" s="15"/>
      <c r="B10" s="16" t="s">
        <v>7</v>
      </c>
      <c r="C10" s="24">
        <v>906.48680711227576</v>
      </c>
    </row>
    <row r="11" spans="1:3" x14ac:dyDescent="0.25">
      <c r="A11" s="15"/>
      <c r="B11" s="16"/>
      <c r="C11" s="84"/>
    </row>
    <row r="12" spans="1:3" x14ac:dyDescent="0.25">
      <c r="A12" s="12">
        <v>2</v>
      </c>
      <c r="B12" s="13" t="s">
        <v>8</v>
      </c>
      <c r="C12" s="83">
        <v>0.52651246072466051</v>
      </c>
    </row>
    <row r="13" spans="1:3" x14ac:dyDescent="0.25">
      <c r="A13" s="15"/>
      <c r="B13" s="19" t="s">
        <v>9</v>
      </c>
      <c r="C13" s="24">
        <v>0</v>
      </c>
    </row>
    <row r="14" spans="1:3" x14ac:dyDescent="0.25">
      <c r="A14" s="15"/>
      <c r="B14" s="19" t="s">
        <v>10</v>
      </c>
      <c r="C14" s="24">
        <v>0.52651246072466051</v>
      </c>
    </row>
    <row r="15" spans="1:3" x14ac:dyDescent="0.25">
      <c r="A15" s="10"/>
      <c r="B15" s="11"/>
      <c r="C15" s="84"/>
    </row>
    <row r="16" spans="1:3" x14ac:dyDescent="0.25">
      <c r="A16" s="12">
        <v>3</v>
      </c>
      <c r="B16" s="13" t="s">
        <v>11</v>
      </c>
      <c r="C16" s="83">
        <v>0</v>
      </c>
    </row>
    <row r="17" spans="1:3" ht="30" x14ac:dyDescent="0.25">
      <c r="A17" s="15" t="s">
        <v>12</v>
      </c>
      <c r="B17" s="20" t="s">
        <v>13</v>
      </c>
      <c r="C17" s="24">
        <v>0</v>
      </c>
    </row>
    <row r="18" spans="1:3" x14ac:dyDescent="0.25">
      <c r="A18" s="15" t="s">
        <v>14</v>
      </c>
      <c r="B18" s="20" t="s">
        <v>15</v>
      </c>
      <c r="C18" s="24">
        <v>0</v>
      </c>
    </row>
    <row r="19" spans="1:3" x14ac:dyDescent="0.25">
      <c r="A19" s="15" t="s">
        <v>16</v>
      </c>
      <c r="B19" s="16" t="s">
        <v>17</v>
      </c>
      <c r="C19" s="24">
        <v>0</v>
      </c>
    </row>
    <row r="20" spans="1:3" x14ac:dyDescent="0.25">
      <c r="A20" s="21"/>
      <c r="B20" s="22"/>
      <c r="C20" s="84"/>
    </row>
    <row r="21" spans="1:3" x14ac:dyDescent="0.25">
      <c r="A21" s="23">
        <v>4</v>
      </c>
      <c r="B21" s="13" t="s">
        <v>18</v>
      </c>
      <c r="C21" s="83">
        <v>479.8453192053027</v>
      </c>
    </row>
    <row r="22" spans="1:3" x14ac:dyDescent="0.25">
      <c r="A22" s="15"/>
      <c r="B22" s="16" t="s">
        <v>19</v>
      </c>
      <c r="C22" s="24">
        <v>0</v>
      </c>
    </row>
    <row r="23" spans="1:3" x14ac:dyDescent="0.25">
      <c r="A23" s="15"/>
      <c r="B23" s="16" t="s">
        <v>20</v>
      </c>
      <c r="C23" s="24">
        <v>0</v>
      </c>
    </row>
    <row r="24" spans="1:3" x14ac:dyDescent="0.25">
      <c r="A24" s="15"/>
      <c r="B24" s="16" t="s">
        <v>21</v>
      </c>
      <c r="C24" s="24"/>
    </row>
    <row r="25" spans="1:3" x14ac:dyDescent="0.25">
      <c r="A25" s="15"/>
      <c r="B25" s="16" t="s">
        <v>22</v>
      </c>
      <c r="C25" s="24"/>
    </row>
    <row r="26" spans="1:3" x14ac:dyDescent="0.25">
      <c r="A26" s="15"/>
      <c r="B26" s="16" t="s">
        <v>23</v>
      </c>
      <c r="C26" s="24">
        <v>39.919752496608112</v>
      </c>
    </row>
    <row r="27" spans="1:3" x14ac:dyDescent="0.25">
      <c r="A27" s="15"/>
      <c r="B27" s="16" t="s">
        <v>24</v>
      </c>
      <c r="C27" s="24">
        <v>439.92556670869459</v>
      </c>
    </row>
    <row r="28" spans="1:3" x14ac:dyDescent="0.25">
      <c r="A28" s="15"/>
      <c r="B28" s="16" t="s">
        <v>25</v>
      </c>
      <c r="C28" s="24">
        <v>0</v>
      </c>
    </row>
    <row r="29" spans="1:3" x14ac:dyDescent="0.25">
      <c r="A29" s="15"/>
      <c r="B29" s="16" t="s">
        <v>26</v>
      </c>
      <c r="C29" s="24">
        <v>0</v>
      </c>
    </row>
    <row r="30" spans="1:3" x14ac:dyDescent="0.25">
      <c r="A30" s="15"/>
      <c r="B30" s="16"/>
      <c r="C30" s="84"/>
    </row>
    <row r="31" spans="1:3" x14ac:dyDescent="0.25">
      <c r="A31" s="15">
        <v>5</v>
      </c>
      <c r="B31" s="13" t="s">
        <v>27</v>
      </c>
      <c r="C31" s="83">
        <v>0</v>
      </c>
    </row>
    <row r="32" spans="1:3" x14ac:dyDescent="0.25">
      <c r="A32" s="15" t="s">
        <v>12</v>
      </c>
      <c r="B32" s="16" t="s">
        <v>28</v>
      </c>
      <c r="C32" s="24">
        <v>0</v>
      </c>
    </row>
    <row r="33" spans="1:3" x14ac:dyDescent="0.25">
      <c r="A33" s="15" t="s">
        <v>14</v>
      </c>
      <c r="B33" s="16" t="s">
        <v>29</v>
      </c>
      <c r="C33" s="24"/>
    </row>
    <row r="34" spans="1:3" x14ac:dyDescent="0.25">
      <c r="A34" s="15"/>
      <c r="B34" s="16"/>
      <c r="C34" s="84"/>
    </row>
    <row r="35" spans="1:3" x14ac:dyDescent="0.25">
      <c r="A35" s="15">
        <v>6</v>
      </c>
      <c r="B35" s="13" t="s">
        <v>30</v>
      </c>
      <c r="C35" s="83">
        <v>1386.8586387783032</v>
      </c>
    </row>
    <row r="36" spans="1:3" x14ac:dyDescent="0.25">
      <c r="A36" s="15"/>
      <c r="B36" s="16"/>
      <c r="C36" s="84"/>
    </row>
    <row r="37" spans="1:3" x14ac:dyDescent="0.25">
      <c r="A37" s="15">
        <v>7</v>
      </c>
      <c r="B37" s="13" t="s">
        <v>31</v>
      </c>
      <c r="C37" s="84"/>
    </row>
    <row r="38" spans="1:3" ht="30" x14ac:dyDescent="0.25">
      <c r="A38" s="15" t="s">
        <v>12</v>
      </c>
      <c r="B38" s="20" t="s">
        <v>32</v>
      </c>
      <c r="C38" s="25">
        <f>(C17+C21+C33)/C41</f>
        <v>4.7893199588914208E-4</v>
      </c>
    </row>
    <row r="39" spans="1:3" x14ac:dyDescent="0.25">
      <c r="A39" s="15" t="s">
        <v>14</v>
      </c>
      <c r="B39" s="16" t="s">
        <v>33</v>
      </c>
      <c r="C39" s="25">
        <f>C35/C42</f>
        <v>5.2046588614231275E-4</v>
      </c>
    </row>
    <row r="40" spans="1:3" x14ac:dyDescent="0.25">
      <c r="A40" s="15"/>
      <c r="B40" s="16"/>
      <c r="C40" s="84"/>
    </row>
    <row r="41" spans="1:3" ht="15.75" thickBot="1" x14ac:dyDescent="0.3">
      <c r="A41" s="85"/>
      <c r="B41" s="56" t="s">
        <v>34</v>
      </c>
      <c r="C41" s="86">
        <v>1001907</v>
      </c>
    </row>
    <row r="42" spans="1:3" ht="15.75" thickBot="1" x14ac:dyDescent="0.3">
      <c r="A42" s="85"/>
      <c r="B42" s="27" t="s">
        <v>96</v>
      </c>
      <c r="C42" s="86">
        <v>2664648.4922531303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21</vt:i4>
      </vt:variant>
    </vt:vector>
  </HeadingPairs>
  <TitlesOfParts>
    <vt:vector size="21" baseType="lpstr">
      <vt:lpstr>מקפת אישית- נספח 1</vt:lpstr>
      <vt:lpstr>מקפת אישית-נספח 2</vt:lpstr>
      <vt:lpstr>מקפת אישית-נספח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מחקה מדד s&amp;p</vt:lpstr>
      <vt:lpstr>מסלול משולב סחיר</vt:lpstr>
      <vt:lpstr>מסלול עוקב מדדים גמיש</vt:lpstr>
      <vt:lpstr>מסלול לבני 50 ומטה</vt:lpstr>
      <vt:lpstr>מסלול לבני 50 עד 60</vt:lpstr>
      <vt:lpstr>מסלול לבני 60 ומעלה</vt:lpstr>
      <vt:lpstr>מסלול זכאים קיימים לקצבה</vt:lpstr>
      <vt:lpstr>מסלול כללי למקבלי קצבה קיימים</vt:lpstr>
      <vt:lpstr>מסלול הלכה למקבלי קצבה קיימים</vt:lpstr>
      <vt:lpstr>מסלול כללי למקבלי קצבה</vt:lpstr>
      <vt:lpstr>מסלול הלכה למקבלי קצבה</vt:lpstr>
      <vt:lpstr>מסלול מניות למקבלי קצבה</vt:lpstr>
      <vt:lpstr>מסלול אגח למקבלי קצבה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אופיר שנקר</cp:lastModifiedBy>
  <cp:lastPrinted>2024-03-25T10:22:24Z</cp:lastPrinted>
  <dcterms:created xsi:type="dcterms:W3CDTF">2024-03-25T08:16:44Z</dcterms:created>
  <dcterms:modified xsi:type="dcterms:W3CDTF">2024-03-31T11:24:25Z</dcterms:modified>
</cp:coreProperties>
</file>