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Y:\דיווח לאוצר\דיווח הוצאות ישירות\2023\דיווח הוצאות ישירות גרסה מעודכנת מהאותר 2023\"/>
    </mc:Choice>
  </mc:AlternateContent>
  <xr:revisionPtr revIDLastSave="0" documentId="13_ncr:1_{FB3F8015-87F9-4FC2-8CEB-9A179A4389CE}" xr6:coauthVersionLast="47" xr6:coauthVersionMax="47" xr10:uidLastSave="{00000000-0000-0000-0000-000000000000}"/>
  <bookViews>
    <workbookView xWindow="-120" yWindow="-120" windowWidth="29040" windowHeight="15840" tabRatio="788" xr2:uid="{00000000-000D-0000-FFFF-FFFF00000000}"/>
  </bookViews>
  <sheets>
    <sheet name="יוזמה נספח 1" sheetId="8" r:id="rId1"/>
    <sheet name="יוזמה נספח 2" sheetId="39" r:id="rId2"/>
    <sheet name="יוזמה נספח 3" sheetId="40" r:id="rId3"/>
    <sheet name="מבוטחים" sheetId="1" r:id="rId4"/>
    <sheet name="עמיתי הביניים" sheetId="2" r:id="rId5"/>
  </sheets>
  <definedNames>
    <definedName name="_xlnm.Print_Area" localSheetId="4">'עמיתי הביניים'!$A$1:$D$64</definedName>
    <definedName name="_xlnm.Print_Titles" localSheetId="1">'יוזמה נספח 2'!$3:$4</definedName>
    <definedName name="_xlnm.Print_Titles" localSheetId="2">'יוזמה נספח 3'!$3:$4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40" l="1"/>
  <c r="D107" i="40" l="1"/>
  <c r="D97" i="40"/>
  <c r="D85" i="40"/>
  <c r="D64" i="40"/>
  <c r="D52" i="40"/>
  <c r="D28" i="40"/>
  <c r="D16" i="40"/>
  <c r="D66" i="39"/>
  <c r="D46" i="39"/>
  <c r="D36" i="39"/>
  <c r="D20" i="39"/>
  <c r="D74" i="39" s="1"/>
  <c r="D54" i="8"/>
  <c r="D47" i="8"/>
  <c r="D51" i="8" s="1"/>
  <c r="D36" i="8"/>
  <c r="D27" i="8"/>
  <c r="D15" i="8"/>
  <c r="D11" i="8"/>
  <c r="D7" i="8"/>
  <c r="D36" i="1"/>
  <c r="D47" i="1" s="1"/>
  <c r="D51" i="1" s="1"/>
  <c r="D27" i="1"/>
  <c r="D15" i="1"/>
  <c r="D11" i="1"/>
  <c r="D7" i="1"/>
  <c r="D54" i="2"/>
  <c r="D36" i="2"/>
  <c r="D47" i="2" s="1"/>
  <c r="D51" i="2" s="1"/>
  <c r="D27" i="2"/>
  <c r="D25" i="8" l="1"/>
  <c r="D58" i="8" s="1"/>
  <c r="D60" i="8" s="1"/>
  <c r="D25" i="1"/>
  <c r="D31" i="1" s="1"/>
  <c r="D64" i="1" s="1"/>
  <c r="D54" i="1"/>
  <c r="D31" i="8"/>
  <c r="D64" i="8" s="1"/>
  <c r="D58" i="1" l="1"/>
  <c r="D60" i="1" s="1"/>
  <c r="D7" i="2" l="1"/>
  <c r="D11" i="2"/>
  <c r="D15" i="2"/>
  <c r="D25" i="2" l="1"/>
  <c r="D58" i="2" l="1"/>
  <c r="D60" i="2" s="1"/>
  <c r="D31" i="2"/>
  <c r="D64" i="2" s="1"/>
</calcChain>
</file>

<file path=xl/sharedStrings.xml><?xml version="1.0" encoding="utf-8"?>
<sst xmlns="http://schemas.openxmlformats.org/spreadsheetml/2006/main" count="296" uniqueCount="123">
  <si>
    <t>סך הוצאות הנובעות מהשקעה בזכויות מקרקעין</t>
  </si>
  <si>
    <t>סך תשלומים הנובעים מהשקעה בקרנות השקעה בישראל</t>
  </si>
  <si>
    <t>סך תשלומים הנובעים מהשקעה בקרנות השקעה בחו"ל</t>
  </si>
  <si>
    <t>סך תשלומים בגין השקעה בקרנות נאמנות זרות</t>
  </si>
  <si>
    <t>סך הוצאות בעד מתן משכנתאות</t>
  </si>
  <si>
    <t>צדדים קשורים</t>
  </si>
  <si>
    <t>אחרים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</si>
  <si>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</si>
  <si>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</si>
  <si>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</si>
  <si>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</si>
  <si>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</si>
  <si>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</si>
  <si>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</si>
  <si>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</si>
  <si>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</si>
  <si>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תשלום למנהל תיקים ישראלי</t>
  </si>
  <si>
    <t>סך תשלומים למנהלי תיקים ישראליים</t>
  </si>
  <si>
    <t>תשלום למנהל תיקים זר</t>
  </si>
  <si>
    <t>קרן נאמנות ישראלית</t>
  </si>
  <si>
    <t>סך הכל עמלות ניהול חיצוני</t>
  </si>
  <si>
    <t/>
  </si>
  <si>
    <t>LEUMI</t>
  </si>
  <si>
    <t>גוף 2</t>
  </si>
  <si>
    <t>BlackRock Inc Ireland</t>
  </si>
  <si>
    <t>BlackRock Inc USA</t>
  </si>
  <si>
    <t>PSAGOT</t>
  </si>
  <si>
    <t>פועלים</t>
  </si>
  <si>
    <t>לאומי</t>
  </si>
  <si>
    <t>מזרחי</t>
  </si>
  <si>
    <t>VANGUARD FUNDS PLC</t>
  </si>
  <si>
    <t>BlackRock Inc UK</t>
  </si>
  <si>
    <t>גוף 3</t>
  </si>
  <si>
    <t>Lyxor Intl Asset Management</t>
  </si>
  <si>
    <t>State Street Global Advisors</t>
  </si>
  <si>
    <t>AMUNDI INVESTMENT SOLUTIONS</t>
  </si>
  <si>
    <t>DASH</t>
  </si>
  <si>
    <t>White Oak Partners</t>
  </si>
  <si>
    <t>Goldman Sachs Group</t>
  </si>
  <si>
    <t>KOTAK</t>
  </si>
  <si>
    <t>State street Global adviser/Ireland</t>
  </si>
  <si>
    <t>נספח 1- סך  ההוצאות הישירות ששולמו בעד כל סוג של הוצאה ישירה לתקופה המסתיימת ביום</t>
  </si>
  <si>
    <t xml:space="preserve">הוצאות ישירות שאינן מסוג עמלת ניהול חיצוני 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</si>
  <si>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</si>
  <si>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</si>
  <si>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</si>
  <si>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</si>
  <si>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</si>
  <si>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</si>
  <si>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</si>
  <si>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</si>
  <si>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</si>
  <si>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</si>
  <si>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</si>
  <si>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</si>
  <si>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</si>
  <si>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</si>
  <si>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</si>
  <si>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– 1  או לתקופה אחרת לפי העניין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</si>
  <si>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</si>
  <si>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</si>
  <si>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</si>
  <si>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</si>
  <si>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</si>
  <si>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</si>
  <si>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</si>
  <si>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</si>
  <si>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</si>
  <si>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</si>
  <si>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</si>
  <si>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</si>
  <si>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</si>
  <si>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</si>
  <si>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</si>
  <si>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15.</t>
  </si>
  <si>
    <t>א סכום שהוחזר לחוסכים (אם הוחזר)</t>
  </si>
  <si>
    <t>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</si>
  <si>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</si>
  <si>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</si>
  <si>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</si>
  <si>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</si>
  <si>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18. שיעור מגבלת עמלת ניהול חיצוני שהמשקיע המוסדי הצהיר עליה בהתאם לתקנה 2א לתקנות הוצאות ישירות עבור שנת הכספים הבאה + 1 XX20</t>
  </si>
  <si>
    <t>19. De: שיעור הוצאות ישירות (סכום של סעיף 9 וסעיף 18)</t>
  </si>
  <si>
    <t xml:space="preserve">נספח 2 – פרוט עמלות והוצאות שאינן עמלות ניהול חיצוני לשנה המסתיימת ביום: </t>
  </si>
  <si>
    <t>ברוקארז'- עמלות קנייה ומכירה בגין ביצוע עסקאות בניירות ערך סחירים</t>
  </si>
  <si>
    <t>סך הוצאות הנובעות מהשקעה בניירות ערך לא סחירים או ממתן הלוואה</t>
  </si>
  <si>
    <t>מסים החלים על הנכסים, ההכנסות והעסקאות</t>
  </si>
  <si>
    <t>WTAX</t>
  </si>
  <si>
    <t>FRT</t>
  </si>
  <si>
    <t>גוף/יחיד א'</t>
  </si>
  <si>
    <t>גוף/יחיד ב'</t>
  </si>
  <si>
    <t>סך הכל עמלות והוצאות שאינן עמלות ניהול חיצוני</t>
  </si>
  <si>
    <t>נספח 3 - פירוט עמלות ניהול חיצוני לשנה המסתיימת ביום: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</si>
  <si>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</si>
  <si>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</si>
  <si>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</si>
  <si>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</si>
  <si>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</si>
  <si>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</si>
  <si>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</si>
  <si>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תשלום הנובע מהשקעה בקרנות השקעה בחו"ל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</si>
  <si>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</si>
  <si>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</si>
  <si>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קסם קרנות נאמנות בע"מ</t>
  </si>
  <si>
    <t>הראל קרנות נאמנות</t>
  </si>
  <si>
    <t>מיטב תכלית קרנות נאמנות בע"מ</t>
  </si>
  <si>
    <t>פסגות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</si>
  <si>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</si>
  <si>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</si>
  <si>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</si>
  <si>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</si>
  <si>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</si>
  <si>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</si>
  <si>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תשלומים בגין השקעה בקרן טכנולוגיה עילית</t>
  </si>
  <si>
    <t>סך תשלום בגין השקעה בקרן טכנולוגיה עילית</t>
  </si>
  <si>
    <t>תשלום של דמי ניהול משתנים</t>
  </si>
  <si>
    <t>סך דמי ניהול משתנים</t>
  </si>
  <si>
    <t>סך הכל נכסים לסוף שנה קודמת</t>
  </si>
  <si>
    <t>יוזמה קרן פנסיה לעצמאים (מספר אוצר: 414)</t>
  </si>
  <si>
    <t xml:space="preserve"> יוזמה קרן פנסיה לעצמאים (מספר אוצר: 414) - מסלול מבוטחים רגילים</t>
  </si>
  <si>
    <t xml:space="preserve"> יוזמה קרן פנסיה לעצמאים (מספר אוצר: 414) - מסלול עמיתי הביניים</t>
  </si>
  <si>
    <t>14. ההפרש בין שיעור מגבלת עמלת ניהול חיצוני מוצהרת לבין שיעור  עמלת ניהול חיצוני בפועל 
(סעיף 13 פחות סעיף 12)</t>
  </si>
  <si>
    <t>אלפי ש''ח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</si>
</sst>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b/>
      <sz val="10"/>
      <color theme="1"/>
      <name val="David"/>
      <family val="2"/>
    </font>
    <font>
      <sz val="11"/>
      <color theme="1"/>
      <name val="David"/>
      <family val="2"/>
    </font>
    <font>
      <b/>
      <sz val="11"/>
      <color theme="1"/>
      <name val="David"/>
      <family val="2"/>
    </font>
    <font>
      <sz val="11"/>
      <color rgb="FFFF0000"/>
      <name val="David"/>
      <family val="2"/>
    </font>
    <font>
      <sz val="1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7">
    <xf numFmtId="0" fontId="0" fillId="0" borderId="0" xfId="0"/>
    <xf numFmtId="0" fontId="4" fillId="0" borderId="0" xfId="0" applyFont="1"/>
    <xf numFmtId="0" fontId="3" fillId="2" borderId="5" xfId="0" applyFont="1" applyFill="1" applyBorder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right" readingOrder="2"/>
    </xf>
    <xf numFmtId="49" fontId="5" fillId="2" borderId="2" xfId="0" applyNumberFormat="1" applyFont="1" applyFill="1" applyBorder="1" applyAlignment="1">
      <alignment horizontal="right" readingOrder="2"/>
    </xf>
    <xf numFmtId="49" fontId="5" fillId="2" borderId="1" xfId="0" applyNumberFormat="1" applyFont="1" applyFill="1" applyBorder="1" applyAlignment="1">
      <alignment horizontal="right" readingOrder="2"/>
    </xf>
    <xf numFmtId="14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right" readingOrder="2"/>
    </xf>
    <xf numFmtId="49" fontId="5" fillId="2" borderId="0" xfId="0" applyNumberFormat="1" applyFont="1" applyFill="1" applyAlignment="1">
      <alignment horizontal="right" readingOrder="2"/>
    </xf>
    <xf numFmtId="0" fontId="5" fillId="2" borderId="5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9" xfId="0" applyFont="1" applyFill="1" applyBorder="1" applyAlignment="1">
      <alignment horizontal="right" readingOrder="2"/>
    </xf>
    <xf numFmtId="49" fontId="4" fillId="2" borderId="10" xfId="0" applyNumberFormat="1" applyFont="1" applyFill="1" applyBorder="1" applyAlignment="1">
      <alignment horizontal="right" readingOrder="2"/>
    </xf>
    <xf numFmtId="164" fontId="4" fillId="0" borderId="8" xfId="1" applyNumberFormat="1" applyFont="1" applyBorder="1"/>
    <xf numFmtId="49" fontId="4" fillId="2" borderId="0" xfId="0" applyNumberFormat="1" applyFont="1" applyFill="1" applyAlignment="1">
      <alignment horizontal="right" readingOrder="2"/>
    </xf>
    <xf numFmtId="49" fontId="5" fillId="2" borderId="9" xfId="0" applyNumberFormat="1" applyFont="1" applyFill="1" applyBorder="1" applyAlignment="1">
      <alignment horizontal="right" readingOrder="2"/>
    </xf>
    <xf numFmtId="0" fontId="4" fillId="2" borderId="4" xfId="0" applyFont="1" applyFill="1" applyBorder="1" applyAlignment="1">
      <alignment horizontal="right" readingOrder="2"/>
    </xf>
    <xf numFmtId="164" fontId="4" fillId="0" borderId="8" xfId="0" applyNumberFormat="1" applyFont="1" applyBorder="1"/>
    <xf numFmtId="164" fontId="4" fillId="3" borderId="8" xfId="1" applyNumberFormat="1" applyFont="1" applyFill="1" applyBorder="1"/>
    <xf numFmtId="49" fontId="5" fillId="2" borderId="11" xfId="0" applyNumberFormat="1" applyFont="1" applyFill="1" applyBorder="1" applyAlignment="1">
      <alignment horizontal="right" readingOrder="2"/>
    </xf>
    <xf numFmtId="49" fontId="4" fillId="2" borderId="12" xfId="0" applyNumberFormat="1" applyFont="1" applyFill="1" applyBorder="1" applyAlignment="1">
      <alignment horizontal="right" readingOrder="2"/>
    </xf>
    <xf numFmtId="164" fontId="4" fillId="0" borderId="13" xfId="0" applyNumberFormat="1" applyFont="1" applyBorder="1"/>
    <xf numFmtId="49" fontId="5" fillId="0" borderId="0" xfId="0" applyNumberFormat="1" applyFont="1" applyAlignment="1">
      <alignment horizontal="right" readingOrder="2"/>
    </xf>
    <xf numFmtId="49" fontId="4" fillId="0" borderId="0" xfId="0" applyNumberFormat="1" applyFont="1" applyAlignment="1">
      <alignment horizontal="right" wrapText="1" readingOrder="2"/>
    </xf>
    <xf numFmtId="49" fontId="5" fillId="2" borderId="1" xfId="0" applyNumberFormat="1" applyFont="1" applyFill="1" applyBorder="1" applyAlignment="1">
      <alignment horizontal="right" wrapText="1" readingOrder="2"/>
    </xf>
    <xf numFmtId="0" fontId="5" fillId="2" borderId="3" xfId="0" applyFont="1" applyFill="1" applyBorder="1" applyAlignment="1">
      <alignment horizontal="left"/>
    </xf>
    <xf numFmtId="49" fontId="5" fillId="2" borderId="0" xfId="0" applyNumberFormat="1" applyFont="1" applyFill="1" applyAlignment="1">
      <alignment horizontal="right" wrapText="1" readingOrder="2"/>
    </xf>
    <xf numFmtId="14" fontId="5" fillId="2" borderId="5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right" wrapText="1" readingOrder="2"/>
    </xf>
    <xf numFmtId="0" fontId="5" fillId="2" borderId="5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right" readingOrder="2"/>
    </xf>
    <xf numFmtId="49" fontId="4" fillId="2" borderId="7" xfId="0" applyNumberFormat="1" applyFont="1" applyFill="1" applyBorder="1" applyAlignment="1">
      <alignment horizontal="right" wrapText="1" readingOrder="2"/>
    </xf>
    <xf numFmtId="3" fontId="4" fillId="0" borderId="8" xfId="1" applyNumberFormat="1" applyFont="1" applyBorder="1"/>
    <xf numFmtId="49" fontId="4" fillId="2" borderId="10" xfId="0" applyNumberFormat="1" applyFont="1" applyFill="1" applyBorder="1" applyAlignment="1">
      <alignment horizontal="right" wrapText="1" readingOrder="2"/>
    </xf>
    <xf numFmtId="3" fontId="4" fillId="2" borderId="5" xfId="0" applyNumberFormat="1" applyFont="1" applyFill="1" applyBorder="1"/>
    <xf numFmtId="3" fontId="4" fillId="0" borderId="8" xfId="0" applyNumberFormat="1" applyFont="1" applyBorder="1"/>
    <xf numFmtId="10" fontId="4" fillId="0" borderId="8" xfId="2" applyNumberFormat="1" applyFont="1" applyBorder="1"/>
    <xf numFmtId="10" fontId="4" fillId="0" borderId="8" xfId="0" applyNumberFormat="1" applyFont="1" applyBorder="1"/>
    <xf numFmtId="10" fontId="6" fillId="0" borderId="8" xfId="2" applyNumberFormat="1" applyFont="1" applyBorder="1"/>
    <xf numFmtId="49" fontId="4" fillId="2" borderId="12" xfId="0" applyNumberFormat="1" applyFont="1" applyFill="1" applyBorder="1" applyAlignment="1">
      <alignment horizontal="right" wrapText="1" readingOrder="2"/>
    </xf>
    <xf numFmtId="10" fontId="4" fillId="0" borderId="13" xfId="0" applyNumberFormat="1" applyFont="1" applyBorder="1"/>
    <xf numFmtId="49" fontId="4" fillId="2" borderId="1" xfId="0" applyNumberFormat="1" applyFont="1" applyFill="1" applyBorder="1" applyAlignment="1">
      <alignment horizontal="right" readingOrder="2"/>
    </xf>
    <xf numFmtId="0" fontId="5" fillId="2" borderId="9" xfId="0" applyFont="1" applyFill="1" applyBorder="1" applyAlignment="1">
      <alignment horizontal="right" readingOrder="2"/>
    </xf>
    <xf numFmtId="0" fontId="4" fillId="2" borderId="8" xfId="0" applyFont="1" applyFill="1" applyBorder="1"/>
    <xf numFmtId="49" fontId="5" fillId="2" borderId="14" xfId="0" applyNumberFormat="1" applyFont="1" applyFill="1" applyBorder="1" applyAlignment="1">
      <alignment horizontal="right" readingOrder="2"/>
    </xf>
    <xf numFmtId="49" fontId="4" fillId="2" borderId="15" xfId="0" applyNumberFormat="1" applyFont="1" applyFill="1" applyBorder="1" applyAlignment="1">
      <alignment horizontal="right" readingOrder="2"/>
    </xf>
    <xf numFmtId="164" fontId="4" fillId="0" borderId="13" xfId="1" applyNumberFormat="1" applyFont="1" applyBorder="1"/>
    <xf numFmtId="0" fontId="7" fillId="0" borderId="0" xfId="0" applyFont="1"/>
    <xf numFmtId="49" fontId="5" fillId="2" borderId="9" xfId="0" applyNumberFormat="1" applyFont="1" applyFill="1" applyBorder="1" applyAlignment="1">
      <alignment horizontal="right" wrapText="1" readingOrder="2"/>
    </xf>
    <xf numFmtId="49" fontId="5" fillId="2" borderId="10" xfId="0" applyNumberFormat="1" applyFont="1" applyFill="1" applyBorder="1" applyAlignment="1">
      <alignment horizontal="right" readingOrder="2"/>
    </xf>
    <xf numFmtId="49" fontId="5" fillId="2" borderId="10" xfId="0" applyNumberFormat="1" applyFont="1" applyFill="1" applyBorder="1" applyAlignment="1">
      <alignment horizontal="right" wrapText="1" readingOrder="2"/>
    </xf>
    <xf numFmtId="49" fontId="5" fillId="2" borderId="9" xfId="0" applyNumberFormat="1" applyFont="1" applyFill="1" applyBorder="1" applyAlignment="1">
      <alignment horizontal="center" wrapText="1" readingOrder="2"/>
    </xf>
    <xf numFmtId="49" fontId="5" fillId="2" borderId="10" xfId="0" applyNumberFormat="1" applyFont="1" applyFill="1" applyBorder="1" applyAlignment="1">
      <alignment horizontal="center" wrapText="1" readingOrder="2"/>
    </xf>
    <xf numFmtId="10" fontId="7" fillId="0" borderId="8" xfId="2" applyNumberFormat="1" applyFont="1" applyBorder="1"/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pageSetUpPr fitToPage="1"/>
  </sheetPr>
  <dimension ref="B1:G64"/>
  <sheetViews>
    <sheetView rightToLeft="1" tabSelected="1" zoomScaleNormal="100" workbookViewId="0">
      <pane ySplit="4" topLeftCell="A41" activePane="bottomLeft" state="frozen"/>
      <selection pane="bottomLeft" activeCell="F61" sqref="F61"/>
    </sheetView>
  </sheetViews>
  <sheetFormatPr defaultRowHeight="15" x14ac:dyDescent="0.25"/>
  <cols>
    <col min="1" max="1" width="3.875" style="1" customWidth="1"/>
    <col min="2" max="2" width="4.875" style="1" customWidth="1"/>
    <col min="3" max="3" width="73.625" style="5" customWidth="1"/>
    <col min="4" max="4" width="12.125" style="1" customWidth="1"/>
    <col min="5" max="5" width="10.375" style="1" customWidth="1"/>
    <col min="6" max="6" width="9.625" style="1" customWidth="1"/>
    <col min="7" max="7" width="10.25" style="1" customWidth="1"/>
    <col min="8" max="16384" width="9" style="1"/>
  </cols>
  <sheetData>
    <row r="1" spans="2:4" x14ac:dyDescent="0.25">
      <c r="B1" s="25"/>
      <c r="C1" s="26"/>
    </row>
    <row r="2" spans="2:4" ht="15.75" thickBot="1" x14ac:dyDescent="0.3">
      <c r="B2" s="25"/>
      <c r="C2" s="26"/>
    </row>
    <row r="3" spans="2:4" x14ac:dyDescent="0.25">
      <c r="B3" s="7" t="s">
        <v>118</v>
      </c>
      <c r="C3" s="27"/>
      <c r="D3" s="28"/>
    </row>
    <row r="4" spans="2:4" x14ac:dyDescent="0.25">
      <c r="B4" s="10" t="s">
        <v>41</v>
      </c>
      <c r="C4" s="29"/>
      <c r="D4" s="30">
        <v>45291</v>
      </c>
    </row>
    <row r="5" spans="2:4" x14ac:dyDescent="0.25">
      <c r="B5" s="10"/>
      <c r="C5" s="31"/>
      <c r="D5" s="13"/>
    </row>
    <row r="6" spans="2:4" ht="14.25" customHeight="1" x14ac:dyDescent="0.25">
      <c r="B6" s="10" t="s">
        <v>42</v>
      </c>
      <c r="C6" s="31"/>
      <c r="D6" s="32" t="s">
        <v>122</v>
      </c>
    </row>
    <row r="7" spans="2:4" x14ac:dyDescent="0.25">
      <c r="B7" s="33" t="s">
        <v>43</v>
      </c>
      <c r="C7" s="34"/>
      <c r="D7" s="35">
        <f>SUM(D8:D9)</f>
        <v>165.50521053555616</v>
      </c>
    </row>
    <row r="8" spans="2:4" x14ac:dyDescent="0.25">
      <c r="B8" s="18"/>
      <c r="C8" s="36" t="s">
        <v>44</v>
      </c>
      <c r="D8" s="35">
        <v>0</v>
      </c>
    </row>
    <row r="9" spans="2:4" x14ac:dyDescent="0.25">
      <c r="B9" s="18"/>
      <c r="C9" s="36" t="s">
        <v>45</v>
      </c>
      <c r="D9" s="35">
        <v>165.50521053555616</v>
      </c>
    </row>
    <row r="10" spans="2:4" x14ac:dyDescent="0.25">
      <c r="B10" s="10"/>
      <c r="C10" s="31"/>
      <c r="D10" s="37"/>
    </row>
    <row r="11" spans="2:4" x14ac:dyDescent="0.25">
      <c r="B11" s="18" t="s">
        <v>46</v>
      </c>
      <c r="C11" s="36"/>
      <c r="D11" s="35">
        <f>SUM(D12:D13)</f>
        <v>46.627368734885302</v>
      </c>
    </row>
    <row r="12" spans="2:4" x14ac:dyDescent="0.25">
      <c r="B12" s="18"/>
      <c r="C12" s="36" t="s">
        <v>47</v>
      </c>
      <c r="D12" s="35">
        <v>0</v>
      </c>
    </row>
    <row r="13" spans="2:4" x14ac:dyDescent="0.25">
      <c r="B13" s="18"/>
      <c r="C13" s="36" t="s">
        <v>48</v>
      </c>
      <c r="D13" s="35">
        <v>46.627368734885302</v>
      </c>
    </row>
    <row r="14" spans="2:4" x14ac:dyDescent="0.25">
      <c r="B14" s="10"/>
      <c r="C14" s="31"/>
      <c r="D14" s="37"/>
    </row>
    <row r="15" spans="2:4" x14ac:dyDescent="0.25">
      <c r="B15" s="18" t="s">
        <v>49</v>
      </c>
      <c r="C15" s="36"/>
      <c r="D15" s="35">
        <f>SUM(D16:D17)</f>
        <v>27.700942792985103</v>
      </c>
    </row>
    <row r="16" spans="2:4" x14ac:dyDescent="0.25">
      <c r="B16" s="18"/>
      <c r="C16" s="36" t="s">
        <v>50</v>
      </c>
      <c r="D16" s="35">
        <v>27.700942792985103</v>
      </c>
    </row>
    <row r="17" spans="2:4" x14ac:dyDescent="0.25">
      <c r="B17" s="18"/>
      <c r="C17" s="36" t="s">
        <v>51</v>
      </c>
      <c r="D17" s="35">
        <v>0</v>
      </c>
    </row>
    <row r="18" spans="2:4" x14ac:dyDescent="0.25">
      <c r="B18" s="10"/>
      <c r="C18" s="31"/>
      <c r="D18" s="37"/>
    </row>
    <row r="19" spans="2:4" x14ac:dyDescent="0.25">
      <c r="B19" s="18" t="s">
        <v>52</v>
      </c>
      <c r="C19" s="36"/>
      <c r="D19" s="35">
        <v>158.98390921698288</v>
      </c>
    </row>
    <row r="20" spans="2:4" x14ac:dyDescent="0.25">
      <c r="B20" s="10"/>
      <c r="C20" s="31"/>
      <c r="D20" s="37"/>
    </row>
    <row r="21" spans="2:4" x14ac:dyDescent="0.25">
      <c r="B21" s="18" t="s">
        <v>53</v>
      </c>
      <c r="C21" s="36"/>
      <c r="D21" s="35">
        <v>1.1767483416215836</v>
      </c>
    </row>
    <row r="22" spans="2:4" x14ac:dyDescent="0.25">
      <c r="B22" s="10"/>
      <c r="C22" s="31"/>
      <c r="D22" s="37"/>
    </row>
    <row r="23" spans="2:4" x14ac:dyDescent="0.25">
      <c r="B23" s="18" t="s">
        <v>54</v>
      </c>
      <c r="C23" s="36"/>
      <c r="D23" s="38">
        <v>0</v>
      </c>
    </row>
    <row r="24" spans="2:4" x14ac:dyDescent="0.25">
      <c r="B24" s="10"/>
      <c r="C24" s="31"/>
      <c r="D24" s="37"/>
    </row>
    <row r="25" spans="2:4" x14ac:dyDescent="0.25">
      <c r="B25" s="18" t="s">
        <v>55</v>
      </c>
      <c r="C25" s="36"/>
      <c r="D25" s="38">
        <f>(D7+D11+D15+D19+D21+D23)</f>
        <v>399.99417962203103</v>
      </c>
    </row>
    <row r="26" spans="2:4" x14ac:dyDescent="0.25">
      <c r="B26" s="10"/>
      <c r="C26" s="31"/>
      <c r="D26" s="37"/>
    </row>
    <row r="27" spans="2:4" x14ac:dyDescent="0.25">
      <c r="B27" s="18" t="s">
        <v>56</v>
      </c>
      <c r="C27" s="36"/>
      <c r="D27" s="35">
        <f>D28*0.5+D29*0.5</f>
        <v>1990710</v>
      </c>
    </row>
    <row r="28" spans="2:4" ht="30" x14ac:dyDescent="0.25">
      <c r="B28" s="18"/>
      <c r="C28" s="36" t="s">
        <v>57</v>
      </c>
      <c r="D28" s="35">
        <v>1990000</v>
      </c>
    </row>
    <row r="29" spans="2:4" ht="30" x14ac:dyDescent="0.25">
      <c r="B29" s="18"/>
      <c r="C29" s="36" t="s">
        <v>58</v>
      </c>
      <c r="D29" s="35">
        <v>1991420</v>
      </c>
    </row>
    <row r="30" spans="2:4" x14ac:dyDescent="0.25">
      <c r="B30" s="10"/>
      <c r="C30" s="31"/>
      <c r="D30" s="13"/>
    </row>
    <row r="31" spans="2:4" x14ac:dyDescent="0.25">
      <c r="B31" s="18" t="s">
        <v>59</v>
      </c>
      <c r="C31" s="36"/>
      <c r="D31" s="39">
        <f>D25/D27</f>
        <v>2.0093041157277102E-4</v>
      </c>
    </row>
    <row r="32" spans="2:4" x14ac:dyDescent="0.25">
      <c r="B32" s="10"/>
      <c r="C32" s="31"/>
      <c r="D32" s="13"/>
    </row>
    <row r="33" spans="2:4" x14ac:dyDescent="0.25">
      <c r="B33" s="10" t="s">
        <v>60</v>
      </c>
      <c r="C33" s="31"/>
      <c r="D33" s="13"/>
    </row>
    <row r="34" spans="2:4" x14ac:dyDescent="0.25">
      <c r="B34" s="18" t="s">
        <v>61</v>
      </c>
      <c r="C34" s="36"/>
      <c r="D34" s="35">
        <v>885.32883416665788</v>
      </c>
    </row>
    <row r="35" spans="2:4" x14ac:dyDescent="0.25">
      <c r="B35" s="10"/>
      <c r="C35" s="31"/>
      <c r="D35" s="13"/>
    </row>
    <row r="36" spans="2:4" x14ac:dyDescent="0.25">
      <c r="B36" s="18" t="s">
        <v>62</v>
      </c>
      <c r="C36" s="36"/>
      <c r="D36" s="35">
        <f>SUM(D37:D45)</f>
        <v>2606.7591633998404</v>
      </c>
    </row>
    <row r="37" spans="2:4" x14ac:dyDescent="0.25">
      <c r="B37" s="18"/>
      <c r="C37" s="36" t="s">
        <v>63</v>
      </c>
      <c r="D37" s="35">
        <v>140.52566711777138</v>
      </c>
    </row>
    <row r="38" spans="2:4" x14ac:dyDescent="0.25">
      <c r="B38" s="18"/>
      <c r="C38" s="36" t="s">
        <v>64</v>
      </c>
      <c r="D38" s="35">
        <v>2249.2844257334809</v>
      </c>
    </row>
    <row r="39" spans="2:4" x14ac:dyDescent="0.25">
      <c r="B39" s="18"/>
      <c r="C39" s="36" t="s">
        <v>65</v>
      </c>
      <c r="D39" s="35">
        <v>0</v>
      </c>
    </row>
    <row r="40" spans="2:4" x14ac:dyDescent="0.25">
      <c r="B40" s="18"/>
      <c r="C40" s="36" t="s">
        <v>66</v>
      </c>
      <c r="D40" s="35">
        <v>0</v>
      </c>
    </row>
    <row r="41" spans="2:4" ht="30" x14ac:dyDescent="0.25">
      <c r="B41" s="18"/>
      <c r="C41" s="36" t="s">
        <v>67</v>
      </c>
      <c r="D41" s="35">
        <v>11.480700000000001</v>
      </c>
    </row>
    <row r="42" spans="2:4" ht="30" x14ac:dyDescent="0.25">
      <c r="B42" s="18"/>
      <c r="C42" s="36" t="s">
        <v>68</v>
      </c>
      <c r="D42" s="35">
        <v>117.57120087014926</v>
      </c>
    </row>
    <row r="43" spans="2:4" ht="30" x14ac:dyDescent="0.25">
      <c r="B43" s="18"/>
      <c r="C43" s="36" t="s">
        <v>69</v>
      </c>
      <c r="D43" s="35">
        <v>0</v>
      </c>
    </row>
    <row r="44" spans="2:4" ht="30" x14ac:dyDescent="0.25">
      <c r="B44" s="18"/>
      <c r="C44" s="36" t="s">
        <v>70</v>
      </c>
      <c r="D44" s="35">
        <v>11.342159180223192</v>
      </c>
    </row>
    <row r="45" spans="2:4" x14ac:dyDescent="0.25">
      <c r="B45" s="18"/>
      <c r="C45" s="36" t="s">
        <v>71</v>
      </c>
      <c r="D45" s="35">
        <v>76.555010498215566</v>
      </c>
    </row>
    <row r="46" spans="2:4" x14ac:dyDescent="0.25">
      <c r="B46" s="10"/>
      <c r="C46" s="31"/>
      <c r="D46" s="13"/>
    </row>
    <row r="47" spans="2:4" x14ac:dyDescent="0.25">
      <c r="B47" s="18" t="s">
        <v>72</v>
      </c>
      <c r="C47" s="36"/>
      <c r="D47" s="39">
        <f>D36/D29</f>
        <v>1.3089951709834391E-3</v>
      </c>
    </row>
    <row r="48" spans="2:4" x14ac:dyDescent="0.25">
      <c r="B48" s="10"/>
      <c r="C48" s="31"/>
      <c r="D48" s="13"/>
    </row>
    <row r="49" spans="2:7" x14ac:dyDescent="0.25">
      <c r="B49" s="18" t="s">
        <v>73</v>
      </c>
      <c r="C49" s="36"/>
      <c r="D49" s="39">
        <v>1.5E-3</v>
      </c>
    </row>
    <row r="50" spans="2:7" x14ac:dyDescent="0.25">
      <c r="B50" s="10"/>
      <c r="C50" s="31"/>
      <c r="D50" s="13"/>
    </row>
    <row r="51" spans="2:7" ht="31.5" customHeight="1" x14ac:dyDescent="0.25">
      <c r="B51" s="51" t="s">
        <v>121</v>
      </c>
      <c r="C51" s="52"/>
      <c r="D51" s="40">
        <f>D49-D47</f>
        <v>1.9100482901656095E-4</v>
      </c>
    </row>
    <row r="52" spans="2:7" x14ac:dyDescent="0.25">
      <c r="B52" s="10"/>
      <c r="C52" s="31"/>
      <c r="D52" s="13"/>
    </row>
    <row r="53" spans="2:7" x14ac:dyDescent="0.25">
      <c r="B53" s="18" t="s">
        <v>74</v>
      </c>
      <c r="C53" s="36" t="s">
        <v>75</v>
      </c>
      <c r="D53" s="16">
        <v>0</v>
      </c>
    </row>
    <row r="54" spans="2:7" ht="30" x14ac:dyDescent="0.25">
      <c r="B54" s="18"/>
      <c r="C54" s="36" t="s">
        <v>76</v>
      </c>
      <c r="D54" s="39">
        <f>(D36-D53)/D29</f>
        <v>1.3089951709834391E-3</v>
      </c>
    </row>
    <row r="55" spans="2:7" x14ac:dyDescent="0.25">
      <c r="B55" s="10"/>
      <c r="C55" s="31"/>
      <c r="D55" s="13"/>
    </row>
    <row r="56" spans="2:7" x14ac:dyDescent="0.25">
      <c r="B56" s="10" t="s">
        <v>77</v>
      </c>
      <c r="C56" s="31"/>
      <c r="D56" s="13"/>
    </row>
    <row r="57" spans="2:7" x14ac:dyDescent="0.25">
      <c r="B57" s="10"/>
      <c r="C57" s="31"/>
      <c r="D57" s="13"/>
    </row>
    <row r="58" spans="2:7" x14ac:dyDescent="0.25">
      <c r="B58" s="18" t="s">
        <v>78</v>
      </c>
      <c r="C58" s="36"/>
      <c r="D58" s="38">
        <f>D36+D25-D53</f>
        <v>3006.7533430218714</v>
      </c>
      <c r="F58" s="3"/>
    </row>
    <row r="59" spans="2:7" x14ac:dyDescent="0.25">
      <c r="B59" s="10"/>
      <c r="C59" s="31"/>
      <c r="D59" s="13"/>
    </row>
    <row r="60" spans="2:7" x14ac:dyDescent="0.25">
      <c r="B60" s="18" t="s">
        <v>79</v>
      </c>
      <c r="C60" s="36"/>
      <c r="D60" s="39">
        <f>D58/D27</f>
        <v>1.5103924444152446E-3</v>
      </c>
    </row>
    <row r="61" spans="2:7" x14ac:dyDescent="0.25">
      <c r="B61" s="10"/>
      <c r="C61" s="31"/>
      <c r="D61" s="13"/>
    </row>
    <row r="62" spans="2:7" x14ac:dyDescent="0.25">
      <c r="B62" s="10" t="s">
        <v>80</v>
      </c>
      <c r="C62" s="31"/>
      <c r="D62" s="13"/>
      <c r="G62" s="4"/>
    </row>
    <row r="63" spans="2:7" ht="31.5" customHeight="1" x14ac:dyDescent="0.25">
      <c r="B63" s="51" t="s">
        <v>81</v>
      </c>
      <c r="C63" s="52"/>
      <c r="D63" s="56">
        <v>1.6840235393402354E-3</v>
      </c>
    </row>
    <row r="64" spans="2:7" ht="19.5" customHeight="1" thickBot="1" x14ac:dyDescent="0.3">
      <c r="B64" s="22" t="s">
        <v>82</v>
      </c>
      <c r="C64" s="42"/>
      <c r="D64" s="43">
        <f>D31+D63</f>
        <v>1.8849539509130065E-3</v>
      </c>
    </row>
  </sheetData>
  <mergeCells count="2">
    <mergeCell ref="B51:C51"/>
    <mergeCell ref="B63:C63"/>
  </mergeCells>
  <conditionalFormatting sqref="D51">
    <cfRule type="cellIs" dxfId="2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74"/>
  <sheetViews>
    <sheetView rightToLeft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75" style="1" customWidth="1"/>
    <col min="2" max="2" width="6.875" style="1" customWidth="1"/>
    <col min="3" max="3" width="55.875" style="1" customWidth="1"/>
    <col min="4" max="4" width="12.25" style="1" customWidth="1"/>
    <col min="5" max="16384" width="9" style="1"/>
  </cols>
  <sheetData>
    <row r="1" spans="2:4" x14ac:dyDescent="0.25">
      <c r="B1" s="6"/>
      <c r="C1" s="6"/>
    </row>
    <row r="2" spans="2:4" ht="15.75" thickBot="1" x14ac:dyDescent="0.3">
      <c r="B2" s="6"/>
      <c r="C2" s="6"/>
    </row>
    <row r="3" spans="2:4" x14ac:dyDescent="0.25">
      <c r="B3" s="7" t="s">
        <v>83</v>
      </c>
      <c r="C3" s="8"/>
      <c r="D3" s="9">
        <v>45291</v>
      </c>
    </row>
    <row r="4" spans="2:4" x14ac:dyDescent="0.25">
      <c r="B4" s="10" t="s">
        <v>118</v>
      </c>
      <c r="C4" s="11"/>
      <c r="D4" s="2" t="s">
        <v>122</v>
      </c>
    </row>
    <row r="5" spans="2:4" x14ac:dyDescent="0.25">
      <c r="B5" s="10"/>
      <c r="C5" s="11"/>
      <c r="D5" s="12"/>
    </row>
    <row r="6" spans="2:4" x14ac:dyDescent="0.25">
      <c r="B6" s="10" t="s">
        <v>84</v>
      </c>
      <c r="C6" s="11"/>
      <c r="D6" s="13"/>
    </row>
    <row r="7" spans="2:4" x14ac:dyDescent="0.25">
      <c r="B7" s="10" t="s">
        <v>5</v>
      </c>
      <c r="C7" s="11"/>
      <c r="D7" s="13"/>
    </row>
    <row r="8" spans="2:4" x14ac:dyDescent="0.25">
      <c r="B8" s="14">
        <v>1</v>
      </c>
      <c r="C8" s="15" t="s">
        <v>21</v>
      </c>
      <c r="D8" s="16">
        <v>0</v>
      </c>
    </row>
    <row r="9" spans="2:4" x14ac:dyDescent="0.25">
      <c r="B9" s="14">
        <v>2</v>
      </c>
      <c r="C9" s="15" t="s">
        <v>21</v>
      </c>
      <c r="D9" s="16">
        <v>0</v>
      </c>
    </row>
    <row r="10" spans="2:4" x14ac:dyDescent="0.25">
      <c r="B10" s="14">
        <v>3</v>
      </c>
      <c r="C10" s="15" t="s">
        <v>21</v>
      </c>
      <c r="D10" s="16">
        <v>0</v>
      </c>
    </row>
    <row r="11" spans="2:4" x14ac:dyDescent="0.25">
      <c r="B11" s="10" t="s">
        <v>7</v>
      </c>
      <c r="C11" s="17"/>
      <c r="D11" s="13"/>
    </row>
    <row r="12" spans="2:4" x14ac:dyDescent="0.25">
      <c r="B12" s="14">
        <v>1</v>
      </c>
      <c r="C12" s="15" t="s">
        <v>6</v>
      </c>
      <c r="D12" s="16">
        <v>107.41173070520028</v>
      </c>
    </row>
    <row r="13" spans="2:4" x14ac:dyDescent="0.25">
      <c r="B13" s="14">
        <v>2</v>
      </c>
      <c r="C13" s="15" t="s">
        <v>26</v>
      </c>
      <c r="D13" s="16">
        <v>20.609533808938458</v>
      </c>
    </row>
    <row r="14" spans="2:4" x14ac:dyDescent="0.25">
      <c r="B14" s="14">
        <v>3</v>
      </c>
      <c r="C14" s="15" t="s">
        <v>36</v>
      </c>
      <c r="D14" s="16">
        <v>20.260685985818277</v>
      </c>
    </row>
    <row r="15" spans="2:4" x14ac:dyDescent="0.25">
      <c r="B15" s="14">
        <v>4</v>
      </c>
      <c r="C15" s="15" t="s">
        <v>22</v>
      </c>
      <c r="D15" s="16">
        <v>17.223260035599083</v>
      </c>
    </row>
    <row r="16" spans="2:4" x14ac:dyDescent="0.25">
      <c r="B16" s="14">
        <v>5</v>
      </c>
      <c r="C16" s="15" t="s">
        <v>21</v>
      </c>
      <c r="D16" s="16">
        <v>0</v>
      </c>
    </row>
    <row r="17" spans="2:5" x14ac:dyDescent="0.25">
      <c r="B17" s="14">
        <v>6</v>
      </c>
      <c r="C17" s="15" t="s">
        <v>21</v>
      </c>
      <c r="D17" s="16">
        <v>0</v>
      </c>
    </row>
    <row r="18" spans="2:5" x14ac:dyDescent="0.25">
      <c r="B18" s="14">
        <v>7</v>
      </c>
      <c r="C18" s="15" t="s">
        <v>21</v>
      </c>
      <c r="D18" s="16">
        <v>0</v>
      </c>
    </row>
    <row r="19" spans="2:5" x14ac:dyDescent="0.25">
      <c r="B19" s="14">
        <v>8</v>
      </c>
      <c r="C19" s="15" t="s">
        <v>21</v>
      </c>
      <c r="D19" s="16">
        <v>0</v>
      </c>
    </row>
    <row r="20" spans="2:5" x14ac:dyDescent="0.25">
      <c r="B20" s="18" t="s">
        <v>8</v>
      </c>
      <c r="C20" s="15"/>
      <c r="D20" s="16">
        <f>SUM(D12:D19)</f>
        <v>165.5052105355561</v>
      </c>
      <c r="E20" s="3"/>
    </row>
    <row r="21" spans="2:5" x14ac:dyDescent="0.25">
      <c r="B21" s="19"/>
      <c r="C21" s="17"/>
      <c r="D21" s="13"/>
    </row>
    <row r="22" spans="2:5" x14ac:dyDescent="0.25">
      <c r="B22" s="10" t="s">
        <v>9</v>
      </c>
      <c r="C22" s="17"/>
      <c r="D22" s="13"/>
    </row>
    <row r="23" spans="2:5" x14ac:dyDescent="0.25">
      <c r="B23" s="10" t="s">
        <v>5</v>
      </c>
      <c r="C23" s="17"/>
      <c r="D23" s="13"/>
    </row>
    <row r="24" spans="2:5" x14ac:dyDescent="0.25">
      <c r="B24" s="14">
        <v>1</v>
      </c>
      <c r="C24" s="15" t="s">
        <v>21</v>
      </c>
      <c r="D24" s="16">
        <v>0</v>
      </c>
    </row>
    <row r="25" spans="2:5" x14ac:dyDescent="0.25">
      <c r="B25" s="14">
        <v>2</v>
      </c>
      <c r="C25" s="15" t="s">
        <v>21</v>
      </c>
      <c r="D25" s="16">
        <v>0</v>
      </c>
    </row>
    <row r="26" spans="2:5" x14ac:dyDescent="0.25">
      <c r="B26" s="14">
        <v>3</v>
      </c>
      <c r="C26" s="15" t="s">
        <v>21</v>
      </c>
      <c r="D26" s="16">
        <v>0</v>
      </c>
    </row>
    <row r="27" spans="2:5" x14ac:dyDescent="0.25">
      <c r="B27" s="10" t="s">
        <v>7</v>
      </c>
      <c r="C27" s="17"/>
      <c r="D27" s="13"/>
    </row>
    <row r="28" spans="2:5" x14ac:dyDescent="0.25">
      <c r="B28" s="14">
        <v>1</v>
      </c>
      <c r="C28" s="15" t="s">
        <v>29</v>
      </c>
      <c r="D28" s="16">
        <v>39.381223105811301</v>
      </c>
    </row>
    <row r="29" spans="2:5" x14ac:dyDescent="0.25">
      <c r="B29" s="14">
        <v>2</v>
      </c>
      <c r="C29" s="15" t="s">
        <v>28</v>
      </c>
      <c r="D29" s="16">
        <v>4.1249687351090127</v>
      </c>
    </row>
    <row r="30" spans="2:5" x14ac:dyDescent="0.25">
      <c r="B30" s="14">
        <v>3</v>
      </c>
      <c r="C30" s="15" t="s">
        <v>27</v>
      </c>
      <c r="D30" s="16">
        <v>1.6281112679513299</v>
      </c>
    </row>
    <row r="31" spans="2:5" x14ac:dyDescent="0.25">
      <c r="B31" s="14">
        <v>4</v>
      </c>
      <c r="C31" s="15" t="s">
        <v>6</v>
      </c>
      <c r="D31" s="16">
        <v>1.4930656260136601</v>
      </c>
    </row>
    <row r="32" spans="2:5" x14ac:dyDescent="0.25">
      <c r="B32" s="14">
        <v>5</v>
      </c>
      <c r="C32" s="15" t="s">
        <v>21</v>
      </c>
      <c r="D32" s="16">
        <v>0</v>
      </c>
    </row>
    <row r="33" spans="2:4" x14ac:dyDescent="0.25">
      <c r="B33" s="14">
        <v>6</v>
      </c>
      <c r="C33" s="15" t="s">
        <v>21</v>
      </c>
      <c r="D33" s="16">
        <v>0</v>
      </c>
    </row>
    <row r="34" spans="2:4" x14ac:dyDescent="0.25">
      <c r="B34" s="14">
        <v>7</v>
      </c>
      <c r="C34" s="15" t="s">
        <v>21</v>
      </c>
      <c r="D34" s="16">
        <v>0</v>
      </c>
    </row>
    <row r="35" spans="2:4" x14ac:dyDescent="0.25">
      <c r="B35" s="14">
        <v>8</v>
      </c>
      <c r="C35" s="15" t="s">
        <v>21</v>
      </c>
      <c r="D35" s="16">
        <v>0</v>
      </c>
    </row>
    <row r="36" spans="2:4" x14ac:dyDescent="0.25">
      <c r="B36" s="18" t="s">
        <v>10</v>
      </c>
      <c r="C36" s="15"/>
      <c r="D36" s="20">
        <f>SUM(D28:D35)</f>
        <v>46.627368734885309</v>
      </c>
    </row>
    <row r="37" spans="2:4" x14ac:dyDescent="0.25">
      <c r="B37" s="19"/>
      <c r="C37" s="17"/>
      <c r="D37" s="13"/>
    </row>
    <row r="38" spans="2:4" x14ac:dyDescent="0.25">
      <c r="B38" s="10" t="s">
        <v>11</v>
      </c>
      <c r="C38" s="17"/>
      <c r="D38" s="13"/>
    </row>
    <row r="39" spans="2:4" x14ac:dyDescent="0.25">
      <c r="B39" s="14">
        <v>1</v>
      </c>
      <c r="C39" s="15" t="s">
        <v>6</v>
      </c>
      <c r="D39" s="16">
        <v>12.758402059400586</v>
      </c>
    </row>
    <row r="40" spans="2:4" x14ac:dyDescent="0.25">
      <c r="B40" s="14">
        <v>2</v>
      </c>
      <c r="C40" s="15" t="s">
        <v>23</v>
      </c>
      <c r="D40" s="16">
        <v>12.04425541795195</v>
      </c>
    </row>
    <row r="41" spans="2:4" x14ac:dyDescent="0.25">
      <c r="B41" s="14">
        <v>3</v>
      </c>
      <c r="C41" s="15" t="s">
        <v>32</v>
      </c>
      <c r="D41" s="16">
        <v>2.8982853156325739</v>
      </c>
    </row>
    <row r="42" spans="2:4" x14ac:dyDescent="0.25">
      <c r="B42" s="14">
        <v>4</v>
      </c>
      <c r="C42" s="15" t="s">
        <v>21</v>
      </c>
      <c r="D42" s="16">
        <v>0</v>
      </c>
    </row>
    <row r="43" spans="2:4" x14ac:dyDescent="0.25">
      <c r="B43" s="14">
        <v>5</v>
      </c>
      <c r="C43" s="15" t="s">
        <v>21</v>
      </c>
      <c r="D43" s="16">
        <v>0</v>
      </c>
    </row>
    <row r="44" spans="2:4" x14ac:dyDescent="0.25">
      <c r="B44" s="14">
        <v>6</v>
      </c>
      <c r="C44" s="15" t="s">
        <v>21</v>
      </c>
      <c r="D44" s="16">
        <v>0</v>
      </c>
    </row>
    <row r="45" spans="2:4" x14ac:dyDescent="0.25">
      <c r="B45" s="14">
        <v>7</v>
      </c>
      <c r="C45" s="15" t="s">
        <v>21</v>
      </c>
      <c r="D45" s="16">
        <v>0</v>
      </c>
    </row>
    <row r="46" spans="2:4" x14ac:dyDescent="0.25">
      <c r="B46" s="18" t="s">
        <v>85</v>
      </c>
      <c r="C46" s="15"/>
      <c r="D46" s="16">
        <f>SUM(D39:D45)</f>
        <v>27.70094279298511</v>
      </c>
    </row>
    <row r="47" spans="2:4" x14ac:dyDescent="0.25">
      <c r="B47" s="19"/>
      <c r="C47" s="17"/>
      <c r="D47" s="13"/>
    </row>
    <row r="48" spans="2:4" x14ac:dyDescent="0.25">
      <c r="B48" s="10" t="s">
        <v>12</v>
      </c>
      <c r="C48" s="17"/>
      <c r="D48" s="13"/>
    </row>
    <row r="49" spans="2:4" x14ac:dyDescent="0.25">
      <c r="B49" s="14">
        <v>1</v>
      </c>
      <c r="C49" s="15" t="s">
        <v>21</v>
      </c>
      <c r="D49" s="16">
        <v>0</v>
      </c>
    </row>
    <row r="50" spans="2:4" x14ac:dyDescent="0.25">
      <c r="B50" s="14">
        <v>2</v>
      </c>
      <c r="C50" s="15" t="s">
        <v>21</v>
      </c>
      <c r="D50" s="16">
        <v>0</v>
      </c>
    </row>
    <row r="51" spans="2:4" x14ac:dyDescent="0.25">
      <c r="B51" s="14">
        <v>3</v>
      </c>
      <c r="C51" s="15" t="s">
        <v>21</v>
      </c>
      <c r="D51" s="16">
        <v>0</v>
      </c>
    </row>
    <row r="52" spans="2:4" x14ac:dyDescent="0.25">
      <c r="B52" s="14">
        <v>4</v>
      </c>
      <c r="C52" s="15" t="s">
        <v>21</v>
      </c>
      <c r="D52" s="16">
        <v>0</v>
      </c>
    </row>
    <row r="53" spans="2:4" x14ac:dyDescent="0.25">
      <c r="B53" s="14">
        <v>5</v>
      </c>
      <c r="C53" s="15" t="s">
        <v>21</v>
      </c>
      <c r="D53" s="16">
        <v>0</v>
      </c>
    </row>
    <row r="54" spans="2:4" x14ac:dyDescent="0.25">
      <c r="B54" s="14">
        <v>6</v>
      </c>
      <c r="C54" s="15" t="s">
        <v>21</v>
      </c>
      <c r="D54" s="16">
        <v>0</v>
      </c>
    </row>
    <row r="55" spans="2:4" x14ac:dyDescent="0.25">
      <c r="B55" s="14">
        <v>7</v>
      </c>
      <c r="C55" s="15" t="s">
        <v>21</v>
      </c>
      <c r="D55" s="16">
        <v>0</v>
      </c>
    </row>
    <row r="56" spans="2:4" x14ac:dyDescent="0.25">
      <c r="B56" s="14">
        <v>8</v>
      </c>
      <c r="C56" s="15" t="s">
        <v>21</v>
      </c>
      <c r="D56" s="16">
        <v>0</v>
      </c>
    </row>
    <row r="57" spans="2:4" x14ac:dyDescent="0.25">
      <c r="B57" s="18" t="s">
        <v>0</v>
      </c>
      <c r="C57" s="15"/>
      <c r="D57" s="16">
        <v>0</v>
      </c>
    </row>
    <row r="58" spans="2:4" x14ac:dyDescent="0.25">
      <c r="B58" s="19"/>
      <c r="C58" s="17"/>
      <c r="D58" s="13"/>
    </row>
    <row r="59" spans="2:4" x14ac:dyDescent="0.25">
      <c r="B59" s="18" t="s">
        <v>86</v>
      </c>
      <c r="C59" s="15"/>
      <c r="D59" s="21">
        <v>158.98390921698288</v>
      </c>
    </row>
    <row r="60" spans="2:4" x14ac:dyDescent="0.25">
      <c r="B60" s="19"/>
      <c r="C60" s="17"/>
      <c r="D60" s="13"/>
    </row>
    <row r="61" spans="2:4" x14ac:dyDescent="0.25">
      <c r="B61" s="10" t="s">
        <v>13</v>
      </c>
      <c r="C61" s="17"/>
      <c r="D61" s="13"/>
    </row>
    <row r="62" spans="2:4" x14ac:dyDescent="0.25">
      <c r="B62" s="14">
        <v>1</v>
      </c>
      <c r="C62" s="15" t="s">
        <v>87</v>
      </c>
      <c r="D62" s="16">
        <v>0.95936704639000014</v>
      </c>
    </row>
    <row r="63" spans="2:4" x14ac:dyDescent="0.25">
      <c r="B63" s="14">
        <v>2</v>
      </c>
      <c r="C63" s="15" t="s">
        <v>88</v>
      </c>
      <c r="D63" s="16">
        <v>0.21738129523158334</v>
      </c>
    </row>
    <row r="64" spans="2:4" x14ac:dyDescent="0.25">
      <c r="B64" s="14">
        <v>3</v>
      </c>
      <c r="C64" s="15" t="s">
        <v>21</v>
      </c>
      <c r="D64" s="16"/>
    </row>
    <row r="65" spans="2:4" x14ac:dyDescent="0.25">
      <c r="B65" s="14">
        <v>4</v>
      </c>
      <c r="C65" s="15" t="s">
        <v>21</v>
      </c>
      <c r="D65" s="16"/>
    </row>
    <row r="66" spans="2:4" x14ac:dyDescent="0.25">
      <c r="B66" s="18" t="s">
        <v>14</v>
      </c>
      <c r="C66" s="15"/>
      <c r="D66" s="16">
        <f>SUM(D62:D65)</f>
        <v>1.1767483416215834</v>
      </c>
    </row>
    <row r="67" spans="2:4" x14ac:dyDescent="0.25">
      <c r="B67" s="19"/>
      <c r="C67" s="17"/>
      <c r="D67" s="13"/>
    </row>
    <row r="68" spans="2:4" x14ac:dyDescent="0.25">
      <c r="B68" s="10" t="s">
        <v>15</v>
      </c>
      <c r="C68" s="17"/>
      <c r="D68" s="13"/>
    </row>
    <row r="69" spans="2:4" x14ac:dyDescent="0.25">
      <c r="B69" s="14">
        <v>1</v>
      </c>
      <c r="C69" s="15" t="s">
        <v>89</v>
      </c>
      <c r="D69" s="16">
        <v>0</v>
      </c>
    </row>
    <row r="70" spans="2:4" x14ac:dyDescent="0.25">
      <c r="B70" s="14">
        <v>2</v>
      </c>
      <c r="C70" s="15" t="s">
        <v>90</v>
      </c>
      <c r="D70" s="16">
        <v>0</v>
      </c>
    </row>
    <row r="71" spans="2:4" x14ac:dyDescent="0.25">
      <c r="B71" s="14">
        <v>3</v>
      </c>
      <c r="C71" s="15" t="s">
        <v>6</v>
      </c>
      <c r="D71" s="16">
        <v>0</v>
      </c>
    </row>
    <row r="72" spans="2:4" x14ac:dyDescent="0.25">
      <c r="B72" s="18" t="s">
        <v>4</v>
      </c>
      <c r="C72" s="15"/>
      <c r="D72" s="16">
        <v>0</v>
      </c>
    </row>
    <row r="73" spans="2:4" x14ac:dyDescent="0.25">
      <c r="B73" s="19"/>
      <c r="C73" s="17"/>
      <c r="D73" s="13"/>
    </row>
    <row r="74" spans="2:4" ht="15.75" thickBot="1" x14ac:dyDescent="0.3">
      <c r="B74" s="22" t="s">
        <v>91</v>
      </c>
      <c r="C74" s="23"/>
      <c r="D74" s="24">
        <f>D20+D36+D46+D59+D66</f>
        <v>399.99417962203097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109"/>
  <sheetViews>
    <sheetView rightToLeft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125" style="1" customWidth="1"/>
    <col min="2" max="2" width="13" style="1" customWidth="1"/>
    <col min="3" max="3" width="45.875" style="1" customWidth="1"/>
    <col min="4" max="4" width="11.125" style="1" bestFit="1" customWidth="1"/>
    <col min="5" max="16384" width="9" style="1"/>
  </cols>
  <sheetData>
    <row r="1" spans="2:4" x14ac:dyDescent="0.25">
      <c r="B1" s="25"/>
      <c r="C1" s="6"/>
    </row>
    <row r="2" spans="2:4" ht="15.75" thickBot="1" x14ac:dyDescent="0.3">
      <c r="B2" s="25"/>
      <c r="C2" s="6"/>
    </row>
    <row r="3" spans="2:4" x14ac:dyDescent="0.25">
      <c r="B3" s="7" t="s">
        <v>92</v>
      </c>
      <c r="C3" s="44"/>
      <c r="D3" s="9">
        <v>45291</v>
      </c>
    </row>
    <row r="4" spans="2:4" x14ac:dyDescent="0.25">
      <c r="B4" s="10" t="s">
        <v>118</v>
      </c>
      <c r="C4" s="17"/>
      <c r="D4" s="32" t="s">
        <v>122</v>
      </c>
    </row>
    <row r="5" spans="2:4" x14ac:dyDescent="0.25">
      <c r="B5" s="10"/>
      <c r="C5" s="17"/>
      <c r="D5" s="13"/>
    </row>
    <row r="6" spans="2:4" x14ac:dyDescent="0.25">
      <c r="B6" s="10" t="s">
        <v>93</v>
      </c>
      <c r="C6" s="17"/>
      <c r="D6" s="13"/>
    </row>
    <row r="7" spans="2:4" x14ac:dyDescent="0.25">
      <c r="B7" s="45">
        <v>1</v>
      </c>
      <c r="C7" s="15" t="s">
        <v>89</v>
      </c>
      <c r="D7" s="16">
        <v>32.583233798848347</v>
      </c>
    </row>
    <row r="8" spans="2:4" x14ac:dyDescent="0.25">
      <c r="B8" s="45">
        <v>2</v>
      </c>
      <c r="C8" s="15" t="s">
        <v>90</v>
      </c>
      <c r="D8" s="16">
        <v>26.053777342411465</v>
      </c>
    </row>
    <row r="9" spans="2:4" x14ac:dyDescent="0.25">
      <c r="B9" s="45">
        <v>3</v>
      </c>
      <c r="C9" s="15" t="s">
        <v>94</v>
      </c>
      <c r="D9" s="16">
        <v>15.580382481214238</v>
      </c>
    </row>
    <row r="10" spans="2:4" x14ac:dyDescent="0.25">
      <c r="B10" s="45">
        <v>4</v>
      </c>
      <c r="C10" s="15" t="s">
        <v>95</v>
      </c>
      <c r="D10" s="16">
        <v>15.147209775414499</v>
      </c>
    </row>
    <row r="11" spans="2:4" x14ac:dyDescent="0.25">
      <c r="B11" s="45">
        <v>5</v>
      </c>
      <c r="C11" s="15" t="s">
        <v>96</v>
      </c>
      <c r="D11" s="16">
        <v>13.565681880177131</v>
      </c>
    </row>
    <row r="12" spans="2:4" x14ac:dyDescent="0.25">
      <c r="B12" s="45">
        <v>6</v>
      </c>
      <c r="C12" s="15" t="s">
        <v>97</v>
      </c>
      <c r="D12" s="16">
        <v>13.313588609414964</v>
      </c>
    </row>
    <row r="13" spans="2:4" x14ac:dyDescent="0.25">
      <c r="B13" s="45">
        <v>7</v>
      </c>
      <c r="C13" s="15" t="s">
        <v>98</v>
      </c>
      <c r="D13" s="16">
        <v>13.219856849337202</v>
      </c>
    </row>
    <row r="14" spans="2:4" x14ac:dyDescent="0.25">
      <c r="B14" s="45">
        <v>8</v>
      </c>
      <c r="C14" s="15" t="s">
        <v>99</v>
      </c>
      <c r="D14" s="16">
        <v>0</v>
      </c>
    </row>
    <row r="15" spans="2:4" x14ac:dyDescent="0.25">
      <c r="B15" s="45">
        <v>9</v>
      </c>
      <c r="C15" s="15" t="s">
        <v>6</v>
      </c>
      <c r="D15" s="16">
        <v>11.06193638095354</v>
      </c>
    </row>
    <row r="16" spans="2:4" x14ac:dyDescent="0.25">
      <c r="B16" s="18" t="s">
        <v>1</v>
      </c>
      <c r="C16" s="15"/>
      <c r="D16" s="20">
        <f>SUM(D7:D15)</f>
        <v>140.52566711777138</v>
      </c>
    </row>
    <row r="17" spans="2:4" x14ac:dyDescent="0.25">
      <c r="B17" s="18"/>
      <c r="C17" s="15"/>
      <c r="D17" s="46"/>
    </row>
    <row r="18" spans="2:4" x14ac:dyDescent="0.25">
      <c r="B18" s="18" t="s">
        <v>100</v>
      </c>
      <c r="C18" s="15"/>
      <c r="D18" s="46"/>
    </row>
    <row r="19" spans="2:4" x14ac:dyDescent="0.25">
      <c r="B19" s="45">
        <v>1</v>
      </c>
      <c r="C19" s="15" t="s">
        <v>89</v>
      </c>
      <c r="D19" s="16">
        <v>0</v>
      </c>
    </row>
    <row r="20" spans="2:4" x14ac:dyDescent="0.25">
      <c r="B20" s="45">
        <v>2</v>
      </c>
      <c r="C20" s="15" t="s">
        <v>90</v>
      </c>
      <c r="D20" s="16">
        <v>0</v>
      </c>
    </row>
    <row r="21" spans="2:4" x14ac:dyDescent="0.25">
      <c r="B21" s="45">
        <v>3</v>
      </c>
      <c r="C21" s="15" t="s">
        <v>94</v>
      </c>
      <c r="D21" s="16">
        <v>0</v>
      </c>
    </row>
    <row r="22" spans="2:4" x14ac:dyDescent="0.25">
      <c r="B22" s="45">
        <v>4</v>
      </c>
      <c r="C22" s="15" t="s">
        <v>95</v>
      </c>
      <c r="D22" s="16">
        <v>0</v>
      </c>
    </row>
    <row r="23" spans="2:4" x14ac:dyDescent="0.25">
      <c r="B23" s="45">
        <v>5</v>
      </c>
      <c r="C23" s="15" t="s">
        <v>96</v>
      </c>
      <c r="D23" s="16">
        <v>0</v>
      </c>
    </row>
    <row r="24" spans="2:4" x14ac:dyDescent="0.25">
      <c r="B24" s="45">
        <v>6</v>
      </c>
      <c r="C24" s="15" t="s">
        <v>97</v>
      </c>
      <c r="D24" s="16">
        <v>0</v>
      </c>
    </row>
    <row r="25" spans="2:4" x14ac:dyDescent="0.25">
      <c r="B25" s="45">
        <v>7</v>
      </c>
      <c r="C25" s="15" t="s">
        <v>98</v>
      </c>
      <c r="D25" s="16">
        <v>0</v>
      </c>
    </row>
    <row r="26" spans="2:4" x14ac:dyDescent="0.25">
      <c r="B26" s="45">
        <v>8</v>
      </c>
      <c r="C26" s="15" t="s">
        <v>99</v>
      </c>
      <c r="D26" s="16">
        <v>0</v>
      </c>
    </row>
    <row r="27" spans="2:4" x14ac:dyDescent="0.25">
      <c r="B27" s="45">
        <v>9</v>
      </c>
      <c r="C27" s="15" t="s">
        <v>6</v>
      </c>
      <c r="D27" s="16">
        <v>2249.2844257334796</v>
      </c>
    </row>
    <row r="28" spans="2:4" x14ac:dyDescent="0.25">
      <c r="B28" s="18" t="s">
        <v>2</v>
      </c>
      <c r="C28" s="15"/>
      <c r="D28" s="20">
        <f>SUM(D19:D27)</f>
        <v>2249.2844257334796</v>
      </c>
    </row>
    <row r="29" spans="2:4" x14ac:dyDescent="0.25">
      <c r="B29" s="18"/>
      <c r="C29" s="15"/>
      <c r="D29" s="46"/>
    </row>
    <row r="30" spans="2:4" x14ac:dyDescent="0.25">
      <c r="B30" s="18" t="s">
        <v>16</v>
      </c>
      <c r="C30" s="15"/>
      <c r="D30" s="46"/>
    </row>
    <row r="31" spans="2:4" x14ac:dyDescent="0.25">
      <c r="B31" s="45">
        <v>1</v>
      </c>
      <c r="C31" s="15" t="s">
        <v>89</v>
      </c>
      <c r="D31" s="16">
        <v>0</v>
      </c>
    </row>
    <row r="32" spans="2:4" x14ac:dyDescent="0.25">
      <c r="B32" s="45">
        <v>2</v>
      </c>
      <c r="C32" s="15" t="s">
        <v>90</v>
      </c>
      <c r="D32" s="16">
        <v>0</v>
      </c>
    </row>
    <row r="33" spans="2:4" x14ac:dyDescent="0.25">
      <c r="B33" s="45">
        <v>3</v>
      </c>
      <c r="C33" s="15" t="s">
        <v>6</v>
      </c>
      <c r="D33" s="16">
        <v>0</v>
      </c>
    </row>
    <row r="34" spans="2:4" x14ac:dyDescent="0.25">
      <c r="B34" s="18" t="s">
        <v>17</v>
      </c>
      <c r="C34" s="15"/>
      <c r="D34" s="16">
        <v>0</v>
      </c>
    </row>
    <row r="35" spans="2:4" x14ac:dyDescent="0.25">
      <c r="B35" s="18"/>
      <c r="C35" s="15"/>
      <c r="D35" s="46"/>
    </row>
    <row r="36" spans="2:4" x14ac:dyDescent="0.25">
      <c r="B36" s="18" t="s">
        <v>18</v>
      </c>
      <c r="C36" s="15"/>
      <c r="D36" s="46"/>
    </row>
    <row r="37" spans="2:4" x14ac:dyDescent="0.25">
      <c r="B37" s="45">
        <v>1</v>
      </c>
      <c r="C37" s="15" t="s">
        <v>89</v>
      </c>
      <c r="D37" s="16">
        <v>0</v>
      </c>
    </row>
    <row r="38" spans="2:4" x14ac:dyDescent="0.25">
      <c r="B38" s="45">
        <v>2</v>
      </c>
      <c r="C38" s="15" t="s">
        <v>90</v>
      </c>
      <c r="D38" s="16">
        <v>0</v>
      </c>
    </row>
    <row r="39" spans="2:4" x14ac:dyDescent="0.25">
      <c r="B39" s="45">
        <v>3</v>
      </c>
      <c r="C39" s="15" t="s">
        <v>6</v>
      </c>
      <c r="D39" s="16">
        <v>0</v>
      </c>
    </row>
    <row r="40" spans="2:4" x14ac:dyDescent="0.25">
      <c r="B40" s="18" t="s">
        <v>101</v>
      </c>
      <c r="C40" s="15"/>
      <c r="D40" s="16">
        <v>0</v>
      </c>
    </row>
    <row r="41" spans="2:4" x14ac:dyDescent="0.25">
      <c r="B41" s="18"/>
      <c r="C41" s="15"/>
      <c r="D41" s="46"/>
    </row>
    <row r="42" spans="2:4" x14ac:dyDescent="0.25">
      <c r="B42" s="51" t="s">
        <v>102</v>
      </c>
      <c r="C42" s="53"/>
      <c r="D42" s="46"/>
    </row>
    <row r="43" spans="2:4" x14ac:dyDescent="0.25">
      <c r="B43" s="45">
        <v>1</v>
      </c>
      <c r="C43" s="15" t="s">
        <v>103</v>
      </c>
      <c r="D43" s="16">
        <v>5.72018</v>
      </c>
    </row>
    <row r="44" spans="2:4" x14ac:dyDescent="0.25">
      <c r="B44" s="45">
        <v>2</v>
      </c>
      <c r="C44" s="15" t="s">
        <v>104</v>
      </c>
      <c r="D44" s="16">
        <v>3.4782500000000001</v>
      </c>
    </row>
    <row r="45" spans="2:4" x14ac:dyDescent="0.25">
      <c r="B45" s="45">
        <v>3</v>
      </c>
      <c r="C45" s="15" t="s">
        <v>105</v>
      </c>
      <c r="D45" s="16">
        <v>2.0161499999999997</v>
      </c>
    </row>
    <row r="46" spans="2:4" x14ac:dyDescent="0.25">
      <c r="B46" s="45">
        <v>4</v>
      </c>
      <c r="C46" s="15" t="s">
        <v>106</v>
      </c>
      <c r="D46" s="16">
        <v>0.26612000000000002</v>
      </c>
    </row>
    <row r="47" spans="2:4" x14ac:dyDescent="0.25">
      <c r="B47" s="45">
        <v>5</v>
      </c>
      <c r="C47" s="15" t="s">
        <v>21</v>
      </c>
      <c r="D47" s="16">
        <v>0</v>
      </c>
    </row>
    <row r="48" spans="2:4" x14ac:dyDescent="0.25">
      <c r="B48" s="45">
        <v>6</v>
      </c>
      <c r="C48" s="15" t="s">
        <v>21</v>
      </c>
      <c r="D48" s="16">
        <v>0</v>
      </c>
    </row>
    <row r="49" spans="2:4" x14ac:dyDescent="0.25">
      <c r="B49" s="45">
        <v>7</v>
      </c>
      <c r="C49" s="15" t="s">
        <v>21</v>
      </c>
      <c r="D49" s="16">
        <v>0</v>
      </c>
    </row>
    <row r="50" spans="2:4" x14ac:dyDescent="0.25">
      <c r="B50" s="45">
        <v>8</v>
      </c>
      <c r="C50" s="15" t="s">
        <v>21</v>
      </c>
      <c r="D50" s="16">
        <v>0</v>
      </c>
    </row>
    <row r="51" spans="2:4" x14ac:dyDescent="0.25">
      <c r="B51" s="45">
        <v>9</v>
      </c>
      <c r="C51" s="15" t="s">
        <v>6</v>
      </c>
      <c r="D51" s="16">
        <v>-9.9920072216264089E-16</v>
      </c>
    </row>
    <row r="52" spans="2:4" x14ac:dyDescent="0.25">
      <c r="B52" s="18" t="s">
        <v>107</v>
      </c>
      <c r="C52" s="15"/>
      <c r="D52" s="16">
        <f>SUM(D43:D51)</f>
        <v>11.480699999999999</v>
      </c>
    </row>
    <row r="53" spans="2:4" x14ac:dyDescent="0.25">
      <c r="B53" s="18"/>
      <c r="C53" s="15"/>
      <c r="D53" s="46"/>
    </row>
    <row r="54" spans="2:4" x14ac:dyDescent="0.25">
      <c r="B54" s="54" t="s">
        <v>108</v>
      </c>
      <c r="C54" s="55"/>
      <c r="D54" s="46"/>
    </row>
    <row r="55" spans="2:4" x14ac:dyDescent="0.25">
      <c r="B55" s="45">
        <v>1</v>
      </c>
      <c r="C55" s="15" t="s">
        <v>24</v>
      </c>
      <c r="D55" s="16">
        <v>22.86179713983886</v>
      </c>
    </row>
    <row r="56" spans="2:4" x14ac:dyDescent="0.25">
      <c r="B56" s="45">
        <v>2</v>
      </c>
      <c r="C56" s="15" t="s">
        <v>33</v>
      </c>
      <c r="D56" s="16">
        <v>18.193789040116787</v>
      </c>
    </row>
    <row r="57" spans="2:4" x14ac:dyDescent="0.25">
      <c r="B57" s="45">
        <v>3</v>
      </c>
      <c r="C57" s="15" t="s">
        <v>34</v>
      </c>
      <c r="D57" s="16">
        <v>18.107073293626932</v>
      </c>
    </row>
    <row r="58" spans="2:4" x14ac:dyDescent="0.25">
      <c r="B58" s="45">
        <v>4</v>
      </c>
      <c r="C58" s="15" t="s">
        <v>25</v>
      </c>
      <c r="D58" s="16">
        <v>14.588831858334482</v>
      </c>
    </row>
    <row r="59" spans="2:4" x14ac:dyDescent="0.25">
      <c r="B59" s="45">
        <v>5</v>
      </c>
      <c r="C59" s="15" t="s">
        <v>35</v>
      </c>
      <c r="D59" s="16">
        <v>10.692908647604138</v>
      </c>
    </row>
    <row r="60" spans="2:4" x14ac:dyDescent="0.25">
      <c r="B60" s="45">
        <v>6</v>
      </c>
      <c r="C60" s="15" t="s">
        <v>40</v>
      </c>
      <c r="D60" s="16">
        <v>9.5931121142194193</v>
      </c>
    </row>
    <row r="61" spans="2:4" x14ac:dyDescent="0.25">
      <c r="B61" s="45">
        <v>7</v>
      </c>
      <c r="C61" s="15" t="s">
        <v>21</v>
      </c>
      <c r="D61" s="16">
        <v>0</v>
      </c>
    </row>
    <row r="62" spans="2:4" x14ac:dyDescent="0.25">
      <c r="B62" s="45">
        <v>8</v>
      </c>
      <c r="C62" s="15" t="s">
        <v>21</v>
      </c>
      <c r="D62" s="16">
        <v>0</v>
      </c>
    </row>
    <row r="63" spans="2:4" x14ac:dyDescent="0.25">
      <c r="B63" s="45">
        <v>9</v>
      </c>
      <c r="C63" s="15" t="s">
        <v>6</v>
      </c>
      <c r="D63" s="16">
        <v>23.533688776408617</v>
      </c>
    </row>
    <row r="64" spans="2:4" x14ac:dyDescent="0.25">
      <c r="B64" s="18" t="s">
        <v>109</v>
      </c>
      <c r="C64" s="15"/>
      <c r="D64" s="16">
        <f>SUM(D55:D63)</f>
        <v>117.57120087014926</v>
      </c>
    </row>
    <row r="65" spans="2:4" x14ac:dyDescent="0.25">
      <c r="B65" s="18"/>
      <c r="C65" s="15"/>
      <c r="D65" s="46"/>
    </row>
    <row r="66" spans="2:4" x14ac:dyDescent="0.25">
      <c r="B66" s="51" t="s">
        <v>110</v>
      </c>
      <c r="C66" s="53"/>
      <c r="D66" s="46"/>
    </row>
    <row r="67" spans="2:4" x14ac:dyDescent="0.25">
      <c r="B67" s="18" t="s">
        <v>19</v>
      </c>
      <c r="C67" s="15"/>
      <c r="D67" s="46"/>
    </row>
    <row r="68" spans="2:4" x14ac:dyDescent="0.25">
      <c r="B68" s="45">
        <v>1</v>
      </c>
      <c r="C68" s="15" t="s">
        <v>21</v>
      </c>
      <c r="D68" s="16">
        <v>0</v>
      </c>
    </row>
    <row r="69" spans="2:4" x14ac:dyDescent="0.25">
      <c r="B69" s="45">
        <v>2</v>
      </c>
      <c r="C69" s="15" t="s">
        <v>21</v>
      </c>
      <c r="D69" s="16">
        <v>0</v>
      </c>
    </row>
    <row r="70" spans="2:4" x14ac:dyDescent="0.25">
      <c r="B70" s="45">
        <v>3</v>
      </c>
      <c r="C70" s="15" t="s">
        <v>21</v>
      </c>
      <c r="D70" s="16">
        <v>0</v>
      </c>
    </row>
    <row r="71" spans="2:4" x14ac:dyDescent="0.25">
      <c r="B71" s="45">
        <v>4</v>
      </c>
      <c r="C71" s="15" t="s">
        <v>21</v>
      </c>
      <c r="D71" s="16">
        <v>0</v>
      </c>
    </row>
    <row r="72" spans="2:4" x14ac:dyDescent="0.25">
      <c r="B72" s="45">
        <v>5</v>
      </c>
      <c r="C72" s="15" t="s">
        <v>6</v>
      </c>
      <c r="D72" s="16">
        <v>0</v>
      </c>
    </row>
    <row r="73" spans="2:4" x14ac:dyDescent="0.25">
      <c r="B73" s="18" t="s">
        <v>111</v>
      </c>
      <c r="C73" s="15"/>
      <c r="D73" s="16">
        <v>0</v>
      </c>
    </row>
    <row r="74" spans="2:4" x14ac:dyDescent="0.25">
      <c r="B74" s="18"/>
      <c r="C74" s="15"/>
      <c r="D74" s="46"/>
    </row>
    <row r="75" spans="2:4" x14ac:dyDescent="0.25">
      <c r="B75" s="51" t="s">
        <v>112</v>
      </c>
      <c r="C75" s="53"/>
      <c r="D75" s="46"/>
    </row>
    <row r="76" spans="2:4" x14ac:dyDescent="0.25">
      <c r="B76" s="45">
        <v>1</v>
      </c>
      <c r="C76" s="15" t="s">
        <v>30</v>
      </c>
      <c r="D76" s="16">
        <v>5.5894601209778694</v>
      </c>
    </row>
    <row r="77" spans="2:4" x14ac:dyDescent="0.25">
      <c r="B77" s="45">
        <v>2</v>
      </c>
      <c r="C77" s="15" t="s">
        <v>37</v>
      </c>
      <c r="D77" s="16">
        <v>2.04979889156141</v>
      </c>
    </row>
    <row r="78" spans="2:4" x14ac:dyDescent="0.25">
      <c r="B78" s="45">
        <v>3</v>
      </c>
      <c r="C78" s="15" t="s">
        <v>38</v>
      </c>
      <c r="D78" s="16">
        <v>1.6993203075229901</v>
      </c>
    </row>
    <row r="79" spans="2:4" x14ac:dyDescent="0.25">
      <c r="B79" s="45">
        <v>4</v>
      </c>
      <c r="C79" s="15" t="s">
        <v>31</v>
      </c>
      <c r="D79" s="16">
        <v>1.3911330662078698</v>
      </c>
    </row>
    <row r="80" spans="2:4" x14ac:dyDescent="0.25">
      <c r="B80" s="45">
        <v>5</v>
      </c>
      <c r="C80" s="15" t="s">
        <v>39</v>
      </c>
      <c r="D80" s="16">
        <v>0.61244679395304991</v>
      </c>
    </row>
    <row r="81" spans="2:4" x14ac:dyDescent="0.25">
      <c r="B81" s="45">
        <v>6</v>
      </c>
      <c r="C81" s="15" t="s">
        <v>21</v>
      </c>
      <c r="D81" s="16">
        <v>0</v>
      </c>
    </row>
    <row r="82" spans="2:4" x14ac:dyDescent="0.25">
      <c r="B82" s="45">
        <v>7</v>
      </c>
      <c r="C82" s="15" t="s">
        <v>21</v>
      </c>
      <c r="D82" s="16">
        <v>0</v>
      </c>
    </row>
    <row r="83" spans="2:4" x14ac:dyDescent="0.25">
      <c r="B83" s="45">
        <v>8</v>
      </c>
      <c r="C83" s="15" t="s">
        <v>21</v>
      </c>
      <c r="D83" s="16">
        <v>0</v>
      </c>
    </row>
    <row r="84" spans="2:4" x14ac:dyDescent="0.25">
      <c r="B84" s="45">
        <v>9</v>
      </c>
      <c r="C84" s="15" t="s">
        <v>6</v>
      </c>
      <c r="D84" s="16">
        <v>1.2212453270876722E-15</v>
      </c>
    </row>
    <row r="85" spans="2:4" x14ac:dyDescent="0.25">
      <c r="B85" s="18" t="s">
        <v>3</v>
      </c>
      <c r="C85" s="15"/>
      <c r="D85" s="16">
        <f>SUM(D76:D84)</f>
        <v>11.34215918022319</v>
      </c>
    </row>
    <row r="86" spans="2:4" x14ac:dyDescent="0.25">
      <c r="B86" s="18"/>
      <c r="C86" s="15"/>
      <c r="D86" s="46"/>
    </row>
    <row r="87" spans="2:4" x14ac:dyDescent="0.25">
      <c r="B87" s="18" t="s">
        <v>113</v>
      </c>
      <c r="C87" s="15"/>
      <c r="D87" s="46"/>
    </row>
    <row r="88" spans="2:4" x14ac:dyDescent="0.25">
      <c r="B88" s="45">
        <v>1</v>
      </c>
      <c r="C88" s="15" t="s">
        <v>89</v>
      </c>
      <c r="D88" s="16">
        <v>22.905904638439619</v>
      </c>
    </row>
    <row r="89" spans="2:4" x14ac:dyDescent="0.25">
      <c r="B89" s="45">
        <v>2</v>
      </c>
      <c r="C89" s="15" t="s">
        <v>90</v>
      </c>
      <c r="D89" s="16">
        <v>19.594378740140723</v>
      </c>
    </row>
    <row r="90" spans="2:4" x14ac:dyDescent="0.25">
      <c r="B90" s="45">
        <v>3</v>
      </c>
      <c r="C90" s="15" t="s">
        <v>94</v>
      </c>
      <c r="D90" s="16">
        <v>13.559764288878501</v>
      </c>
    </row>
    <row r="91" spans="2:4" x14ac:dyDescent="0.25">
      <c r="B91" s="45">
        <v>4</v>
      </c>
      <c r="C91" s="15" t="s">
        <v>95</v>
      </c>
      <c r="D91" s="16">
        <v>7.3497942868039114</v>
      </c>
    </row>
    <row r="92" spans="2:4" x14ac:dyDescent="0.25">
      <c r="B92" s="45">
        <v>5</v>
      </c>
      <c r="C92" s="15" t="s">
        <v>96</v>
      </c>
      <c r="D92" s="16">
        <v>6.9886666281448653</v>
      </c>
    </row>
    <row r="93" spans="2:4" x14ac:dyDescent="0.25">
      <c r="B93" s="45">
        <v>6</v>
      </c>
      <c r="C93" s="15" t="s">
        <v>97</v>
      </c>
      <c r="D93" s="16">
        <v>6.1565019158079508</v>
      </c>
    </row>
    <row r="94" spans="2:4" x14ac:dyDescent="0.25">
      <c r="B94" s="45">
        <v>7</v>
      </c>
      <c r="C94" s="15" t="s">
        <v>98</v>
      </c>
      <c r="D94" s="16">
        <v>0</v>
      </c>
    </row>
    <row r="95" spans="2:4" x14ac:dyDescent="0.25">
      <c r="B95" s="45">
        <v>8</v>
      </c>
      <c r="C95" s="15" t="s">
        <v>99</v>
      </c>
      <c r="D95" s="16">
        <v>0</v>
      </c>
    </row>
    <row r="96" spans="2:4" x14ac:dyDescent="0.25">
      <c r="B96" s="45">
        <v>9</v>
      </c>
      <c r="C96" s="15" t="s">
        <v>6</v>
      </c>
      <c r="D96" s="16">
        <v>0</v>
      </c>
    </row>
    <row r="97" spans="2:4" x14ac:dyDescent="0.25">
      <c r="B97" s="18" t="s">
        <v>114</v>
      </c>
      <c r="C97" s="15"/>
      <c r="D97" s="16">
        <f>SUM(D88:D96)</f>
        <v>76.55501049821558</v>
      </c>
    </row>
    <row r="98" spans="2:4" x14ac:dyDescent="0.25">
      <c r="B98" s="18"/>
      <c r="C98" s="15"/>
      <c r="D98" s="46"/>
    </row>
    <row r="99" spans="2:4" x14ac:dyDescent="0.25">
      <c r="B99" s="18" t="s">
        <v>20</v>
      </c>
      <c r="C99" s="15"/>
      <c r="D99" s="20">
        <f>D16+D28+D34+D40+D52+D64+D85+D73+D97</f>
        <v>2606.7591633998391</v>
      </c>
    </row>
    <row r="100" spans="2:4" x14ac:dyDescent="0.25">
      <c r="B100" s="18"/>
      <c r="C100" s="15"/>
      <c r="D100" s="46"/>
    </row>
    <row r="101" spans="2:4" x14ac:dyDescent="0.25">
      <c r="B101" s="18" t="s">
        <v>115</v>
      </c>
      <c r="C101" s="15"/>
      <c r="D101" s="46"/>
    </row>
    <row r="102" spans="2:4" x14ac:dyDescent="0.25">
      <c r="B102" s="45">
        <v>1</v>
      </c>
      <c r="C102" s="15" t="s">
        <v>89</v>
      </c>
      <c r="D102" s="16">
        <v>152.65172002426394</v>
      </c>
    </row>
    <row r="103" spans="2:4" x14ac:dyDescent="0.25">
      <c r="B103" s="45">
        <v>2</v>
      </c>
      <c r="C103" s="15" t="s">
        <v>90</v>
      </c>
      <c r="D103" s="16">
        <v>107.23841933574614</v>
      </c>
    </row>
    <row r="104" spans="2:4" x14ac:dyDescent="0.25">
      <c r="B104" s="45">
        <v>3</v>
      </c>
      <c r="C104" s="15" t="s">
        <v>94</v>
      </c>
      <c r="D104" s="16">
        <v>0</v>
      </c>
    </row>
    <row r="105" spans="2:4" x14ac:dyDescent="0.25">
      <c r="B105" s="45">
        <v>4</v>
      </c>
      <c r="C105" s="15" t="s">
        <v>95</v>
      </c>
      <c r="D105" s="16">
        <v>0</v>
      </c>
    </row>
    <row r="106" spans="2:4" x14ac:dyDescent="0.25">
      <c r="B106" s="45">
        <v>5</v>
      </c>
      <c r="C106" s="15" t="s">
        <v>6</v>
      </c>
      <c r="D106" s="16">
        <v>625.43869480664762</v>
      </c>
    </row>
    <row r="107" spans="2:4" x14ac:dyDescent="0.25">
      <c r="B107" s="18" t="s">
        <v>116</v>
      </c>
      <c r="C107" s="15"/>
      <c r="D107" s="20">
        <f>SUM(D102:D106)</f>
        <v>885.32883416665777</v>
      </c>
    </row>
    <row r="108" spans="2:4" x14ac:dyDescent="0.25">
      <c r="B108" s="18"/>
      <c r="C108" s="15"/>
      <c r="D108" s="46"/>
    </row>
    <row r="109" spans="2:4" ht="15.75" thickBot="1" x14ac:dyDescent="0.3">
      <c r="B109" s="47" t="s">
        <v>117</v>
      </c>
      <c r="C109" s="48"/>
      <c r="D109" s="49">
        <v>1991420</v>
      </c>
    </row>
  </sheetData>
  <mergeCells count="4">
    <mergeCell ref="B42:C42"/>
    <mergeCell ref="B54:C54"/>
    <mergeCell ref="B66:C66"/>
    <mergeCell ref="B75:C7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2" manualBreakCount="2">
    <brk id="52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pageSetUpPr fitToPage="1"/>
  </sheetPr>
  <dimension ref="B1:G64"/>
  <sheetViews>
    <sheetView rightToLeft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3.875" style="1" customWidth="1"/>
    <col min="2" max="2" width="4.875" style="1" customWidth="1"/>
    <col min="3" max="3" width="73.625" style="5" customWidth="1"/>
    <col min="4" max="4" width="12.125" style="1" customWidth="1"/>
    <col min="5" max="5" width="9.875" style="1" customWidth="1"/>
    <col min="6" max="6" width="10.25" style="1" customWidth="1"/>
    <col min="7" max="16384" width="9" style="1"/>
  </cols>
  <sheetData>
    <row r="1" spans="2:4" x14ac:dyDescent="0.25">
      <c r="B1" s="25"/>
      <c r="C1" s="26"/>
    </row>
    <row r="2" spans="2:4" ht="15.75" thickBot="1" x14ac:dyDescent="0.3">
      <c r="B2" s="25"/>
      <c r="C2" s="26"/>
    </row>
    <row r="3" spans="2:4" x14ac:dyDescent="0.25">
      <c r="B3" s="7" t="s">
        <v>119</v>
      </c>
      <c r="C3" s="27"/>
      <c r="D3" s="28"/>
    </row>
    <row r="4" spans="2:4" x14ac:dyDescent="0.25">
      <c r="B4" s="10" t="s">
        <v>41</v>
      </c>
      <c r="C4" s="29"/>
      <c r="D4" s="30">
        <v>45291</v>
      </c>
    </row>
    <row r="5" spans="2:4" x14ac:dyDescent="0.25">
      <c r="B5" s="10"/>
      <c r="C5" s="31"/>
      <c r="D5" s="13"/>
    </row>
    <row r="6" spans="2:4" ht="14.25" customHeight="1" x14ac:dyDescent="0.25">
      <c r="B6" s="10" t="s">
        <v>42</v>
      </c>
      <c r="C6" s="31"/>
      <c r="D6" s="32" t="s">
        <v>122</v>
      </c>
    </row>
    <row r="7" spans="2:4" x14ac:dyDescent="0.25">
      <c r="B7" s="33" t="s">
        <v>43</v>
      </c>
      <c r="C7" s="34"/>
      <c r="D7" s="35">
        <f>SUM(D8:D9)</f>
        <v>161.1434674770386</v>
      </c>
    </row>
    <row r="8" spans="2:4" x14ac:dyDescent="0.25">
      <c r="B8" s="18"/>
      <c r="C8" s="36" t="s">
        <v>44</v>
      </c>
      <c r="D8" s="35">
        <v>0</v>
      </c>
    </row>
    <row r="9" spans="2:4" x14ac:dyDescent="0.25">
      <c r="B9" s="18"/>
      <c r="C9" s="36" t="s">
        <v>45</v>
      </c>
      <c r="D9" s="35">
        <v>161.1434674770386</v>
      </c>
    </row>
    <row r="10" spans="2:4" x14ac:dyDescent="0.25">
      <c r="B10" s="10"/>
      <c r="C10" s="31"/>
      <c r="D10" s="37"/>
    </row>
    <row r="11" spans="2:4" x14ac:dyDescent="0.25">
      <c r="B11" s="18" t="s">
        <v>46</v>
      </c>
      <c r="C11" s="36"/>
      <c r="D11" s="35">
        <f>SUM(D12:D13)</f>
        <v>45.57737270008797</v>
      </c>
    </row>
    <row r="12" spans="2:4" x14ac:dyDescent="0.25">
      <c r="B12" s="18"/>
      <c r="C12" s="36" t="s">
        <v>47</v>
      </c>
      <c r="D12" s="35">
        <v>0</v>
      </c>
    </row>
    <row r="13" spans="2:4" x14ac:dyDescent="0.25">
      <c r="B13" s="18"/>
      <c r="C13" s="36" t="s">
        <v>48</v>
      </c>
      <c r="D13" s="35">
        <v>45.57737270008797</v>
      </c>
    </row>
    <row r="14" spans="2:4" x14ac:dyDescent="0.25">
      <c r="B14" s="10"/>
      <c r="C14" s="31"/>
      <c r="D14" s="37"/>
    </row>
    <row r="15" spans="2:4" x14ac:dyDescent="0.25">
      <c r="B15" s="18" t="s">
        <v>49</v>
      </c>
      <c r="C15" s="36"/>
      <c r="D15" s="35">
        <f>SUM(D16:D17)</f>
        <v>27.351043599681972</v>
      </c>
    </row>
    <row r="16" spans="2:4" x14ac:dyDescent="0.25">
      <c r="B16" s="18"/>
      <c r="C16" s="36" t="s">
        <v>50</v>
      </c>
      <c r="D16" s="35">
        <v>27.351043599681972</v>
      </c>
    </row>
    <row r="17" spans="2:4" x14ac:dyDescent="0.25">
      <c r="B17" s="18"/>
      <c r="C17" s="36" t="s">
        <v>51</v>
      </c>
      <c r="D17" s="35">
        <v>0</v>
      </c>
    </row>
    <row r="18" spans="2:4" x14ac:dyDescent="0.25">
      <c r="B18" s="10"/>
      <c r="C18" s="31"/>
      <c r="D18" s="37"/>
    </row>
    <row r="19" spans="2:4" x14ac:dyDescent="0.25">
      <c r="B19" s="18" t="s">
        <v>52</v>
      </c>
      <c r="C19" s="36"/>
      <c r="D19" s="35">
        <v>155.03737611257489</v>
      </c>
    </row>
    <row r="20" spans="2:4" x14ac:dyDescent="0.25">
      <c r="B20" s="10"/>
      <c r="C20" s="31"/>
      <c r="D20" s="37"/>
    </row>
    <row r="21" spans="2:4" x14ac:dyDescent="0.25">
      <c r="B21" s="18" t="s">
        <v>53</v>
      </c>
      <c r="C21" s="36"/>
      <c r="D21" s="35">
        <v>1.1521345373652614</v>
      </c>
    </row>
    <row r="22" spans="2:4" x14ac:dyDescent="0.25">
      <c r="B22" s="10"/>
      <c r="C22" s="31"/>
      <c r="D22" s="37"/>
    </row>
    <row r="23" spans="2:4" x14ac:dyDescent="0.25">
      <c r="B23" s="18" t="s">
        <v>54</v>
      </c>
      <c r="C23" s="36"/>
      <c r="D23" s="38">
        <v>0</v>
      </c>
    </row>
    <row r="24" spans="2:4" x14ac:dyDescent="0.25">
      <c r="B24" s="10"/>
      <c r="C24" s="31"/>
      <c r="D24" s="37"/>
    </row>
    <row r="25" spans="2:4" x14ac:dyDescent="0.25">
      <c r="B25" s="18" t="s">
        <v>55</v>
      </c>
      <c r="C25" s="36"/>
      <c r="D25" s="38">
        <f>(D7+D11+D15+D19+D21+D23)</f>
        <v>390.26139442674872</v>
      </c>
    </row>
    <row r="26" spans="2:4" x14ac:dyDescent="0.25">
      <c r="B26" s="10"/>
      <c r="C26" s="31"/>
      <c r="D26" s="37"/>
    </row>
    <row r="27" spans="2:4" x14ac:dyDescent="0.25">
      <c r="B27" s="18" t="s">
        <v>56</v>
      </c>
      <c r="C27" s="36"/>
      <c r="D27" s="35">
        <f>D28*0.5+D29*0.5</f>
        <v>1945275</v>
      </c>
    </row>
    <row r="28" spans="2:4" ht="30" x14ac:dyDescent="0.25">
      <c r="B28" s="18"/>
      <c r="C28" s="36" t="s">
        <v>57</v>
      </c>
      <c r="D28" s="35">
        <v>1944223</v>
      </c>
    </row>
    <row r="29" spans="2:4" ht="30" x14ac:dyDescent="0.25">
      <c r="B29" s="18"/>
      <c r="C29" s="36" t="s">
        <v>58</v>
      </c>
      <c r="D29" s="35">
        <v>1946327</v>
      </c>
    </row>
    <row r="30" spans="2:4" x14ac:dyDescent="0.25">
      <c r="B30" s="10"/>
      <c r="C30" s="31"/>
      <c r="D30" s="13"/>
    </row>
    <row r="31" spans="2:4" x14ac:dyDescent="0.25">
      <c r="B31" s="18" t="s">
        <v>59</v>
      </c>
      <c r="C31" s="36"/>
      <c r="D31" s="39">
        <f>D25/D27</f>
        <v>2.0062016651977162E-4</v>
      </c>
    </row>
    <row r="32" spans="2:4" x14ac:dyDescent="0.25">
      <c r="B32" s="10"/>
      <c r="C32" s="31"/>
      <c r="D32" s="13"/>
    </row>
    <row r="33" spans="2:7" x14ac:dyDescent="0.25">
      <c r="B33" s="10" t="s">
        <v>60</v>
      </c>
      <c r="C33" s="31"/>
      <c r="D33" s="13"/>
    </row>
    <row r="34" spans="2:7" x14ac:dyDescent="0.25">
      <c r="B34" s="18" t="s">
        <v>61</v>
      </c>
      <c r="C34" s="36"/>
      <c r="D34" s="35">
        <v>885.32883416665788</v>
      </c>
    </row>
    <row r="35" spans="2:7" x14ac:dyDescent="0.25">
      <c r="B35" s="10"/>
      <c r="C35" s="31"/>
      <c r="D35" s="13"/>
    </row>
    <row r="36" spans="2:7" x14ac:dyDescent="0.25">
      <c r="B36" s="18" t="s">
        <v>62</v>
      </c>
      <c r="C36" s="36"/>
      <c r="D36" s="35">
        <f>SUM(D37:D45)</f>
        <v>2603.2497119516343</v>
      </c>
    </row>
    <row r="37" spans="2:7" x14ac:dyDescent="0.25">
      <c r="B37" s="18"/>
      <c r="C37" s="36" t="s">
        <v>63</v>
      </c>
      <c r="D37" s="35">
        <v>140.51220788285764</v>
      </c>
    </row>
    <row r="38" spans="2:7" x14ac:dyDescent="0.25">
      <c r="B38" s="18"/>
      <c r="C38" s="36" t="s">
        <v>64</v>
      </c>
      <c r="D38" s="35">
        <v>2249.2744001247147</v>
      </c>
    </row>
    <row r="39" spans="2:7" x14ac:dyDescent="0.25">
      <c r="B39" s="18"/>
      <c r="C39" s="36" t="s">
        <v>65</v>
      </c>
      <c r="D39" s="35">
        <v>0</v>
      </c>
    </row>
    <row r="40" spans="2:7" x14ac:dyDescent="0.25">
      <c r="B40" s="18"/>
      <c r="C40" s="36" t="s">
        <v>66</v>
      </c>
      <c r="D40" s="35">
        <v>0</v>
      </c>
    </row>
    <row r="41" spans="2:7" ht="30" x14ac:dyDescent="0.25">
      <c r="B41" s="18"/>
      <c r="C41" s="36" t="s">
        <v>67</v>
      </c>
      <c r="D41" s="35">
        <v>11.19895</v>
      </c>
    </row>
    <row r="42" spans="2:7" ht="30" x14ac:dyDescent="0.25">
      <c r="B42" s="18"/>
      <c r="C42" s="36" t="s">
        <v>68</v>
      </c>
      <c r="D42" s="35">
        <v>114.65350574451853</v>
      </c>
    </row>
    <row r="43" spans="2:7" ht="30" x14ac:dyDescent="0.25">
      <c r="B43" s="18"/>
      <c r="C43" s="36" t="s">
        <v>69</v>
      </c>
      <c r="D43" s="35">
        <v>0</v>
      </c>
    </row>
    <row r="44" spans="2:7" ht="30" x14ac:dyDescent="0.25">
      <c r="B44" s="18"/>
      <c r="C44" s="36" t="s">
        <v>70</v>
      </c>
      <c r="D44" s="35">
        <v>11.05563770132783</v>
      </c>
    </row>
    <row r="45" spans="2:7" x14ac:dyDescent="0.25">
      <c r="B45" s="18"/>
      <c r="C45" s="36" t="s">
        <v>71</v>
      </c>
      <c r="D45" s="35">
        <v>76.555010498215566</v>
      </c>
      <c r="G45" s="50"/>
    </row>
    <row r="46" spans="2:7" x14ac:dyDescent="0.25">
      <c r="B46" s="10"/>
      <c r="C46" s="31"/>
      <c r="D46" s="13"/>
      <c r="G46" s="50"/>
    </row>
    <row r="47" spans="2:7" x14ac:dyDescent="0.25">
      <c r="B47" s="18" t="s">
        <v>72</v>
      </c>
      <c r="C47" s="36"/>
      <c r="D47" s="39">
        <f>D36/D29</f>
        <v>1.3375191897104825E-3</v>
      </c>
      <c r="G47" s="50"/>
    </row>
    <row r="48" spans="2:7" x14ac:dyDescent="0.25">
      <c r="B48" s="10"/>
      <c r="C48" s="31"/>
      <c r="D48" s="13"/>
      <c r="G48" s="50"/>
    </row>
    <row r="49" spans="2:4" x14ac:dyDescent="0.25">
      <c r="B49" s="18" t="s">
        <v>73</v>
      </c>
      <c r="C49" s="36"/>
      <c r="D49" s="39">
        <v>1.5E-3</v>
      </c>
    </row>
    <row r="50" spans="2:4" x14ac:dyDescent="0.25">
      <c r="B50" s="10"/>
      <c r="C50" s="31"/>
      <c r="D50" s="13"/>
    </row>
    <row r="51" spans="2:4" ht="29.25" customHeight="1" x14ac:dyDescent="0.25">
      <c r="B51" s="51" t="s">
        <v>121</v>
      </c>
      <c r="C51" s="52"/>
      <c r="D51" s="40">
        <f>D49-D47</f>
        <v>1.6248081028951756E-4</v>
      </c>
    </row>
    <row r="52" spans="2:4" x14ac:dyDescent="0.25">
      <c r="B52" s="10"/>
      <c r="C52" s="31"/>
      <c r="D52" s="13"/>
    </row>
    <row r="53" spans="2:4" x14ac:dyDescent="0.25">
      <c r="B53" s="18" t="s">
        <v>74</v>
      </c>
      <c r="C53" s="36" t="s">
        <v>75</v>
      </c>
      <c r="D53" s="16">
        <v>0</v>
      </c>
    </row>
    <row r="54" spans="2:4" ht="30" x14ac:dyDescent="0.25">
      <c r="B54" s="18"/>
      <c r="C54" s="36" t="s">
        <v>76</v>
      </c>
      <c r="D54" s="39">
        <f>(D36-D53)/D29</f>
        <v>1.3375191897104825E-3</v>
      </c>
    </row>
    <row r="55" spans="2:4" x14ac:dyDescent="0.25">
      <c r="B55" s="10"/>
      <c r="C55" s="31"/>
      <c r="D55" s="13"/>
    </row>
    <row r="56" spans="2:4" x14ac:dyDescent="0.25">
      <c r="B56" s="10" t="s">
        <v>77</v>
      </c>
      <c r="C56" s="31"/>
      <c r="D56" s="13"/>
    </row>
    <row r="57" spans="2:4" x14ac:dyDescent="0.25">
      <c r="B57" s="10"/>
      <c r="C57" s="31"/>
      <c r="D57" s="13"/>
    </row>
    <row r="58" spans="2:4" x14ac:dyDescent="0.25">
      <c r="B58" s="18" t="s">
        <v>78</v>
      </c>
      <c r="C58" s="36"/>
      <c r="D58" s="38">
        <f>D36+D25-D53</f>
        <v>2993.5111063783829</v>
      </c>
    </row>
    <row r="59" spans="2:4" x14ac:dyDescent="0.25">
      <c r="B59" s="10"/>
      <c r="C59" s="31"/>
      <c r="D59" s="13"/>
    </row>
    <row r="60" spans="2:4" x14ac:dyDescent="0.25">
      <c r="B60" s="18" t="s">
        <v>79</v>
      </c>
      <c r="C60" s="36"/>
      <c r="D60" s="39">
        <f>D58/D27</f>
        <v>1.5388626833627034E-3</v>
      </c>
    </row>
    <row r="61" spans="2:4" x14ac:dyDescent="0.25">
      <c r="B61" s="10"/>
      <c r="C61" s="31"/>
      <c r="D61" s="13"/>
    </row>
    <row r="62" spans="2:4" x14ac:dyDescent="0.25">
      <c r="B62" s="10" t="s">
        <v>80</v>
      </c>
      <c r="C62" s="31"/>
      <c r="D62" s="13"/>
    </row>
    <row r="63" spans="2:4" ht="30.75" customHeight="1" x14ac:dyDescent="0.25">
      <c r="B63" s="51" t="s">
        <v>81</v>
      </c>
      <c r="C63" s="52"/>
      <c r="D63" s="41">
        <v>1.6999999999999999E-3</v>
      </c>
    </row>
    <row r="64" spans="2:4" ht="18.75" customHeight="1" thickBot="1" x14ac:dyDescent="0.3">
      <c r="B64" s="22" t="s">
        <v>82</v>
      </c>
      <c r="C64" s="42"/>
      <c r="D64" s="43">
        <f>D31+D63</f>
        <v>1.9006201665197715E-3</v>
      </c>
    </row>
  </sheetData>
  <mergeCells count="2">
    <mergeCell ref="B51:C51"/>
    <mergeCell ref="B63:C63"/>
  </mergeCells>
  <conditionalFormatting sqref="D51">
    <cfRule type="cellIs" dxfId="1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pageSetUpPr fitToPage="1"/>
  </sheetPr>
  <dimension ref="B1:D64"/>
  <sheetViews>
    <sheetView rightToLeft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3.875" style="1" customWidth="1"/>
    <col min="2" max="2" width="4.875" style="1" customWidth="1"/>
    <col min="3" max="3" width="73.625" style="5" customWidth="1"/>
    <col min="4" max="4" width="12.125" style="1" customWidth="1"/>
    <col min="5" max="5" width="9" style="1"/>
    <col min="6" max="6" width="9.625" style="1" customWidth="1"/>
    <col min="7" max="16384" width="9" style="1"/>
  </cols>
  <sheetData>
    <row r="1" spans="2:4" x14ac:dyDescent="0.25">
      <c r="B1" s="25"/>
      <c r="C1" s="26"/>
    </row>
    <row r="2" spans="2:4" ht="15.75" thickBot="1" x14ac:dyDescent="0.3">
      <c r="B2" s="25"/>
      <c r="C2" s="26"/>
    </row>
    <row r="3" spans="2:4" x14ac:dyDescent="0.25">
      <c r="B3" s="7" t="s">
        <v>120</v>
      </c>
      <c r="C3" s="27"/>
      <c r="D3" s="28"/>
    </row>
    <row r="4" spans="2:4" x14ac:dyDescent="0.25">
      <c r="B4" s="10" t="s">
        <v>41</v>
      </c>
      <c r="C4" s="29"/>
      <c r="D4" s="30">
        <v>45291</v>
      </c>
    </row>
    <row r="5" spans="2:4" x14ac:dyDescent="0.25">
      <c r="B5" s="10"/>
      <c r="C5" s="31"/>
      <c r="D5" s="13"/>
    </row>
    <row r="6" spans="2:4" ht="14.25" customHeight="1" x14ac:dyDescent="0.25">
      <c r="B6" s="10" t="s">
        <v>42</v>
      </c>
      <c r="C6" s="31"/>
      <c r="D6" s="32" t="s">
        <v>122</v>
      </c>
    </row>
    <row r="7" spans="2:4" x14ac:dyDescent="0.25">
      <c r="B7" s="33" t="s">
        <v>43</v>
      </c>
      <c r="C7" s="34"/>
      <c r="D7" s="35">
        <f>SUM(D8:D9)</f>
        <v>4.3617430585175603</v>
      </c>
    </row>
    <row r="8" spans="2:4" x14ac:dyDescent="0.25">
      <c r="B8" s="18"/>
      <c r="C8" s="36" t="s">
        <v>44</v>
      </c>
      <c r="D8" s="35">
        <v>0</v>
      </c>
    </row>
    <row r="9" spans="2:4" x14ac:dyDescent="0.25">
      <c r="B9" s="18"/>
      <c r="C9" s="36" t="s">
        <v>45</v>
      </c>
      <c r="D9" s="35">
        <v>4.3617430585175603</v>
      </c>
    </row>
    <row r="10" spans="2:4" x14ac:dyDescent="0.25">
      <c r="B10" s="10"/>
      <c r="C10" s="31"/>
      <c r="D10" s="37"/>
    </row>
    <row r="11" spans="2:4" x14ac:dyDescent="0.25">
      <c r="B11" s="18" t="s">
        <v>46</v>
      </c>
      <c r="C11" s="36"/>
      <c r="D11" s="35">
        <f>SUM(D12:D13)</f>
        <v>1.0499960347973298</v>
      </c>
    </row>
    <row r="12" spans="2:4" x14ac:dyDescent="0.25">
      <c r="B12" s="18"/>
      <c r="C12" s="36" t="s">
        <v>47</v>
      </c>
      <c r="D12" s="35">
        <v>0</v>
      </c>
    </row>
    <row r="13" spans="2:4" x14ac:dyDescent="0.25">
      <c r="B13" s="18"/>
      <c r="C13" s="36" t="s">
        <v>48</v>
      </c>
      <c r="D13" s="35">
        <v>1.0499960347973298</v>
      </c>
    </row>
    <row r="14" spans="2:4" x14ac:dyDescent="0.25">
      <c r="B14" s="10"/>
      <c r="C14" s="31"/>
      <c r="D14" s="37"/>
    </row>
    <row r="15" spans="2:4" x14ac:dyDescent="0.25">
      <c r="B15" s="18" t="s">
        <v>49</v>
      </c>
      <c r="C15" s="36"/>
      <c r="D15" s="35">
        <f>SUM(D16:D17)</f>
        <v>0.34989919330313307</v>
      </c>
    </row>
    <row r="16" spans="2:4" x14ac:dyDescent="0.25">
      <c r="B16" s="18"/>
      <c r="C16" s="36" t="s">
        <v>50</v>
      </c>
      <c r="D16" s="35">
        <v>0.34989919330313307</v>
      </c>
    </row>
    <row r="17" spans="2:4" x14ac:dyDescent="0.25">
      <c r="B17" s="18"/>
      <c r="C17" s="36" t="s">
        <v>51</v>
      </c>
      <c r="D17" s="35">
        <v>0</v>
      </c>
    </row>
    <row r="18" spans="2:4" x14ac:dyDescent="0.25">
      <c r="B18" s="10"/>
      <c r="C18" s="31"/>
      <c r="D18" s="37"/>
    </row>
    <row r="19" spans="2:4" x14ac:dyDescent="0.25">
      <c r="B19" s="18" t="s">
        <v>52</v>
      </c>
      <c r="C19" s="36"/>
      <c r="D19" s="35">
        <v>3.9465331044079779</v>
      </c>
    </row>
    <row r="20" spans="2:4" x14ac:dyDescent="0.25">
      <c r="B20" s="10"/>
      <c r="C20" s="31"/>
      <c r="D20" s="37"/>
    </row>
    <row r="21" spans="2:4" x14ac:dyDescent="0.25">
      <c r="B21" s="18" t="s">
        <v>53</v>
      </c>
      <c r="C21" s="36"/>
      <c r="D21" s="35">
        <v>2.4613804256322182E-2</v>
      </c>
    </row>
    <row r="22" spans="2:4" x14ac:dyDescent="0.25">
      <c r="B22" s="10"/>
      <c r="C22" s="31"/>
      <c r="D22" s="37"/>
    </row>
    <row r="23" spans="2:4" x14ac:dyDescent="0.25">
      <c r="B23" s="18" t="s">
        <v>54</v>
      </c>
      <c r="C23" s="36"/>
      <c r="D23" s="38">
        <v>0</v>
      </c>
    </row>
    <row r="24" spans="2:4" x14ac:dyDescent="0.25">
      <c r="B24" s="10"/>
      <c r="C24" s="31"/>
      <c r="D24" s="37"/>
    </row>
    <row r="25" spans="2:4" x14ac:dyDescent="0.25">
      <c r="B25" s="18" t="s">
        <v>55</v>
      </c>
      <c r="C25" s="36"/>
      <c r="D25" s="38">
        <f>(D7+D11+D15+D19+D21+D23)</f>
        <v>9.7327851952823234</v>
      </c>
    </row>
    <row r="26" spans="2:4" x14ac:dyDescent="0.25">
      <c r="B26" s="10"/>
      <c r="C26" s="31"/>
      <c r="D26" s="37"/>
    </row>
    <row r="27" spans="2:4" x14ac:dyDescent="0.25">
      <c r="B27" s="18" t="s">
        <v>56</v>
      </c>
      <c r="C27" s="36"/>
      <c r="D27" s="35">
        <f>D28*0.5+D29*0.5</f>
        <v>45435</v>
      </c>
    </row>
    <row r="28" spans="2:4" ht="30" x14ac:dyDescent="0.25">
      <c r="B28" s="18"/>
      <c r="C28" s="36" t="s">
        <v>57</v>
      </c>
      <c r="D28" s="35">
        <v>45777</v>
      </c>
    </row>
    <row r="29" spans="2:4" ht="30" x14ac:dyDescent="0.25">
      <c r="B29" s="18"/>
      <c r="C29" s="36" t="s">
        <v>58</v>
      </c>
      <c r="D29" s="35">
        <v>45093</v>
      </c>
    </row>
    <row r="30" spans="2:4" x14ac:dyDescent="0.25">
      <c r="B30" s="10"/>
      <c r="C30" s="31"/>
      <c r="D30" s="13"/>
    </row>
    <row r="31" spans="2:4" x14ac:dyDescent="0.25">
      <c r="B31" s="18" t="s">
        <v>59</v>
      </c>
      <c r="C31" s="36"/>
      <c r="D31" s="39">
        <f>D25/D27</f>
        <v>2.1421338605221357E-4</v>
      </c>
    </row>
    <row r="32" spans="2:4" x14ac:dyDescent="0.25">
      <c r="B32" s="10"/>
      <c r="C32" s="31"/>
      <c r="D32" s="13"/>
    </row>
    <row r="33" spans="2:4" x14ac:dyDescent="0.25">
      <c r="B33" s="10" t="s">
        <v>60</v>
      </c>
      <c r="C33" s="31"/>
      <c r="D33" s="13"/>
    </row>
    <row r="34" spans="2:4" x14ac:dyDescent="0.25">
      <c r="B34" s="18" t="s">
        <v>61</v>
      </c>
      <c r="C34" s="36"/>
      <c r="D34" s="35">
        <v>0</v>
      </c>
    </row>
    <row r="35" spans="2:4" x14ac:dyDescent="0.25">
      <c r="B35" s="10"/>
      <c r="C35" s="31"/>
      <c r="D35" s="13"/>
    </row>
    <row r="36" spans="2:4" x14ac:dyDescent="0.25">
      <c r="B36" s="18" t="s">
        <v>62</v>
      </c>
      <c r="C36" s="36"/>
      <c r="D36" s="35">
        <f>SUM(D37:D45)</f>
        <v>3.5094514482061787</v>
      </c>
    </row>
    <row r="37" spans="2:4" x14ac:dyDescent="0.25">
      <c r="B37" s="18"/>
      <c r="C37" s="36" t="s">
        <v>63</v>
      </c>
      <c r="D37" s="35">
        <v>1.3459234913740001E-2</v>
      </c>
    </row>
    <row r="38" spans="2:4" x14ac:dyDescent="0.25">
      <c r="B38" s="18"/>
      <c r="C38" s="36" t="s">
        <v>64</v>
      </c>
      <c r="D38" s="35">
        <v>1.0025608766319999E-2</v>
      </c>
    </row>
    <row r="39" spans="2:4" x14ac:dyDescent="0.25">
      <c r="B39" s="18"/>
      <c r="C39" s="36" t="s">
        <v>65</v>
      </c>
      <c r="D39" s="35">
        <v>0</v>
      </c>
    </row>
    <row r="40" spans="2:4" x14ac:dyDescent="0.25">
      <c r="B40" s="18"/>
      <c r="C40" s="36" t="s">
        <v>66</v>
      </c>
      <c r="D40" s="35">
        <v>0</v>
      </c>
    </row>
    <row r="41" spans="2:4" ht="30" x14ac:dyDescent="0.25">
      <c r="B41" s="18"/>
      <c r="C41" s="36" t="s">
        <v>67</v>
      </c>
      <c r="D41" s="35">
        <v>0.28175000000000006</v>
      </c>
    </row>
    <row r="42" spans="2:4" ht="30" x14ac:dyDescent="0.25">
      <c r="B42" s="18"/>
      <c r="C42" s="36" t="s">
        <v>68</v>
      </c>
      <c r="D42" s="35">
        <v>2.9176951256307588</v>
      </c>
    </row>
    <row r="43" spans="2:4" ht="30" x14ac:dyDescent="0.25">
      <c r="B43" s="18"/>
      <c r="C43" s="36" t="s">
        <v>69</v>
      </c>
      <c r="D43" s="35">
        <v>0</v>
      </c>
    </row>
    <row r="44" spans="2:4" ht="30" x14ac:dyDescent="0.25">
      <c r="B44" s="18"/>
      <c r="C44" s="36" t="s">
        <v>70</v>
      </c>
      <c r="D44" s="35">
        <v>0.28652147889536</v>
      </c>
    </row>
    <row r="45" spans="2:4" x14ac:dyDescent="0.25">
      <c r="B45" s="18"/>
      <c r="C45" s="36" t="s">
        <v>71</v>
      </c>
      <c r="D45" s="35">
        <v>0</v>
      </c>
    </row>
    <row r="46" spans="2:4" x14ac:dyDescent="0.25">
      <c r="B46" s="10"/>
      <c r="C46" s="31"/>
      <c r="D46" s="13"/>
    </row>
    <row r="47" spans="2:4" x14ac:dyDescent="0.25">
      <c r="B47" s="18" t="s">
        <v>72</v>
      </c>
      <c r="C47" s="36"/>
      <c r="D47" s="39">
        <f>D36/D29</f>
        <v>7.7826967560512244E-5</v>
      </c>
    </row>
    <row r="48" spans="2:4" x14ac:dyDescent="0.25">
      <c r="B48" s="10"/>
      <c r="C48" s="31"/>
      <c r="D48" s="13"/>
    </row>
    <row r="49" spans="2:4" x14ac:dyDescent="0.25">
      <c r="B49" s="18" t="s">
        <v>73</v>
      </c>
      <c r="C49" s="36"/>
      <c r="D49" s="39">
        <v>1.5E-3</v>
      </c>
    </row>
    <row r="50" spans="2:4" x14ac:dyDescent="0.25">
      <c r="B50" s="10"/>
      <c r="C50" s="31"/>
      <c r="D50" s="13"/>
    </row>
    <row r="51" spans="2:4" ht="30" customHeight="1" x14ac:dyDescent="0.25">
      <c r="B51" s="51" t="s">
        <v>121</v>
      </c>
      <c r="C51" s="52"/>
      <c r="D51" s="40">
        <f>D49-D47</f>
        <v>1.4221730324394878E-3</v>
      </c>
    </row>
    <row r="52" spans="2:4" x14ac:dyDescent="0.25">
      <c r="B52" s="10"/>
      <c r="C52" s="31"/>
      <c r="D52" s="13"/>
    </row>
    <row r="53" spans="2:4" x14ac:dyDescent="0.25">
      <c r="B53" s="18" t="s">
        <v>74</v>
      </c>
      <c r="C53" s="36" t="s">
        <v>75</v>
      </c>
      <c r="D53" s="16">
        <v>0</v>
      </c>
    </row>
    <row r="54" spans="2:4" ht="30" x14ac:dyDescent="0.25">
      <c r="B54" s="18"/>
      <c r="C54" s="36" t="s">
        <v>76</v>
      </c>
      <c r="D54" s="39">
        <f>(D36-D53)/D29</f>
        <v>7.7826967560512244E-5</v>
      </c>
    </row>
    <row r="55" spans="2:4" x14ac:dyDescent="0.25">
      <c r="B55" s="10"/>
      <c r="C55" s="31"/>
      <c r="D55" s="13"/>
    </row>
    <row r="56" spans="2:4" x14ac:dyDescent="0.25">
      <c r="B56" s="10" t="s">
        <v>77</v>
      </c>
      <c r="C56" s="31"/>
      <c r="D56" s="13"/>
    </row>
    <row r="57" spans="2:4" x14ac:dyDescent="0.25">
      <c r="B57" s="10"/>
      <c r="C57" s="31"/>
      <c r="D57" s="13"/>
    </row>
    <row r="58" spans="2:4" x14ac:dyDescent="0.25">
      <c r="B58" s="18" t="s">
        <v>78</v>
      </c>
      <c r="C58" s="36"/>
      <c r="D58" s="38">
        <f>D36+D25-D53</f>
        <v>13.242236643488502</v>
      </c>
    </row>
    <row r="59" spans="2:4" x14ac:dyDescent="0.25">
      <c r="B59" s="10"/>
      <c r="C59" s="31"/>
      <c r="D59" s="13"/>
    </row>
    <row r="60" spans="2:4" x14ac:dyDescent="0.25">
      <c r="B60" s="18" t="s">
        <v>79</v>
      </c>
      <c r="C60" s="36"/>
      <c r="D60" s="39">
        <f>D58/D27</f>
        <v>2.9145453160533735E-4</v>
      </c>
    </row>
    <row r="61" spans="2:4" x14ac:dyDescent="0.25">
      <c r="B61" s="10"/>
      <c r="C61" s="31"/>
      <c r="D61" s="13"/>
    </row>
    <row r="62" spans="2:4" x14ac:dyDescent="0.25">
      <c r="B62" s="10" t="s">
        <v>80</v>
      </c>
      <c r="C62" s="31"/>
      <c r="D62" s="13"/>
    </row>
    <row r="63" spans="2:4" ht="31.5" customHeight="1" x14ac:dyDescent="0.25">
      <c r="B63" s="51" t="s">
        <v>81</v>
      </c>
      <c r="C63" s="52"/>
      <c r="D63" s="41">
        <v>1E-3</v>
      </c>
    </row>
    <row r="64" spans="2:4" ht="18" customHeight="1" thickBot="1" x14ac:dyDescent="0.3">
      <c r="B64" s="22" t="s">
        <v>82</v>
      </c>
      <c r="C64" s="42"/>
      <c r="D64" s="43">
        <f>D31+D63</f>
        <v>1.2142133860522136E-3</v>
      </c>
    </row>
  </sheetData>
  <mergeCells count="2">
    <mergeCell ref="B51:C51"/>
    <mergeCell ref="B63:C63"/>
  </mergeCells>
  <conditionalFormatting sqref="D51">
    <cfRule type="cellIs" dxfId="0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3</vt:i4>
      </vt:variant>
    </vt:vector>
  </HeadingPairs>
  <TitlesOfParts>
    <vt:vector size="8" baseType="lpstr">
      <vt:lpstr>יוזמה נספח 1</vt:lpstr>
      <vt:lpstr>יוזמה נספח 2</vt:lpstr>
      <vt:lpstr>יוזמה נספח 3</vt:lpstr>
      <vt:lpstr>מבוטחים</vt:lpstr>
      <vt:lpstr>עמיתי הביניים</vt:lpstr>
      <vt:lpstr>'עמיתי הביניים'!WPrint_Area_W</vt:lpstr>
      <vt:lpstr>'יוזמה נספח 2'!WPrint_TitlesW</vt:lpstr>
      <vt:lpstr>'יוזמה נספח 3'!WPrint_TitlesW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גלית פרץ</cp:lastModifiedBy>
  <cp:lastPrinted>2024-06-26T07:04:56Z</cp:lastPrinted>
  <dcterms:created xsi:type="dcterms:W3CDTF">2013-05-20T07:11:09Z</dcterms:created>
  <dcterms:modified xsi:type="dcterms:W3CDTF">2024-06-27T09:39:24Z</dcterms:modified>
</cp:coreProperties>
</file>