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CockpitHome\ofirs.MIGDAL_NTDOM\my documents\כספת\"/>
    </mc:Choice>
  </mc:AlternateContent>
  <xr:revisionPtr revIDLastSave="0" documentId="13_ncr:1_{1AF6230F-A0AF-4115-B4CF-2A80495E3B4B}" xr6:coauthVersionLast="47" xr6:coauthVersionMax="47" xr10:uidLastSave="{00000000-0000-0000-0000-000000000000}"/>
  <bookViews>
    <workbookView xWindow="-120" yWindow="-120" windowWidth="29040" windowHeight="15840" tabRatio="774" activeTab="9" xr2:uid="{00000000-000D-0000-FFFF-FFFF00000000}"/>
  </bookViews>
  <sheets>
    <sheet name="579" sheetId="3" r:id="rId1"/>
    <sheet name="869" sheetId="87" r:id="rId2"/>
    <sheet name="868" sheetId="29" r:id="rId3"/>
    <sheet name="865" sheetId="30" r:id="rId4"/>
    <sheet name="864" sheetId="27" r:id="rId5"/>
    <sheet name="199" sheetId="32" r:id="rId6"/>
    <sheet name="2048" sheetId="33" r:id="rId7"/>
    <sheet name="7256" sheetId="58" r:id="rId8"/>
    <sheet name="14668" sheetId="84" r:id="rId9"/>
    <sheet name="מגדל השתלמות- נספח 1" sheetId="35" r:id="rId10"/>
    <sheet name="מגדל השתלמות-נספח 2" sheetId="54" r:id="rId11"/>
    <sheet name="מגדל השתלמות-נספח 3" sheetId="53" r:id="rId12"/>
  </sheets>
  <definedNames>
    <definedName name="_xlnm.Print_Area" localSheetId="8">'14668'!$A$1:$AZ$63</definedName>
    <definedName name="_xlnm.Print_Area" localSheetId="5">'199'!$A$1:$AZ$63</definedName>
    <definedName name="_xlnm.Print_Area" localSheetId="6">'2048'!$A$1:$AZ$63</definedName>
    <definedName name="_xlnm.Print_Area" localSheetId="0">'579'!$A$1:$AZ$63</definedName>
    <definedName name="_xlnm.Print_Area" localSheetId="7">'7256'!$A$1:$AZ$63</definedName>
    <definedName name="_xlnm.Print_Area" localSheetId="4">'864'!$A$1:$AZ$63</definedName>
    <definedName name="_xlnm.Print_Area" localSheetId="3">'865'!$A$1:$AZ$63</definedName>
    <definedName name="_xlnm.Print_Area" localSheetId="2">'868'!$A$1:$AZ$63</definedName>
    <definedName name="_xlnm.Print_Area" localSheetId="1">'869'!$A$1:$AZ$63</definedName>
    <definedName name="_xlnm.Print_Area" localSheetId="9">'מגדל השתלמות- נספח 1'!$A$1:$AZ$63</definedName>
    <definedName name="_xlnm.Print_Area" localSheetId="10">'מגדל השתלמות-נספח 2'!$A$1:$AZ$72</definedName>
    <definedName name="_xlnm.Print_Area" localSheetId="11">'מגדל השתלמות-נספח 3'!$A$1:$AZ$108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35" l="1"/>
  <c r="D44" i="35"/>
  <c r="D43" i="35"/>
  <c r="D42" i="35"/>
  <c r="D41" i="35"/>
  <c r="D40" i="35"/>
  <c r="D39" i="35"/>
  <c r="D38" i="35"/>
  <c r="D37" i="35"/>
  <c r="D36" i="35"/>
  <c r="D33" i="35"/>
  <c r="D27" i="35"/>
  <c r="D22" i="35"/>
  <c r="D20" i="35"/>
  <c r="D18" i="35"/>
  <c r="D16" i="35"/>
  <c r="D15" i="35"/>
  <c r="D12" i="35"/>
  <c r="D11" i="35"/>
  <c r="D8" i="35"/>
  <c r="D7" i="35"/>
  <c r="D28" i="32"/>
  <c r="D26" i="32" s="1"/>
  <c r="D28" i="3"/>
  <c r="D35" i="29"/>
  <c r="D46" i="29" s="1"/>
  <c r="D50" i="29" s="1"/>
  <c r="D35" i="30"/>
  <c r="D53" i="30" s="1"/>
  <c r="D35" i="27"/>
  <c r="D46" i="27" s="1"/>
  <c r="D50" i="27" s="1"/>
  <c r="D35" i="32"/>
  <c r="D35" i="33"/>
  <c r="D53" i="33" s="1"/>
  <c r="D35" i="58"/>
  <c r="D53" i="58" s="1"/>
  <c r="D35" i="84"/>
  <c r="D53" i="84" s="1"/>
  <c r="D35" i="87"/>
  <c r="D46" i="87" s="1"/>
  <c r="D50" i="87" s="1"/>
  <c r="D35" i="3"/>
  <c r="D53" i="3" s="1"/>
  <c r="D26" i="29"/>
  <c r="D26" i="30"/>
  <c r="D26" i="27"/>
  <c r="D26" i="33"/>
  <c r="D26" i="58"/>
  <c r="D26" i="84"/>
  <c r="D26" i="87"/>
  <c r="D14" i="29"/>
  <c r="D14" i="30"/>
  <c r="D14" i="27"/>
  <c r="D14" i="32"/>
  <c r="D14" i="33"/>
  <c r="D14" i="58"/>
  <c r="D14" i="84"/>
  <c r="D14" i="87"/>
  <c r="D10" i="29"/>
  <c r="D10" i="30"/>
  <c r="D10" i="27"/>
  <c r="D10" i="32"/>
  <c r="D24" i="32" s="1"/>
  <c r="D57" i="32" s="1"/>
  <c r="D10" i="33"/>
  <c r="D10" i="58"/>
  <c r="D24" i="58" s="1"/>
  <c r="D57" i="58" s="1"/>
  <c r="D10" i="84"/>
  <c r="D10" i="87"/>
  <c r="D24" i="87" s="1"/>
  <c r="D57" i="87" s="1"/>
  <c r="D14" i="3"/>
  <c r="D10" i="3"/>
  <c r="D24" i="27"/>
  <c r="D24" i="30"/>
  <c r="D57" i="30" s="1"/>
  <c r="D24" i="29"/>
  <c r="D70" i="54"/>
  <c r="D64" i="54"/>
  <c r="D55" i="54"/>
  <c r="D45" i="54"/>
  <c r="D35" i="54"/>
  <c r="D19" i="54"/>
  <c r="D106" i="53"/>
  <c r="D96" i="53"/>
  <c r="D84" i="53"/>
  <c r="D72" i="53"/>
  <c r="D63" i="53"/>
  <c r="D51" i="53"/>
  <c r="D39" i="53"/>
  <c r="D33" i="53"/>
  <c r="D27" i="53"/>
  <c r="D15" i="53"/>
  <c r="D98" i="53" l="1"/>
  <c r="D72" i="54"/>
  <c r="D24" i="84"/>
  <c r="D57" i="84" s="1"/>
  <c r="D59" i="84" s="1"/>
  <c r="D46" i="84"/>
  <c r="D50" i="84" s="1"/>
  <c r="D46" i="58"/>
  <c r="D50" i="58" s="1"/>
  <c r="D30" i="58"/>
  <c r="D63" i="58" s="1"/>
  <c r="D46" i="33"/>
  <c r="D50" i="33" s="1"/>
  <c r="D24" i="33"/>
  <c r="D57" i="33" s="1"/>
  <c r="D59" i="33" s="1"/>
  <c r="D46" i="32"/>
  <c r="D50" i="32" s="1"/>
  <c r="D53" i="32"/>
  <c r="D30" i="32"/>
  <c r="D63" i="32" s="1"/>
  <c r="D57" i="27"/>
  <c r="D59" i="27" s="1"/>
  <c r="D53" i="27"/>
  <c r="D30" i="27"/>
  <c r="D63" i="27" s="1"/>
  <c r="D30" i="30"/>
  <c r="D63" i="30" s="1"/>
  <c r="D46" i="30"/>
  <c r="D50" i="30" s="1"/>
  <c r="D57" i="29"/>
  <c r="D59" i="29" s="1"/>
  <c r="D53" i="29"/>
  <c r="D30" i="29"/>
  <c r="D63" i="29" s="1"/>
  <c r="D53" i="87"/>
  <c r="D30" i="87"/>
  <c r="D63" i="87" s="1"/>
  <c r="D46" i="3"/>
  <c r="D50" i="3" s="1"/>
  <c r="D24" i="3"/>
  <c r="D30" i="3" s="1"/>
  <c r="D63" i="3" s="1"/>
  <c r="D26" i="3"/>
  <c r="D14" i="35"/>
  <c r="D10" i="35"/>
  <c r="D28" i="35"/>
  <c r="D35" i="35"/>
  <c r="D59" i="58"/>
  <c r="D59" i="32"/>
  <c r="D59" i="30"/>
  <c r="D59" i="87"/>
  <c r="D30" i="84" l="1"/>
  <c r="D63" i="84" s="1"/>
  <c r="D30" i="33"/>
  <c r="D63" i="33" s="1"/>
  <c r="D46" i="35"/>
  <c r="D50" i="35" s="1"/>
  <c r="D53" i="35"/>
  <c r="D57" i="3"/>
  <c r="D59" i="3" s="1"/>
  <c r="D24" i="35"/>
  <c r="D57" i="35" s="1"/>
  <c r="D26" i="35"/>
  <c r="D108" i="53"/>
  <c r="D30" i="35" l="1"/>
  <c r="D63" i="35" s="1"/>
  <c r="D59" i="35"/>
</calcChain>
</file>

<file path=xl/sharedStrings.xml><?xml version="1.0" encoding="utf-8"?>
<sst xmlns="http://schemas.openxmlformats.org/spreadsheetml/2006/main" count="2476" uniqueCount="146">
  <si>
    <t>סך הוצאות הנובעות מהשקעה בזכויות מקרקעין</t>
  </si>
  <si>
    <t>סך תשלומים הנובעים מהשקעה בקרנות השקעה בישראל</t>
  </si>
  <si>
    <t>סך תשלומים הנובעים מהשקעה בקרנות השקעה בחו"ל</t>
  </si>
  <si>
    <t>סך תשלומים בגין השקעה בקרנות נאמנות זרות</t>
  </si>
  <si>
    <t>סך הוצאות בעד מתן משכנתאות</t>
  </si>
  <si>
    <t>צדדים קשורים</t>
  </si>
  <si>
    <t>צדדים שאינם קשורים</t>
  </si>
  <si>
    <t>אחרים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</si>
  <si>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</si>
  <si>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</si>
  <si>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</si>
  <si>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</si>
  <si>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הוצאה הנובעת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</si>
  <si>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</si>
  <si>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</si>
  <si>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</si>
  <si>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תשלום למנהל תיקים ישראלי</t>
  </si>
  <si>
    <t>סך תשלומים למנהלי תיקים ישראליים</t>
  </si>
  <si>
    <t>תשלום למנהל תיקים זר</t>
  </si>
  <si>
    <t>קרן נאמנות ישראלית</t>
  </si>
  <si>
    <t>סך הכל עמלות ניהול חיצוני</t>
  </si>
  <si>
    <t/>
  </si>
  <si>
    <t>גוף 2</t>
  </si>
  <si>
    <t>גוף 3</t>
  </si>
  <si>
    <t>BlackRock Inc Ireland</t>
  </si>
  <si>
    <t>BlackRock Inc USA</t>
  </si>
  <si>
    <t>LEUMI</t>
  </si>
  <si>
    <t>M&amp;G Investments</t>
  </si>
  <si>
    <t>לאומי</t>
  </si>
  <si>
    <t>פועלים</t>
  </si>
  <si>
    <t>דיסקונט</t>
  </si>
  <si>
    <t>מזרחי</t>
  </si>
  <si>
    <t>State Street Global Advisors</t>
  </si>
  <si>
    <t>Cheyne Capital</t>
  </si>
  <si>
    <t>Moneda International</t>
  </si>
  <si>
    <t>Lyxor Intl Asset Management</t>
  </si>
  <si>
    <t>AMUNDI INVESTMENT SOLUTIONS</t>
  </si>
  <si>
    <t>VANGUARD FUNDS PLC</t>
  </si>
  <si>
    <t>JPMORGAN</t>
  </si>
  <si>
    <t>NOMURA ASSET MANAGEMENT</t>
  </si>
  <si>
    <t>State street Global adviser/Ireland</t>
  </si>
  <si>
    <t xml:space="preserve">הוצאות ישירות שאינן מסוג עמלת ניהול חיצוני </t>
  </si>
  <si>
    <t>אלפי ₪</t>
  </si>
  <si>
    <t>1. סך הכל עמלות קנייה ומכירה של ניירות ערך סחירים</t>
  </si>
  <si>
    <t>א. סך עמלות קנייה ומכירה של ניירות ערך סחירים לצדדים קשורים</t>
  </si>
  <si>
    <t>ב. סך עמלות קנייה ומכירה של ניירות ערך סחירים לצדדים שאינם קשורים</t>
  </si>
  <si>
    <t>2. סך הכל דמי שמירה בשל ניירות ערך סחירים וכל עמלה שגובה מי שמבצע את משמרות ניירות הערך (קסטודיאן)</t>
  </si>
  <si>
    <t>א. סך עמלות קסטודיאן לצדדים קשורים</t>
  </si>
  <si>
    <t>ב. סך עמלות קסטודיאן לצדדים שאינם קשורים</t>
  </si>
  <si>
    <t>3. סך הכל הוצאות הנובעות מהשקעות לא סחירות</t>
  </si>
  <si>
    <t xml:space="preserve">א. הוצאה הנובעת מהשקעה בניירות ערך לא סחירים או ממתן הלוואה למי שאינו עמית או מבוטח </t>
  </si>
  <si>
    <t xml:space="preserve">ב. הוצאה הנובעת מהשקעה בזכויות במקרקעין </t>
  </si>
  <si>
    <t>4. מסים החלים על משקיע מוסדי, על נכסיו, על הכנסותיו ועל עסקאות שנעשו בנכסיו</t>
  </si>
  <si>
    <t>5. סך הוצאות בעד ניהול תביעות</t>
  </si>
  <si>
    <t>6. סך הוצאות בעד מתן משכנתאות</t>
  </si>
  <si>
    <t>7. סך הכל הוצאות ישירות שאינן מסוג עמלת ניהול חיצוני (סכום סעיפים 1 עד 6)</t>
  </si>
  <si>
    <t>8. שווי ממוצע של נכסי הקופה או המסלול (ממוצע פשוט של סעיפים8א ו- 8ב)</t>
  </si>
  <si>
    <t>א. השווי המשוערך של  נכסי הקופה או המסלול נכון ליום 31 בדצמבר של שנת הכספים שהסתיימה 20XX</t>
  </si>
  <si>
    <t>ב. השווי המשוערך של נכסי הקופה או המסלול נכון ליום 31 בדצמבר של שנת הכספים שהסתיימה לפני 20XX – 1  או לתקופה אחרת לפי העניין</t>
  </si>
  <si>
    <t>9. שיעור שנתי של הוצאות ישירות שאינן מסוג עמלת ניהול חיצוני (חלוקה של סעיף 7 בסעיף 8)</t>
  </si>
  <si>
    <t>הוצאות ישירות מסוג עמלת ניהול חיצוני</t>
  </si>
  <si>
    <t xml:space="preserve">10 . סך דמי ניהול משתנים – החלק מתשלום עמלת ניהול חיצוני שנגזר מתשואת הנכסים </t>
  </si>
  <si>
    <t>11.   סה"כ הוצאות ישירות מסוג "עמלת ניהול חיצוני" (סכום סעיפים 11.א עד11.ט)</t>
  </si>
  <si>
    <t xml:space="preserve">א. סך תשלומים הנובעים מהשקעה בקרנות השקעה בישראל </t>
  </si>
  <si>
    <t>ב. סך תשלומים הנובעים מהשקעה בקרנות השקעה בחו"ל</t>
  </si>
  <si>
    <t>ג. סך תשלומים למנהלי תיקים ישראלים בגין השקעה בחו"ל</t>
  </si>
  <si>
    <t xml:space="preserve">ד. סך תשלומים למנהלי תיקים זרים </t>
  </si>
  <si>
    <t>ה. סך תשלומים בגין השקעה בקרנות סל כאשר 75 אחוזים לפחות מנכסי הקרן הם נכסים שהונפקו במדינת ישראל לפי מדדים שעליהם הורה הממונה ובתנאים שהורה</t>
  </si>
  <si>
    <t>ו.   סך תשלומים בגין השקעה בקרנות סל כאשר 75 אחוזים לפחות מנכסי הקרן הם נכסים שלא הונפקו במדינת ישראל ואינם נסחרים או מוחזקים בה</t>
  </si>
  <si>
    <t>ז.  סך תשלומים בגין השקעה בקרנות נאמנות ישראליות כאשר 75 אחוזים לפחות מנכסי הקרן מושקעים בנכסים שלא הונפקו במדינת ישראל ואינם נסחרים או מוחזקים בה</t>
  </si>
  <si>
    <t>ח.  סך תשלומים בגין השקעה בקרנות נאמנות זרות כאשר 75 אחוזים לפחות מנכסי הקרן מושקעים בנכסים שלא הונפקו במדינת ישראל ואינם נסחרים או מוחזקים בה</t>
  </si>
  <si>
    <t>ט. סך תשלומים בגין השקעה בקרן טכנולוגיה עילית</t>
  </si>
  <si>
    <t>12. שיעור עמלת ניהול חיצוני בפועל  לפני החזר, ככל שבוצע (חלוקה של סעיף 11 בסעיף 8.ב)</t>
  </si>
  <si>
    <t>13. שיעור מגבלת עמלת ניהול חיצוני שהמשקיע המוסדי הצהיר עליה עבור שנת הכספים שהסתיימה</t>
  </si>
  <si>
    <t>14. ההפרש בין שיעור מגבלת עמלת ניהול חיצוני מוצהרת לבין שיעור  עמלת ניהול חיצוני בפועל (סעיף 13 פחות סעיף 12)</t>
  </si>
  <si>
    <t>15.</t>
  </si>
  <si>
    <t>א סכום שהוחזר לחוסכים (אם הוחזר)</t>
  </si>
  <si>
    <t>ב שיעור עמלת ניהול חיצוני בפועל לאחר החזר, (חלוקה של התוצאה של סעיף 11 בניכוי סעיף 15א, בסעיף 8.ב)</t>
  </si>
  <si>
    <t>סך הכל הוצאות ישירות בפועל (למעט דמי ניהול משתנים כאמור בסעיף 10)</t>
  </si>
  <si>
    <t>16. סך כל הוצאות ישירות (סכום של סעיף 7 וסעיף 1 1בניכוי סעיף 15א)</t>
  </si>
  <si>
    <t>17. שיעור סך ההוצאות הישירות מתוך יתרת נכסים ממוצעת (חלוקה של סעיף 16 בסעיף 8)</t>
  </si>
  <si>
    <t>סך הכל הוצאות ישירות (לצורך חישוב שיעור עלות שנתית צפויה)</t>
  </si>
  <si>
    <t>18. שיעור מגבלת עמלת ניהול חיצוני שהמשקיע המוסדי הצהיר עליה בהתאם לתקנה 2א לתקנות הוצאות ישירות עבור שנת הכספים הבאה + 1 XX20</t>
  </si>
  <si>
    <t>19. De: שיעור הוצאות ישירות (סכום של סעיף 9 וסעיף 18)</t>
  </si>
  <si>
    <t>ברוקארז'- עמלות קנייה ומכירה בגין ביצוע עסקאות בניירות ערך סחירים</t>
  </si>
  <si>
    <t>סך הוצאות הנובעות מהשקעה בניירות ערך לא סחירים או ממתן הלוואה</t>
  </si>
  <si>
    <t>מסים החלים על הנכסים, ההכנסות והעסקאות</t>
  </si>
  <si>
    <t>WTAX</t>
  </si>
  <si>
    <t>FRT</t>
  </si>
  <si>
    <t>גוף/יחיד א'</t>
  </si>
  <si>
    <t>גוף/יחיד ב'</t>
  </si>
  <si>
    <t>סך הכל עמלות והוצאות שאינן עמלות ניהול חיצוני</t>
  </si>
  <si>
    <t>תשלום הנובע מהשקעה בקרנות השקעה בישראל</t>
  </si>
  <si>
    <t>גוף/יחיד ג'</t>
  </si>
  <si>
    <t>גוף/יחיד ד'</t>
  </si>
  <si>
    <t>גוף/יחיד ה</t>
  </si>
  <si>
    <t>גוף/יחיד ו</t>
  </si>
  <si>
    <t>גוף/יחיד ז'</t>
  </si>
  <si>
    <t>גוף/יחיד ח'</t>
  </si>
  <si>
    <t>תשלום הנובע מהשקעה בקרנות השקעה בחו"ל</t>
  </si>
  <si>
    <t>סך תשלום למנהלי תיקים זרים</t>
  </si>
  <si>
    <t>סך תשלומים בגין השקעה בקרן סל כאשר 75% לפחות מנכסי הקרן הם נכסים שלא הונפקו במדינת ישראל ואינם נסחרים או מוחזקים בה</t>
  </si>
  <si>
    <t>קסם קרנות נאמנות בע"מ</t>
  </si>
  <si>
    <t>הראל קרנות נאמנות</t>
  </si>
  <si>
    <t>מיטב תכלית קרנות נאמנות בע"מ</t>
  </si>
  <si>
    <t>פסגות קרנות נאמנות בע"מ</t>
  </si>
  <si>
    <t>סך תשלום למנהלי קרנות סל</t>
  </si>
  <si>
    <t>סך תשלומים בגין השקעה בקרן סל כאשר 75% לפחות מנכסי הקרן הם נכסים שהונפקו במדינת ישראל לפי מדדים שעליהם הורה הממונה ובתנאים שהורה</t>
  </si>
  <si>
    <t xml:space="preserve">סך תשלום למנהלי קרן סל </t>
  </si>
  <si>
    <t>תשלום בגין השקעה בקרנות נאמנות ישראליות כאשר 75% לפחות מנכסי הקרן מושקעים בנכסים שלא הונפקו במדינת ישראל ואינם נסחרים או מוחזקים בה</t>
  </si>
  <si>
    <t>סך תשלומים למנהלי קרנות נאמנות ישראליות</t>
  </si>
  <si>
    <t>תשלום בגין השקעה בקרנות נאמנות זרות כאשר 75% לפחות מנכסי הקרן מושקעים בנכסים שלא הונפקו במדינת ישראל ואינם נסחרים או מוחזקים בה</t>
  </si>
  <si>
    <t>תשלומים בגין השקעה בקרן טכנולוגיה עילית</t>
  </si>
  <si>
    <t>סך תשלום בגין השקעה בקרן טכנולוגיה עילית</t>
  </si>
  <si>
    <t>תשלום של דמי ניהול משתנים</t>
  </si>
  <si>
    <t>סך דמי ניהול משתנים</t>
  </si>
  <si>
    <t>סך הכל נכסים לסוף שנה קודמת</t>
  </si>
  <si>
    <t>מגדל מקפת קרנות פנסיה וקופות גמל בע"מ</t>
  </si>
  <si>
    <t xml:space="preserve">נספח 1 - סך התשלומים ששולמו בעד כל סוג של הוצאה ישירה לשנה המסתיימת ביום </t>
  </si>
  <si>
    <t>מגדל השתלמות- מסלול כללי- מספר באוצר 579</t>
  </si>
  <si>
    <t>מגדל השתלמות- מסלול מניות- מספר באוצר 869</t>
  </si>
  <si>
    <t>מגדל השתלמות- מסלול חו"ל- מספר באוצר 868</t>
  </si>
  <si>
    <t>מגדל השתלמות- מסלול אג"ח ממשלתי ישראלי- מספר באוצר 865</t>
  </si>
  <si>
    <t>מגדל השתלמות- מסלול שקלי טווח קצר- מספר באוצר 864</t>
  </si>
  <si>
    <t>מגדל השתלמות- מסלול אג"ח- מספר באוצר 199</t>
  </si>
  <si>
    <t>מגדל השתלמות- מסלול כהלכה- מספר באוצר 2048</t>
  </si>
  <si>
    <t>מגדל השתלמות- מסלול פאסיבי כללי- מספר באוצר 7256</t>
  </si>
  <si>
    <t>מגדל השתלמות- מסלול עוקב מדד 500 S&amp;P- מספר באוצר 14668</t>
  </si>
  <si>
    <t>מגדל השתלמות- מצרפי (מספרים באוצר- 579, 199, 865, 868, 864, 869, 2048, 7256, 14668)</t>
  </si>
  <si>
    <t xml:space="preserve">נספח 2 - פירוט עמלות והוצאות לשנה המסתיימת ביום </t>
  </si>
  <si>
    <t>נספח 3- פירוט עמלות ניהול חיצוני לשנה המסתיימת ביום:</t>
  </si>
  <si>
    <t xml:space="preserve"> 2,688 </t>
  </si>
  <si>
    <t>ריק במקור</t>
  </si>
  <si>
    <t>ריק במקור2</t>
  </si>
  <si>
    <t xml:space="preserve"> 259 </t>
  </si>
  <si>
    <t xml:space="preserve"> 102 </t>
  </si>
  <si>
    <t xml:space="preserve"> 52 </t>
  </si>
  <si>
    <t xml:space="preserve"> 33 </t>
  </si>
  <si>
    <t xml:space="preserve"> 81 </t>
  </si>
  <si>
    <t xml:space="preserve"> 68 </t>
  </si>
  <si>
    <t xml:space="preserve"> 15 </t>
  </si>
  <si>
    <t xml:space="preserve"> 69 </t>
  </si>
  <si>
    <t xml:space="preserve"> 3,367 </t>
  </si>
  <si>
    <t>ריק במקור3</t>
  </si>
  <si>
    <t>1</t>
  </si>
  <si>
    <t xml:space="preserve"> 461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</si>
</sst>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;;;"/>
  </numFmts>
  <fonts count="1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charset val="177"/>
      <scheme val="minor"/>
    </font>
    <font>
      <sz val="10"/>
      <name val="Arial"/>
      <family val="2"/>
    </font>
    <font>
      <sz val="10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1"/>
      <color rgb="FFFF0000"/>
      <name val="Arial"/>
      <family val="2"/>
      <charset val="177"/>
      <scheme val="minor"/>
    </font>
    <font>
      <b/>
      <u/>
      <sz val="11"/>
      <color theme="1"/>
      <name val="Arial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4" fillId="0" borderId="0"/>
    <xf numFmtId="0" fontId="6" fillId="0" borderId="0"/>
  </cellStyleXfs>
  <cellXfs count="83">
    <xf numFmtId="0" fontId="0" fillId="0" borderId="0" xfId="0"/>
    <xf numFmtId="0" fontId="3" fillId="0" borderId="0" xfId="0" applyFont="1"/>
    <xf numFmtId="0" fontId="7" fillId="0" borderId="0" xfId="0" applyFont="1"/>
    <xf numFmtId="49" fontId="8" fillId="0" borderId="0" xfId="0" applyNumberFormat="1" applyFont="1" applyAlignment="1">
      <alignment horizontal="right" readingOrder="2"/>
    </xf>
    <xf numFmtId="49" fontId="7" fillId="0" borderId="0" xfId="0" applyNumberFormat="1" applyFont="1" applyAlignment="1">
      <alignment horizontal="right" readingOrder="2"/>
    </xf>
    <xf numFmtId="49" fontId="8" fillId="2" borderId="1" xfId="0" applyNumberFormat="1" applyFont="1" applyFill="1" applyBorder="1" applyAlignment="1">
      <alignment horizontal="right" readingOrder="2"/>
    </xf>
    <xf numFmtId="49" fontId="7" fillId="2" borderId="0" xfId="0" applyNumberFormat="1" applyFont="1" applyFill="1" applyAlignment="1">
      <alignment horizontal="right" readingOrder="2"/>
    </xf>
    <xf numFmtId="49" fontId="8" fillId="2" borderId="5" xfId="0" applyNumberFormat="1" applyFont="1" applyFill="1" applyBorder="1" applyAlignment="1">
      <alignment horizontal="right" readingOrder="2"/>
    </xf>
    <xf numFmtId="49" fontId="7" fillId="2" borderId="6" xfId="0" applyNumberFormat="1" applyFont="1" applyFill="1" applyBorder="1" applyAlignment="1">
      <alignment horizontal="right" readingOrder="2"/>
    </xf>
    <xf numFmtId="49" fontId="8" fillId="2" borderId="7" xfId="0" applyNumberFormat="1" applyFont="1" applyFill="1" applyBorder="1" applyAlignment="1">
      <alignment horizontal="right" readingOrder="2"/>
    </xf>
    <xf numFmtId="49" fontId="0" fillId="0" borderId="0" xfId="0" applyNumberFormat="1" applyAlignment="1">
      <alignment horizontal="right" readingOrder="2"/>
    </xf>
    <xf numFmtId="49" fontId="2" fillId="2" borderId="1" xfId="0" applyNumberFormat="1" applyFont="1" applyFill="1" applyBorder="1" applyAlignment="1">
      <alignment horizontal="right" readingOrder="2"/>
    </xf>
    <xf numFmtId="49" fontId="2" fillId="2" borderId="0" xfId="0" applyNumberFormat="1" applyFont="1" applyFill="1" applyAlignment="1">
      <alignment horizontal="right" readingOrder="2"/>
    </xf>
    <xf numFmtId="0" fontId="0" fillId="2" borderId="2" xfId="0" applyFill="1" applyBorder="1"/>
    <xf numFmtId="0" fontId="0" fillId="2" borderId="5" xfId="0" applyFill="1" applyBorder="1" applyAlignment="1">
      <alignment horizontal="right" readingOrder="2"/>
    </xf>
    <xf numFmtId="49" fontId="0" fillId="2" borderId="6" xfId="0" applyNumberFormat="1" applyFill="1" applyBorder="1" applyAlignment="1">
      <alignment horizontal="right" readingOrder="2"/>
    </xf>
    <xf numFmtId="49" fontId="0" fillId="2" borderId="0" xfId="0" applyNumberFormat="1" applyFill="1" applyAlignment="1">
      <alignment horizontal="right" readingOrder="2"/>
    </xf>
    <xf numFmtId="49" fontId="2" fillId="2" borderId="5" xfId="0" applyNumberFormat="1" applyFont="1" applyFill="1" applyBorder="1" applyAlignment="1">
      <alignment horizontal="right" readingOrder="2"/>
    </xf>
    <xf numFmtId="0" fontId="9" fillId="0" borderId="0" xfId="0" applyFont="1"/>
    <xf numFmtId="49" fontId="2" fillId="2" borderId="7" xfId="0" applyNumberFormat="1" applyFont="1" applyFill="1" applyBorder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2" borderId="5" xfId="0" applyFont="1" applyFill="1" applyBorder="1" applyAlignment="1">
      <alignment horizontal="right" readingOrder="2"/>
    </xf>
    <xf numFmtId="164" fontId="9" fillId="0" borderId="0" xfId="1" applyNumberFormat="1" applyFont="1"/>
    <xf numFmtId="49" fontId="2" fillId="2" borderId="9" xfId="0" applyNumberFormat="1" applyFont="1" applyFill="1" applyBorder="1" applyAlignment="1">
      <alignment horizontal="right" readingOrder="2"/>
    </xf>
    <xf numFmtId="0" fontId="10" fillId="0" borderId="0" xfId="0" applyFont="1"/>
    <xf numFmtId="0" fontId="11" fillId="0" borderId="0" xfId="0" applyFont="1"/>
    <xf numFmtId="14" fontId="11" fillId="0" borderId="0" xfId="1" applyNumberFormat="1" applyFont="1" applyFill="1" applyAlignment="1" applyProtection="1">
      <alignment horizontal="right"/>
    </xf>
    <xf numFmtId="0" fontId="12" fillId="0" borderId="0" xfId="0" applyFont="1" applyAlignment="1">
      <alignment horizontal="right"/>
    </xf>
    <xf numFmtId="0" fontId="8" fillId="2" borderId="2" xfId="0" applyFont="1" applyFill="1" applyBorder="1" applyAlignment="1">
      <alignment horizontal="center"/>
    </xf>
    <xf numFmtId="14" fontId="11" fillId="0" borderId="0" xfId="1" applyNumberFormat="1" applyFont="1" applyFill="1" applyAlignment="1" applyProtection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11" xfId="0" applyFont="1" applyBorder="1" applyAlignment="1">
      <alignment wrapText="1"/>
    </xf>
    <xf numFmtId="164" fontId="8" fillId="2" borderId="4" xfId="1" applyNumberFormat="1" applyFont="1" applyFill="1" applyBorder="1"/>
    <xf numFmtId="164" fontId="7" fillId="0" borderId="0" xfId="0" applyNumberFormat="1" applyFont="1"/>
    <xf numFmtId="49" fontId="8" fillId="2" borderId="1" xfId="0" applyNumberFormat="1" applyFont="1" applyFill="1" applyBorder="1"/>
    <xf numFmtId="49" fontId="7" fillId="2" borderId="0" xfId="0" applyNumberFormat="1" applyFont="1" applyFill="1"/>
    <xf numFmtId="164" fontId="8" fillId="2" borderId="12" xfId="1" applyNumberFormat="1" applyFont="1" applyFill="1" applyBorder="1"/>
    <xf numFmtId="164" fontId="7" fillId="0" borderId="12" xfId="1" applyNumberFormat="1" applyFont="1" applyBorder="1"/>
    <xf numFmtId="164" fontId="8" fillId="0" borderId="12" xfId="1" applyNumberFormat="1" applyFont="1" applyBorder="1"/>
    <xf numFmtId="0" fontId="8" fillId="0" borderId="12" xfId="0" applyFont="1" applyBorder="1"/>
    <xf numFmtId="164" fontId="8" fillId="0" borderId="12" xfId="0" applyNumberFormat="1" applyFont="1" applyBorder="1"/>
    <xf numFmtId="10" fontId="7" fillId="0" borderId="12" xfId="2" applyNumberFormat="1" applyFont="1" applyBorder="1"/>
    <xf numFmtId="10" fontId="7" fillId="0" borderId="12" xfId="0" applyNumberFormat="1" applyFont="1" applyBorder="1"/>
    <xf numFmtId="164" fontId="7" fillId="0" borderId="12" xfId="0" applyNumberFormat="1" applyFont="1" applyBorder="1"/>
    <xf numFmtId="10" fontId="7" fillId="0" borderId="13" xfId="0" applyNumberFormat="1" applyFont="1" applyBorder="1"/>
    <xf numFmtId="165" fontId="7" fillId="0" borderId="0" xfId="0" applyNumberFormat="1" applyFont="1"/>
    <xf numFmtId="165" fontId="7" fillId="2" borderId="3" xfId="0" applyNumberFormat="1" applyFont="1" applyFill="1" applyBorder="1"/>
    <xf numFmtId="165" fontId="8" fillId="2" borderId="5" xfId="0" applyNumberFormat="1" applyFont="1" applyFill="1" applyBorder="1" applyAlignment="1">
      <alignment horizontal="right" readingOrder="2"/>
    </xf>
    <xf numFmtId="165" fontId="8" fillId="2" borderId="1" xfId="0" applyNumberFormat="1" applyFont="1" applyFill="1" applyBorder="1" applyAlignment="1">
      <alignment horizontal="right" readingOrder="2"/>
    </xf>
    <xf numFmtId="165" fontId="7" fillId="2" borderId="0" xfId="0" applyNumberFormat="1" applyFont="1" applyFill="1" applyAlignment="1">
      <alignment horizontal="right" readingOrder="2"/>
    </xf>
    <xf numFmtId="165" fontId="7" fillId="2" borderId="0" xfId="0" applyNumberFormat="1" applyFont="1" applyFill="1"/>
    <xf numFmtId="165" fontId="7" fillId="2" borderId="6" xfId="0" applyNumberFormat="1" applyFont="1" applyFill="1" applyBorder="1" applyAlignment="1">
      <alignment horizontal="right" readingOrder="2"/>
    </xf>
    <xf numFmtId="165" fontId="7" fillId="2" borderId="8" xfId="0" applyNumberFormat="1" applyFont="1" applyFill="1" applyBorder="1" applyAlignment="1">
      <alignment horizontal="right" readingOrder="2"/>
    </xf>
    <xf numFmtId="165" fontId="8" fillId="2" borderId="0" xfId="0" applyNumberFormat="1" applyFont="1" applyFill="1"/>
    <xf numFmtId="49" fontId="2" fillId="2" borderId="1" xfId="0" applyNumberFormat="1" applyFont="1" applyFill="1" applyBorder="1"/>
    <xf numFmtId="49" fontId="2" fillId="2" borderId="0" xfId="0" applyNumberFormat="1" applyFont="1" applyFill="1"/>
    <xf numFmtId="164" fontId="0" fillId="0" borderId="12" xfId="1" applyNumberFormat="1" applyFont="1" applyBorder="1"/>
    <xf numFmtId="164" fontId="2" fillId="0" borderId="12" xfId="1" applyNumberFormat="1" applyFont="1" applyBorder="1"/>
    <xf numFmtId="164" fontId="2" fillId="0" borderId="12" xfId="0" applyNumberFormat="1" applyFont="1" applyBorder="1"/>
    <xf numFmtId="164" fontId="2" fillId="3" borderId="12" xfId="1" applyNumberFormat="1" applyFont="1" applyFill="1" applyBorder="1"/>
    <xf numFmtId="164" fontId="2" fillId="0" borderId="13" xfId="0" applyNumberFormat="1" applyFont="1" applyBorder="1"/>
    <xf numFmtId="165" fontId="0" fillId="0" borderId="0" xfId="0" applyNumberFormat="1"/>
    <xf numFmtId="165" fontId="2" fillId="2" borderId="0" xfId="0" applyNumberFormat="1" applyFont="1" applyFill="1"/>
    <xf numFmtId="165" fontId="0" fillId="2" borderId="0" xfId="0" applyNumberFormat="1" applyFill="1"/>
    <xf numFmtId="165" fontId="0" fillId="2" borderId="0" xfId="0" applyNumberFormat="1" applyFill="1" applyAlignment="1">
      <alignment horizontal="right" readingOrder="2"/>
    </xf>
    <xf numFmtId="165" fontId="0" fillId="2" borderId="6" xfId="0" applyNumberFormat="1" applyFill="1" applyBorder="1" applyAlignment="1">
      <alignment horizontal="right" readingOrder="2"/>
    </xf>
    <xf numFmtId="165" fontId="0" fillId="2" borderId="1" xfId="0" applyNumberFormat="1" applyFill="1" applyBorder="1" applyAlignment="1">
      <alignment horizontal="right" readingOrder="2"/>
    </xf>
    <xf numFmtId="165" fontId="0" fillId="0" borderId="12" xfId="1" applyNumberFormat="1" applyFont="1" applyBorder="1"/>
    <xf numFmtId="165" fontId="0" fillId="2" borderId="8" xfId="0" applyNumberFormat="1" applyFill="1" applyBorder="1" applyAlignment="1">
      <alignment horizontal="right" readingOrder="2"/>
    </xf>
    <xf numFmtId="49" fontId="0" fillId="2" borderId="0" xfId="0" applyNumberFormat="1" applyFill="1"/>
    <xf numFmtId="49" fontId="0" fillId="2" borderId="6" xfId="0" applyNumberFormat="1" applyFill="1" applyBorder="1"/>
    <xf numFmtId="164" fontId="2" fillId="0" borderId="13" xfId="1" applyNumberFormat="1" applyFont="1" applyBorder="1"/>
    <xf numFmtId="165" fontId="2" fillId="2" borderId="5" xfId="0" applyNumberFormat="1" applyFont="1" applyFill="1" applyBorder="1" applyAlignment="1">
      <alignment horizontal="right" readingOrder="2"/>
    </xf>
    <xf numFmtId="165" fontId="0" fillId="2" borderId="12" xfId="0" applyNumberFormat="1" applyFill="1" applyBorder="1"/>
    <xf numFmtId="165" fontId="0" fillId="2" borderId="10" xfId="0" applyNumberFormat="1" applyFill="1" applyBorder="1" applyAlignment="1">
      <alignment horizontal="right" readingOrder="2"/>
    </xf>
    <xf numFmtId="0" fontId="2" fillId="2" borderId="5" xfId="0" applyFont="1" applyFill="1" applyBorder="1" applyAlignment="1">
      <alignment horizontal="right"/>
    </xf>
    <xf numFmtId="164" fontId="0" fillId="0" borderId="12" xfId="1" applyNumberFormat="1" applyFont="1" applyBorder="1" applyAlignment="1">
      <alignment horizontal="right"/>
    </xf>
    <xf numFmtId="164" fontId="8" fillId="2" borderId="12" xfId="1" applyNumberFormat="1" applyFont="1" applyFill="1" applyBorder="1" applyAlignment="1">
      <alignment horizontal="right"/>
    </xf>
    <xf numFmtId="0" fontId="12" fillId="0" borderId="0" xfId="0" applyFont="1" applyAlignment="1">
      <alignment horizontal="right" wrapText="1"/>
    </xf>
    <xf numFmtId="0" fontId="2" fillId="0" borderId="11" xfId="0" applyFont="1" applyBorder="1" applyAlignment="1">
      <alignment horizontal="right" wrapText="1"/>
    </xf>
    <xf numFmtId="0" fontId="12" fillId="0" borderId="11" xfId="0" applyFont="1" applyBorder="1" applyAlignment="1">
      <alignment horizontal="right" wrapText="1"/>
    </xf>
  </cellXfs>
  <cellStyles count="6">
    <cellStyle name="Comma" xfId="1" builtinId="3"/>
    <cellStyle name="Normal" xfId="0" builtinId="0"/>
    <cellStyle name="Normal 2" xfId="3" xr:uid="{00000000-0005-0000-0000-000002000000}"/>
    <cellStyle name="Normal 3" xfId="4" xr:uid="{00000000-0005-0000-0000-000003000000}"/>
    <cellStyle name="Normal 5" xfId="5" xr:uid="{00000000-0005-0000-0000-000004000000}"/>
    <cellStyle name="Percent" xfId="2" builtinId="5"/>
  </cellStyles>
  <dxfs count="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border outline="0">
        <right style="medium">
          <color indexed="64"/>
        </right>
      </border>
    </dxf>
    <dxf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border diagonalUp="0" diagonalDown="0">
        <left style="dashed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border diagonalUp="0" diagonalDown="0">
        <left style="dashed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border diagonalUp="0" diagonalDown="0">
        <left style="dashed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border diagonalUp="0" diagonalDown="0">
        <left style="dashed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border diagonalUp="0" diagonalDown="0">
        <left style="dashed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border diagonalUp="0" diagonalDown="0">
        <left style="dashed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border diagonalUp="0" diagonalDown="0">
        <left style="dashed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border diagonalUp="0" diagonalDown="0">
        <left style="dashed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border diagonalUp="0" diagonalDown="0">
        <left style="dashed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border diagonalUp="0" diagonalDown="0">
        <left style="dashed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border outline="0">
        <right style="medium">
          <color indexed="64"/>
        </right>
      </border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C40790-47B4-4974-83C7-492A0A479F05}" name="TitleRegion1.a6.d63.1" displayName="TitleRegion1.a6.d63.1" ref="A6:D63" totalsRowShown="0" tableBorderDxfId="71">
  <autoFilter ref="A6:D63" xr:uid="{20C40790-47B4-4974-83C7-492A0A479F05}">
    <filterColumn colId="0" hiddenButton="1"/>
    <filterColumn colId="1" hiddenButton="1"/>
    <filterColumn colId="2" hiddenButton="1"/>
    <filterColumn colId="3" hiddenButton="1"/>
  </autoFilter>
  <tableColumns count="4">
    <tableColumn id="1" xr3:uid="{A8BA8F39-A9B4-4702-9721-9E3CD5F11191}" name="ריק במקור" dataDxfId="70"/>
    <tableColumn id="2" xr3:uid="{8C8E4AA4-DAC8-49B6-A17D-30E0D6904FA3}" name="1. סך הכל עמלות קנייה ומכירה של ניירות ערך סחירים" dataDxfId="69"/>
    <tableColumn id="3" xr3:uid="{306DD77C-B2D6-4E08-BCB9-BB5C2D90C629}" name="ריק במקור2" dataDxfId="68"/>
    <tableColumn id="4" xr3:uid="{5D930E83-A12F-4920-8F4D-780ABD9DEA03}" name=" 2,688 " dataDxfId="67" dataCellStyle="Percent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848348B-AB31-4A65-BA31-6811E8B01435}" name="TitleRegion1.a6.d63.1" displayName="TitleRegion1.a6.d63.1_" ref="A6:D63" totalsRowShown="0" tableBorderDxfId="66">
  <autoFilter ref="A6:D63" xr:uid="{B848348B-AB31-4A65-BA31-6811E8B01435}">
    <filterColumn colId="0" hiddenButton="1"/>
    <filterColumn colId="1" hiddenButton="1"/>
    <filterColumn colId="2" hiddenButton="1"/>
    <filterColumn colId="3" hiddenButton="1"/>
  </autoFilter>
  <tableColumns count="4">
    <tableColumn id="1" xr3:uid="{87C9FC30-1A1A-409F-85D0-6DFE8CA17B44}" name="ריק במקור" dataDxfId="65"/>
    <tableColumn id="2" xr3:uid="{1A0E0852-10AE-4064-9F26-9C9DFD388637}" name="1. סך הכל עמלות קנייה ומכירה של ניירות ערך סחירים" dataDxfId="64"/>
    <tableColumn id="3" xr3:uid="{52B8ACEF-B0A4-4E4B-ABDE-8E156E00938C}" name="ריק במקור2" dataDxfId="63"/>
    <tableColumn id="4" xr3:uid="{851C6956-362C-4859-964E-F6DBE506663A}" name=" 259 " dataDxfId="62" dataCellStyle="Percent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4B0D94-8024-4B3F-878D-F056281ADF05}" name="TitleRegion1.a6.d63.1" displayName="_TitleRegion1.a6.d63.1" ref="A6:D63" totalsRowShown="0" tableBorderDxfId="61">
  <autoFilter ref="A6:D63" xr:uid="{5F4B0D94-8024-4B3F-878D-F056281ADF05}">
    <filterColumn colId="0" hiddenButton="1"/>
    <filterColumn colId="1" hiddenButton="1"/>
    <filterColumn colId="2" hiddenButton="1"/>
    <filterColumn colId="3" hiddenButton="1"/>
  </autoFilter>
  <tableColumns count="4">
    <tableColumn id="1" xr3:uid="{B3186CD5-11CC-47FF-8518-F319D263771F}" name="ריק במקור" dataDxfId="60"/>
    <tableColumn id="2" xr3:uid="{8CFA047F-2721-4209-BAB9-0DB7E89FDBAF}" name="1. סך הכל עמלות קנייה ומכירה של ניירות ערך סחירים" dataDxfId="59"/>
    <tableColumn id="3" xr3:uid="{213F8D8E-D12C-411D-93E4-28A25FB569DC}" name="ריק במקור2" dataDxfId="58"/>
    <tableColumn id="4" xr3:uid="{D75A7829-7AC7-4135-A0FD-247A63775532}" name=" 102 " dataDxfId="57" dataCellStyle="Percent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937357E-B098-4245-8D66-07497AC0B5B2}" name="TitleRegion1.a6.d63.1" displayName="_TitleRegion1.a6.d63.1_1" ref="A6:D63" totalsRowShown="0" tableBorderDxfId="56">
  <autoFilter ref="A6:D63" xr:uid="{4937357E-B098-4245-8D66-07497AC0B5B2}">
    <filterColumn colId="0" hiddenButton="1"/>
    <filterColumn colId="1" hiddenButton="1"/>
    <filterColumn colId="2" hiddenButton="1"/>
    <filterColumn colId="3" hiddenButton="1"/>
  </autoFilter>
  <tableColumns count="4">
    <tableColumn id="1" xr3:uid="{509F9B25-9AE3-4990-A64B-3777179F98F3}" name="ריק במקור" dataDxfId="55"/>
    <tableColumn id="2" xr3:uid="{BAFEC7DB-F4D7-41E3-8CE4-214AC0A8CA2D}" name="1. סך הכל עמלות קנייה ומכירה של ניירות ערך סחירים" dataDxfId="54"/>
    <tableColumn id="3" xr3:uid="{1838041E-7DE6-4F39-9D8B-C1CA3077C5AE}" name="ריק במקור2" dataDxfId="53"/>
    <tableColumn id="4" xr3:uid="{6DDC9359-7E9E-4CE8-B741-07AFABDC291F}" name=" 52 " dataDxfId="52" dataCellStyle="Percent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DD1F72A-04F4-438E-9C3F-A9DBF964CF38}" name="TitleRegion1.a6.d63.1" displayName="_TitleRegion1.a6.d63.1_2" ref="A6:D63" totalsRowShown="0" tableBorderDxfId="51">
  <autoFilter ref="A6:D63" xr:uid="{0DD1F72A-04F4-438E-9C3F-A9DBF964CF38}">
    <filterColumn colId="0" hiddenButton="1"/>
    <filterColumn colId="1" hiddenButton="1"/>
    <filterColumn colId="2" hiddenButton="1"/>
    <filterColumn colId="3" hiddenButton="1"/>
  </autoFilter>
  <tableColumns count="4">
    <tableColumn id="1" xr3:uid="{BF26F98F-B4D1-4F8A-93CD-BD30B863D351}" name="ריק במקור" dataDxfId="50"/>
    <tableColumn id="2" xr3:uid="{0ACD4773-2974-4E60-AB8E-F3B12D573B5F}" name="1. סך הכל עמלות קנייה ומכירה של ניירות ערך סחירים" dataDxfId="49"/>
    <tableColumn id="3" xr3:uid="{819041B2-D8ED-424E-A5CD-54FEAF93B1F8}" name="ריק במקור2" dataDxfId="48"/>
    <tableColumn id="4" xr3:uid="{DFA87B25-FCFF-4BF3-8AC9-61C6F0484EEE}" name=" 33 " dataDxfId="47" dataCellStyle="Percent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A6AF747-8070-4226-9B6E-BE31DCF2D526}" name="TitleRegion1.a6.d63.1" displayName="_TitleRegion1.a6.d63.1_3" ref="A6:D63" totalsRowShown="0" tableBorderDxfId="46">
  <autoFilter ref="A6:D63" xr:uid="{FA6AF747-8070-4226-9B6E-BE31DCF2D526}">
    <filterColumn colId="0" hiddenButton="1"/>
    <filterColumn colId="1" hiddenButton="1"/>
    <filterColumn colId="2" hiddenButton="1"/>
    <filterColumn colId="3" hiddenButton="1"/>
  </autoFilter>
  <tableColumns count="4">
    <tableColumn id="1" xr3:uid="{775A809C-B106-483B-82B3-4944B44B6940}" name="ריק במקור" dataDxfId="45"/>
    <tableColumn id="2" xr3:uid="{FC593B19-F5C1-4815-9787-6C8FB408F98D}" name="1. סך הכל עמלות קנייה ומכירה של ניירות ערך סחירים" dataDxfId="44"/>
    <tableColumn id="3" xr3:uid="{D31B261D-8753-431D-A4D5-871F10A53134}" name="ריק במקור2" dataDxfId="43"/>
    <tableColumn id="4" xr3:uid="{C9DF99D9-1DEB-43CD-98FC-BDED7A75BE6C}" name=" 81 " dataDxfId="42" dataCellStyle="Percent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E8024D8-C4FD-41B7-BA7F-D8259E85ECB5}" name="TitleRegion1.a6.d63.1" displayName="_TitleRegion1.a6.d63.1_4" ref="A6:D63" totalsRowShown="0" tableBorderDxfId="41">
  <autoFilter ref="A6:D63" xr:uid="{3E8024D8-C4FD-41B7-BA7F-D8259E85ECB5}">
    <filterColumn colId="0" hiddenButton="1"/>
    <filterColumn colId="1" hiddenButton="1"/>
    <filterColumn colId="2" hiddenButton="1"/>
    <filterColumn colId="3" hiddenButton="1"/>
  </autoFilter>
  <tableColumns count="4">
    <tableColumn id="1" xr3:uid="{2B3E00D9-745A-4AED-9B5F-3C56F238E7F0}" name="ריק במקור" dataDxfId="40"/>
    <tableColumn id="2" xr3:uid="{DBB4D123-3548-410D-930C-FC6FA81C2309}" name="1. סך הכל עמלות קנייה ומכירה של ניירות ערך סחירים" dataDxfId="39"/>
    <tableColumn id="3" xr3:uid="{626D2605-549F-41F4-84C1-8C95EDD61208}" name="ריק במקור2" dataDxfId="38"/>
    <tableColumn id="4" xr3:uid="{7BB7379D-073A-4F36-8EE8-E272CC20548B}" name=" 68 " dataDxfId="37" dataCellStyle="Percent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0F8BE38-2716-49CF-B36A-40D40A397841}" name="TitleRegion1.a6.d63.1" displayName="_TitleRegion1.a6.d63.1_5" ref="A6:D63" totalsRowShown="0" tableBorderDxfId="36">
  <autoFilter ref="A6:D63" xr:uid="{90F8BE38-2716-49CF-B36A-40D40A397841}">
    <filterColumn colId="0" hiddenButton="1"/>
    <filterColumn colId="1" hiddenButton="1"/>
    <filterColumn colId="2" hiddenButton="1"/>
    <filterColumn colId="3" hiddenButton="1"/>
  </autoFilter>
  <tableColumns count="4">
    <tableColumn id="1" xr3:uid="{C74876CC-A518-42E6-A615-4970802F733D}" name="ריק במקור" dataDxfId="35"/>
    <tableColumn id="2" xr3:uid="{C75B1FA5-A6D4-4190-A63E-F437B52234CC}" name="1. סך הכל עמלות קנייה ומכירה של ניירות ערך סחירים" dataDxfId="34"/>
    <tableColumn id="3" xr3:uid="{25CB6F57-06F7-4963-ABE9-63255B0B3AF5}" name="ריק במקור2" dataDxfId="33"/>
    <tableColumn id="4" xr3:uid="{32E427F1-707C-4A7E-A0ED-1F6D3E547ED9}" name=" 15 " dataDxfId="32" dataCellStyle="Percent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460DE17-4B9C-428B-A632-3E6FB47F7EC6}" name="TitleRegion1.a6.d63.1" displayName="_TitleRegion1.a6.d63.1_6" ref="A6:D63" totalsRowShown="0" tableBorderDxfId="31">
  <autoFilter ref="A6:D63" xr:uid="{2460DE17-4B9C-428B-A632-3E6FB47F7EC6}">
    <filterColumn colId="0" hiddenButton="1"/>
    <filterColumn colId="1" hiddenButton="1"/>
    <filterColumn colId="2" hiddenButton="1"/>
    <filterColumn colId="3" hiddenButton="1"/>
  </autoFilter>
  <tableColumns count="4">
    <tableColumn id="1" xr3:uid="{E9A7E709-14FC-4967-BE75-2D9A4E99B730}" name="ריק במקור" dataDxfId="30"/>
    <tableColumn id="2" xr3:uid="{09024C6E-409C-48C2-AFEC-A3AEBA156E66}" name="1. סך הכל עמלות קנייה ומכירה של ניירות ערך סחירים" dataDxfId="29"/>
    <tableColumn id="3" xr3:uid="{5C52ED13-C718-4809-B9BB-6CFAD25FD5C9}" name="ריק במקור2" dataDxfId="28"/>
    <tableColumn id="4" xr3:uid="{3945AF86-AD51-438A-9030-3798AD05C6C6}" name=" 69 " dataDxfId="27" dataCellStyle="Percent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6DE90BF-FA09-4F40-964E-6FCEA74A424D}" name="TitleRegion1.a6.d63.1" displayName="_TitleRegion1.a6.d63.1_7" ref="A6:D63" totalsRowShown="0" tableBorderDxfId="26">
  <autoFilter ref="A6:D63" xr:uid="{C6DE90BF-FA09-4F40-964E-6FCEA74A424D}">
    <filterColumn colId="0" hiddenButton="1"/>
    <filterColumn colId="1" hiddenButton="1"/>
    <filterColumn colId="2" hiddenButton="1"/>
    <filterColumn colId="3" hiddenButton="1"/>
  </autoFilter>
  <tableColumns count="4">
    <tableColumn id="1" xr3:uid="{CED1E2AA-B87A-4E8D-A378-C12ACC3B7D83}" name="ריק במקור" dataDxfId="25"/>
    <tableColumn id="2" xr3:uid="{91467FFE-CF1F-440D-98B2-E7FA777FD016}" name="1. סך הכל עמלות קנייה ומכירה של ניירות ערך סחירים" dataDxfId="24"/>
    <tableColumn id="3" xr3:uid="{C0C627F2-3659-48BF-9B6E-3E331835511F}" name="ריק במקור2" dataDxfId="23"/>
    <tableColumn id="4" xr3:uid="{785B5243-9961-4EC1-8EFD-1560453B8601}" name=" 3,367 " dataDxfId="22" dataCellStyle="Percent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44100D6-53A1-4CBD-BAE0-48C0434838AE}" name="TitleRegion1.a6.d72.1" displayName="TitleRegion1.a6.d72.1" ref="A6:D72" totalsRowShown="0" tableBorderDxfId="21">
  <autoFilter ref="A6:D72" xr:uid="{744100D6-53A1-4CBD-BAE0-48C0434838AE}">
    <filterColumn colId="0" hiddenButton="1"/>
    <filterColumn colId="1" hiddenButton="1"/>
    <filterColumn colId="2" hiddenButton="1"/>
    <filterColumn colId="3" hiddenButton="1"/>
  </autoFilter>
  <tableColumns count="4">
    <tableColumn id="1" xr3:uid="{8A4AD806-0E15-4E2C-A05F-BF83D33713E4}" name="ריק במקור"/>
    <tableColumn id="2" xr3:uid="{D77830B4-E4B4-4011-B959-8220C83A4050}" name="צדדים קשורים"/>
    <tableColumn id="3" xr3:uid="{30E27348-644A-4EC6-9E44-1EFB2A5F8ADB}" name="ריק במקור2" dataDxfId="20"/>
    <tableColumn id="4" xr3:uid="{F87E1BCA-44A5-41C0-9097-0921EC14C187}" name="ריק במקור3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ECAE99A-F900-4D6C-A961-198652D760CE}" name="TitleRegion1.a6.d108.1" displayName="TitleRegion1.a6.d108.1" ref="A6:D108" totalsRowShown="0" tableBorderDxfId="19">
  <autoFilter ref="A6:D108" xr:uid="{2ECAE99A-F900-4D6C-A961-198652D760CE}">
    <filterColumn colId="0" hiddenButton="1"/>
    <filterColumn colId="1" hiddenButton="1"/>
    <filterColumn colId="2" hiddenButton="1"/>
    <filterColumn colId="3" hiddenButton="1"/>
  </autoFilter>
  <tableColumns count="4">
    <tableColumn id="1" xr3:uid="{13D18501-4846-4AE7-801C-ED64D218BD4A}" name="ריק במקור"/>
    <tableColumn id="2" xr3:uid="{DD551C4D-1080-4111-B2FA-CA209B5BEB31}" name="1"/>
    <tableColumn id="3" xr3:uid="{C8BABD40-3322-47BE-B3BF-CB3064D68A34}" name="גוף/יחיד א'" dataDxfId="18"/>
    <tableColumn id="4" xr3:uid="{91DFA630-0781-4938-9749-7CFFAA2C1136}" name=" 461 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7"/>
  <dimension ref="A1:AZ63"/>
  <sheetViews>
    <sheetView rightToLeft="1" workbookViewId="0">
      <selection activeCell="B18" sqref="B18"/>
    </sheetView>
  </sheetViews>
  <sheetFormatPr defaultColWidth="0" defaultRowHeight="14.25" zeroHeight="1" x14ac:dyDescent="0.2"/>
  <cols>
    <col min="1" max="1" width="2.375" customWidth="1"/>
    <col min="2" max="2" width="103" bestFit="1" customWidth="1"/>
    <col min="3" max="3" width="109.375" bestFit="1" customWidth="1"/>
    <col min="4" max="4" width="9.875" bestFit="1" customWidth="1"/>
    <col min="5" max="7" width="10.75" hidden="1" customWidth="1"/>
    <col min="8" max="8" width="11.375" hidden="1" customWidth="1"/>
    <col min="9" max="52" width="0" hidden="1" customWidth="1"/>
    <col min="53" max="16384" width="9" hidden="1"/>
  </cols>
  <sheetData>
    <row r="1" spans="1:7" ht="15" x14ac:dyDescent="0.25">
      <c r="A1" s="2"/>
      <c r="B1" s="24" t="s">
        <v>117</v>
      </c>
    </row>
    <row r="2" spans="1:7" x14ac:dyDescent="0.2">
      <c r="A2" s="2"/>
      <c r="B2" s="25" t="s">
        <v>118</v>
      </c>
      <c r="C2" s="26"/>
      <c r="D2" s="29">
        <v>45291</v>
      </c>
    </row>
    <row r="3" spans="1:7" ht="15.75" x14ac:dyDescent="0.25">
      <c r="A3" s="2"/>
      <c r="B3" s="27" t="s">
        <v>119</v>
      </c>
      <c r="D3" s="1"/>
      <c r="E3" s="1"/>
      <c r="F3" s="1"/>
      <c r="G3" s="1"/>
    </row>
    <row r="4" spans="1:7" x14ac:dyDescent="0.2">
      <c r="A4" s="2"/>
      <c r="B4" s="5"/>
      <c r="C4" s="6"/>
      <c r="D4" s="28" t="s">
        <v>42</v>
      </c>
      <c r="E4" s="2"/>
      <c r="F4" s="2"/>
    </row>
    <row r="5" spans="1:7" x14ac:dyDescent="0.2">
      <c r="A5" s="2"/>
      <c r="B5" s="36" t="s">
        <v>41</v>
      </c>
      <c r="C5" s="37"/>
      <c r="D5" s="34"/>
      <c r="E5" s="2"/>
      <c r="F5" s="2"/>
    </row>
    <row r="6" spans="1:7" x14ac:dyDescent="0.2">
      <c r="A6" s="47" t="s">
        <v>132</v>
      </c>
      <c r="B6" s="7" t="s">
        <v>43</v>
      </c>
      <c r="C6" s="48" t="s">
        <v>133</v>
      </c>
      <c r="D6" s="79" t="s">
        <v>131</v>
      </c>
      <c r="E6" s="2"/>
      <c r="F6" s="2"/>
    </row>
    <row r="7" spans="1:7" x14ac:dyDescent="0.2">
      <c r="A7" s="47" t="s">
        <v>132</v>
      </c>
      <c r="B7" s="49" t="s">
        <v>132</v>
      </c>
      <c r="C7" s="8" t="s">
        <v>44</v>
      </c>
      <c r="D7" s="39">
        <v>0</v>
      </c>
      <c r="E7" s="2"/>
      <c r="F7" s="2"/>
    </row>
    <row r="8" spans="1:7" x14ac:dyDescent="0.2">
      <c r="A8" s="47" t="s">
        <v>132</v>
      </c>
      <c r="B8" s="49" t="s">
        <v>132</v>
      </c>
      <c r="C8" s="8" t="s">
        <v>45</v>
      </c>
      <c r="D8" s="39">
        <v>2687.7944686277879</v>
      </c>
      <c r="E8" s="2"/>
      <c r="F8" s="2"/>
    </row>
    <row r="9" spans="1:7" x14ac:dyDescent="0.2">
      <c r="A9" s="47" t="s">
        <v>132</v>
      </c>
      <c r="B9" s="50" t="s">
        <v>132</v>
      </c>
      <c r="C9" s="51" t="s">
        <v>132</v>
      </c>
      <c r="D9" s="52" t="s">
        <v>132</v>
      </c>
      <c r="E9" s="2"/>
      <c r="F9" s="2"/>
    </row>
    <row r="10" spans="1:7" x14ac:dyDescent="0.2">
      <c r="A10" s="47" t="s">
        <v>132</v>
      </c>
      <c r="B10" s="7" t="s">
        <v>46</v>
      </c>
      <c r="C10" s="53" t="s">
        <v>132</v>
      </c>
      <c r="D10" s="38">
        <f>SUM(D11:D12)</f>
        <v>81.757490982451301</v>
      </c>
      <c r="E10" s="2"/>
      <c r="F10" s="2"/>
    </row>
    <row r="11" spans="1:7" x14ac:dyDescent="0.2">
      <c r="A11" s="47" t="s">
        <v>132</v>
      </c>
      <c r="B11" s="49" t="s">
        <v>132</v>
      </c>
      <c r="C11" s="8" t="s">
        <v>47</v>
      </c>
      <c r="D11" s="39">
        <v>0</v>
      </c>
      <c r="E11" s="2"/>
      <c r="F11" s="2"/>
    </row>
    <row r="12" spans="1:7" x14ac:dyDescent="0.2">
      <c r="A12" s="47" t="s">
        <v>132</v>
      </c>
      <c r="B12" s="49" t="s">
        <v>132</v>
      </c>
      <c r="C12" s="8" t="s">
        <v>48</v>
      </c>
      <c r="D12" s="39">
        <v>81.757490982451301</v>
      </c>
      <c r="E12" s="2"/>
      <c r="F12" s="2"/>
    </row>
    <row r="13" spans="1:7" x14ac:dyDescent="0.2">
      <c r="A13" s="47" t="s">
        <v>132</v>
      </c>
      <c r="B13" s="50" t="s">
        <v>132</v>
      </c>
      <c r="C13" s="51" t="s">
        <v>132</v>
      </c>
      <c r="D13" s="52" t="s">
        <v>132</v>
      </c>
      <c r="E13" s="2"/>
      <c r="F13" s="2"/>
    </row>
    <row r="14" spans="1:7" x14ac:dyDescent="0.2">
      <c r="A14" s="47" t="s">
        <v>132</v>
      </c>
      <c r="B14" s="7" t="s">
        <v>49</v>
      </c>
      <c r="C14" s="53" t="s">
        <v>132</v>
      </c>
      <c r="D14" s="38">
        <f>SUM(D15:D16)</f>
        <v>1918.5878986245134</v>
      </c>
      <c r="E14" s="2"/>
      <c r="F14" s="2"/>
    </row>
    <row r="15" spans="1:7" x14ac:dyDescent="0.2">
      <c r="A15" s="47" t="s">
        <v>132</v>
      </c>
      <c r="B15" s="49" t="s">
        <v>132</v>
      </c>
      <c r="C15" s="8" t="s">
        <v>50</v>
      </c>
      <c r="D15" s="39">
        <v>488.21120979669382</v>
      </c>
      <c r="E15" s="2"/>
      <c r="F15" s="2"/>
    </row>
    <row r="16" spans="1:7" x14ac:dyDescent="0.2">
      <c r="A16" s="47" t="s">
        <v>132</v>
      </c>
      <c r="B16" s="49" t="s">
        <v>132</v>
      </c>
      <c r="C16" s="8" t="s">
        <v>51</v>
      </c>
      <c r="D16" s="39">
        <v>1430.3766888278196</v>
      </c>
      <c r="E16" s="2"/>
      <c r="F16" s="2"/>
    </row>
    <row r="17" spans="1:6" x14ac:dyDescent="0.2">
      <c r="A17" s="47" t="s">
        <v>132</v>
      </c>
      <c r="B17" s="50" t="s">
        <v>132</v>
      </c>
      <c r="C17" s="51" t="s">
        <v>132</v>
      </c>
      <c r="D17" s="52" t="s">
        <v>132</v>
      </c>
      <c r="E17" s="2"/>
      <c r="F17" s="2"/>
    </row>
    <row r="18" spans="1:6" x14ac:dyDescent="0.2">
      <c r="A18" s="47" t="s">
        <v>132</v>
      </c>
      <c r="B18" s="7" t="s">
        <v>52</v>
      </c>
      <c r="C18" s="53" t="s">
        <v>132</v>
      </c>
      <c r="D18" s="40">
        <v>7678.1029014441701</v>
      </c>
      <c r="E18" s="2"/>
      <c r="F18" s="2"/>
    </row>
    <row r="19" spans="1:6" x14ac:dyDescent="0.2">
      <c r="A19" s="47" t="s">
        <v>132</v>
      </c>
      <c r="B19" s="50" t="s">
        <v>132</v>
      </c>
      <c r="C19" s="51" t="s">
        <v>132</v>
      </c>
      <c r="D19" s="52" t="s">
        <v>132</v>
      </c>
      <c r="E19" s="2"/>
      <c r="F19" s="2"/>
    </row>
    <row r="20" spans="1:6" x14ac:dyDescent="0.2">
      <c r="A20" s="47" t="s">
        <v>132</v>
      </c>
      <c r="B20" s="7" t="s">
        <v>53</v>
      </c>
      <c r="C20" s="53" t="s">
        <v>132</v>
      </c>
      <c r="D20" s="40">
        <v>50.693365672731737</v>
      </c>
      <c r="E20" s="2"/>
      <c r="F20" s="2"/>
    </row>
    <row r="21" spans="1:6" x14ac:dyDescent="0.2">
      <c r="A21" s="47" t="s">
        <v>132</v>
      </c>
      <c r="B21" s="50" t="s">
        <v>132</v>
      </c>
      <c r="C21" s="51" t="s">
        <v>132</v>
      </c>
      <c r="D21" s="52" t="s">
        <v>132</v>
      </c>
      <c r="E21" s="2"/>
      <c r="F21" s="2"/>
    </row>
    <row r="22" spans="1:6" x14ac:dyDescent="0.2">
      <c r="A22" s="47" t="s">
        <v>132</v>
      </c>
      <c r="B22" s="7" t="s">
        <v>54</v>
      </c>
      <c r="C22" s="53" t="s">
        <v>132</v>
      </c>
      <c r="D22" s="41">
        <v>0</v>
      </c>
      <c r="E22" s="2"/>
      <c r="F22" s="2"/>
    </row>
    <row r="23" spans="1:6" x14ac:dyDescent="0.2">
      <c r="A23" s="47" t="s">
        <v>132</v>
      </c>
      <c r="B23" s="50" t="s">
        <v>132</v>
      </c>
      <c r="C23" s="51" t="s">
        <v>132</v>
      </c>
      <c r="D23" s="52" t="s">
        <v>132</v>
      </c>
      <c r="E23" s="2"/>
      <c r="F23" s="2"/>
    </row>
    <row r="24" spans="1:6" x14ac:dyDescent="0.2">
      <c r="A24" s="47" t="s">
        <v>132</v>
      </c>
      <c r="B24" s="7" t="s">
        <v>55</v>
      </c>
      <c r="C24" s="53" t="s">
        <v>132</v>
      </c>
      <c r="D24" s="42">
        <f>D6+D10+D14+D18+D20+D22</f>
        <v>12417.141656723867</v>
      </c>
      <c r="E24" s="2"/>
      <c r="F24" s="2"/>
    </row>
    <row r="25" spans="1:6" x14ac:dyDescent="0.2">
      <c r="A25" s="47" t="s">
        <v>132</v>
      </c>
      <c r="B25" s="50" t="s">
        <v>132</v>
      </c>
      <c r="C25" s="51" t="s">
        <v>132</v>
      </c>
      <c r="D25" s="52" t="s">
        <v>132</v>
      </c>
      <c r="E25" s="2"/>
      <c r="F25" s="2"/>
    </row>
    <row r="26" spans="1:6" x14ac:dyDescent="0.2">
      <c r="A26" s="47" t="s">
        <v>132</v>
      </c>
      <c r="B26" s="7" t="s">
        <v>56</v>
      </c>
      <c r="C26" s="53" t="s">
        <v>132</v>
      </c>
      <c r="D26" s="40">
        <f>(D28+D27)/2</f>
        <v>15597612</v>
      </c>
      <c r="E26" s="2"/>
      <c r="F26" s="2"/>
    </row>
    <row r="27" spans="1:6" x14ac:dyDescent="0.2">
      <c r="A27" s="47" t="s">
        <v>132</v>
      </c>
      <c r="B27" s="49" t="s">
        <v>132</v>
      </c>
      <c r="C27" s="8" t="s">
        <v>57</v>
      </c>
      <c r="D27" s="39">
        <v>16473195</v>
      </c>
      <c r="E27" s="2"/>
      <c r="F27" s="2"/>
    </row>
    <row r="28" spans="1:6" x14ac:dyDescent="0.2">
      <c r="A28" s="47" t="s">
        <v>132</v>
      </c>
      <c r="B28" s="49" t="s">
        <v>132</v>
      </c>
      <c r="C28" s="8" t="s">
        <v>58</v>
      </c>
      <c r="D28" s="39">
        <f>13366273+1355756</f>
        <v>14722029</v>
      </c>
      <c r="E28" s="2"/>
      <c r="F28" s="2"/>
    </row>
    <row r="29" spans="1:6" x14ac:dyDescent="0.2">
      <c r="A29" s="47" t="s">
        <v>132</v>
      </c>
      <c r="B29" s="50" t="s">
        <v>132</v>
      </c>
      <c r="C29" s="51" t="s">
        <v>132</v>
      </c>
      <c r="D29" s="52" t="s">
        <v>132</v>
      </c>
      <c r="E29" s="2"/>
      <c r="F29" s="2"/>
    </row>
    <row r="30" spans="1:6" x14ac:dyDescent="0.2">
      <c r="A30" s="47" t="s">
        <v>132</v>
      </c>
      <c r="B30" s="7" t="s">
        <v>59</v>
      </c>
      <c r="C30" s="53" t="s">
        <v>132</v>
      </c>
      <c r="D30" s="43">
        <f>D24/D26</f>
        <v>7.9609248240845247E-4</v>
      </c>
      <c r="E30" s="2"/>
      <c r="F30" s="2"/>
    </row>
    <row r="31" spans="1:6" x14ac:dyDescent="0.2">
      <c r="A31" s="47" t="s">
        <v>132</v>
      </c>
      <c r="B31" s="50" t="s">
        <v>132</v>
      </c>
      <c r="C31" s="51" t="s">
        <v>132</v>
      </c>
      <c r="D31" s="52" t="s">
        <v>132</v>
      </c>
      <c r="E31" s="2"/>
      <c r="F31" s="2"/>
    </row>
    <row r="32" spans="1:6" x14ac:dyDescent="0.2">
      <c r="A32" s="47" t="s">
        <v>132</v>
      </c>
      <c r="B32" s="5" t="s">
        <v>60</v>
      </c>
      <c r="C32" s="51" t="s">
        <v>132</v>
      </c>
      <c r="D32" s="52" t="s">
        <v>132</v>
      </c>
      <c r="E32" s="2"/>
      <c r="F32" s="2"/>
    </row>
    <row r="33" spans="1:6" x14ac:dyDescent="0.2">
      <c r="A33" s="47" t="s">
        <v>132</v>
      </c>
      <c r="B33" s="7" t="s">
        <v>61</v>
      </c>
      <c r="C33" s="53" t="s">
        <v>132</v>
      </c>
      <c r="D33" s="39">
        <v>13499.295193104424</v>
      </c>
      <c r="E33" s="2"/>
      <c r="F33" s="2"/>
    </row>
    <row r="34" spans="1:6" x14ac:dyDescent="0.2">
      <c r="A34" s="47" t="s">
        <v>132</v>
      </c>
      <c r="B34" s="50" t="s">
        <v>132</v>
      </c>
      <c r="C34" s="51" t="s">
        <v>132</v>
      </c>
      <c r="D34" s="52" t="s">
        <v>132</v>
      </c>
      <c r="E34" s="2"/>
      <c r="F34" s="2"/>
    </row>
    <row r="35" spans="1:6" x14ac:dyDescent="0.2">
      <c r="A35" s="47" t="s">
        <v>132</v>
      </c>
      <c r="B35" s="7" t="s">
        <v>62</v>
      </c>
      <c r="C35" s="53" t="s">
        <v>132</v>
      </c>
      <c r="D35" s="38">
        <f>SUM(D36:D44)</f>
        <v>34517.093735841961</v>
      </c>
      <c r="E35" s="2"/>
      <c r="F35" s="2"/>
    </row>
    <row r="36" spans="1:6" x14ac:dyDescent="0.2">
      <c r="A36" s="47" t="s">
        <v>132</v>
      </c>
      <c r="B36" s="49" t="s">
        <v>132</v>
      </c>
      <c r="C36" s="8" t="s">
        <v>63</v>
      </c>
      <c r="D36" s="39">
        <v>2538.0928025365856</v>
      </c>
      <c r="E36" s="2"/>
      <c r="F36" s="2"/>
    </row>
    <row r="37" spans="1:6" x14ac:dyDescent="0.2">
      <c r="A37" s="47" t="s">
        <v>132</v>
      </c>
      <c r="B37" s="49" t="s">
        <v>132</v>
      </c>
      <c r="C37" s="8" t="s">
        <v>64</v>
      </c>
      <c r="D37" s="39">
        <v>27570.46619318275</v>
      </c>
      <c r="E37" s="2"/>
      <c r="F37" s="2"/>
    </row>
    <row r="38" spans="1:6" x14ac:dyDescent="0.2">
      <c r="A38" s="47" t="s">
        <v>132</v>
      </c>
      <c r="B38" s="49" t="s">
        <v>132</v>
      </c>
      <c r="C38" s="8" t="s">
        <v>65</v>
      </c>
      <c r="D38" s="39">
        <v>0</v>
      </c>
      <c r="E38" s="2"/>
      <c r="F38" s="2"/>
    </row>
    <row r="39" spans="1:6" x14ac:dyDescent="0.2">
      <c r="A39" s="47" t="s">
        <v>132</v>
      </c>
      <c r="B39" s="49" t="s">
        <v>132</v>
      </c>
      <c r="C39" s="8" t="s">
        <v>66</v>
      </c>
      <c r="D39" s="39">
        <v>0</v>
      </c>
      <c r="E39" s="2"/>
      <c r="F39" s="2"/>
    </row>
    <row r="40" spans="1:6" x14ac:dyDescent="0.2">
      <c r="A40" s="47" t="s">
        <v>132</v>
      </c>
      <c r="B40" s="49" t="s">
        <v>132</v>
      </c>
      <c r="C40" s="8" t="s">
        <v>67</v>
      </c>
      <c r="D40" s="39">
        <v>216.41266000000007</v>
      </c>
      <c r="E40" s="2"/>
      <c r="F40" s="2"/>
    </row>
    <row r="41" spans="1:6" x14ac:dyDescent="0.2">
      <c r="A41" s="47" t="s">
        <v>132</v>
      </c>
      <c r="B41" s="49" t="s">
        <v>132</v>
      </c>
      <c r="C41" s="8" t="s">
        <v>68</v>
      </c>
      <c r="D41" s="39">
        <v>2443.8098598146603</v>
      </c>
      <c r="E41" s="2"/>
      <c r="F41" s="2"/>
    </row>
    <row r="42" spans="1:6" x14ac:dyDescent="0.2">
      <c r="A42" s="47" t="s">
        <v>132</v>
      </c>
      <c r="B42" s="49" t="s">
        <v>132</v>
      </c>
      <c r="C42" s="8" t="s">
        <v>69</v>
      </c>
      <c r="D42" s="39">
        <v>0</v>
      </c>
      <c r="E42" s="2"/>
      <c r="F42" s="2"/>
    </row>
    <row r="43" spans="1:6" x14ac:dyDescent="0.2">
      <c r="A43" s="47" t="s">
        <v>132</v>
      </c>
      <c r="B43" s="49" t="s">
        <v>132</v>
      </c>
      <c r="C43" s="8" t="s">
        <v>70</v>
      </c>
      <c r="D43" s="39">
        <v>780.79861945325717</v>
      </c>
      <c r="E43" s="2"/>
      <c r="F43" s="2"/>
    </row>
    <row r="44" spans="1:6" x14ac:dyDescent="0.2">
      <c r="A44" s="47" t="s">
        <v>132</v>
      </c>
      <c r="B44" s="49" t="s">
        <v>132</v>
      </c>
      <c r="C44" s="8" t="s">
        <v>71</v>
      </c>
      <c r="D44" s="39">
        <v>967.51360085470174</v>
      </c>
      <c r="E44" s="2"/>
      <c r="F44" s="2"/>
    </row>
    <row r="45" spans="1:6" x14ac:dyDescent="0.2">
      <c r="A45" s="47" t="s">
        <v>132</v>
      </c>
      <c r="B45" s="50" t="s">
        <v>132</v>
      </c>
      <c r="C45" s="51" t="s">
        <v>132</v>
      </c>
      <c r="D45" s="52" t="s">
        <v>132</v>
      </c>
      <c r="E45" s="2"/>
      <c r="F45" s="2"/>
    </row>
    <row r="46" spans="1:6" x14ac:dyDescent="0.2">
      <c r="A46" s="47" t="s">
        <v>132</v>
      </c>
      <c r="B46" s="7" t="s">
        <v>72</v>
      </c>
      <c r="C46" s="53" t="s">
        <v>132</v>
      </c>
      <c r="D46" s="43">
        <f>D35/D28</f>
        <v>2.3445880819717149E-3</v>
      </c>
      <c r="E46" s="2"/>
      <c r="F46" s="2"/>
    </row>
    <row r="47" spans="1:6" x14ac:dyDescent="0.2">
      <c r="A47" s="47" t="s">
        <v>132</v>
      </c>
      <c r="B47" s="50" t="s">
        <v>132</v>
      </c>
      <c r="C47" s="51" t="s">
        <v>132</v>
      </c>
      <c r="D47" s="52" t="s">
        <v>132</v>
      </c>
      <c r="E47" s="2"/>
      <c r="F47" s="4"/>
    </row>
    <row r="48" spans="1:6" x14ac:dyDescent="0.2">
      <c r="A48" s="47" t="s">
        <v>132</v>
      </c>
      <c r="B48" s="7" t="s">
        <v>73</v>
      </c>
      <c r="C48" s="53" t="s">
        <v>132</v>
      </c>
      <c r="D48" s="43">
        <v>2.5000000000000001E-3</v>
      </c>
      <c r="E48" s="2"/>
      <c r="F48" s="2"/>
    </row>
    <row r="49" spans="1:6" x14ac:dyDescent="0.2">
      <c r="A49" s="47" t="s">
        <v>132</v>
      </c>
      <c r="B49" s="50" t="s">
        <v>132</v>
      </c>
      <c r="C49" s="51" t="s">
        <v>132</v>
      </c>
      <c r="D49" s="52" t="s">
        <v>132</v>
      </c>
      <c r="E49" s="2"/>
      <c r="F49" s="2"/>
    </row>
    <row r="50" spans="1:6" x14ac:dyDescent="0.2">
      <c r="A50" s="47" t="s">
        <v>132</v>
      </c>
      <c r="B50" s="7" t="s">
        <v>74</v>
      </c>
      <c r="C50" s="53" t="s">
        <v>132</v>
      </c>
      <c r="D50" s="44">
        <f>D48-D46</f>
        <v>1.5541191802828517E-4</v>
      </c>
      <c r="E50" s="2"/>
      <c r="F50" s="2"/>
    </row>
    <row r="51" spans="1:6" x14ac:dyDescent="0.2">
      <c r="A51" s="47" t="s">
        <v>132</v>
      </c>
      <c r="B51" s="50" t="s">
        <v>132</v>
      </c>
      <c r="C51" s="51" t="s">
        <v>132</v>
      </c>
      <c r="D51" s="52" t="s">
        <v>132</v>
      </c>
      <c r="E51" s="2"/>
      <c r="F51" s="2"/>
    </row>
    <row r="52" spans="1:6" x14ac:dyDescent="0.2">
      <c r="A52" s="47" t="s">
        <v>132</v>
      </c>
      <c r="B52" s="7" t="s">
        <v>75</v>
      </c>
      <c r="C52" s="8" t="s">
        <v>76</v>
      </c>
      <c r="D52" s="39">
        <v>0</v>
      </c>
      <c r="E52" s="2"/>
      <c r="F52" s="2"/>
    </row>
    <row r="53" spans="1:6" x14ac:dyDescent="0.2">
      <c r="A53" s="47" t="s">
        <v>132</v>
      </c>
      <c r="B53" s="49" t="s">
        <v>132</v>
      </c>
      <c r="C53" s="8" t="s">
        <v>77</v>
      </c>
      <c r="D53" s="43">
        <f>(D35-D52)/D28</f>
        <v>2.3445880819717149E-3</v>
      </c>
      <c r="E53" s="2"/>
      <c r="F53" s="2"/>
    </row>
    <row r="54" spans="1:6" x14ac:dyDescent="0.2">
      <c r="A54" s="47" t="s">
        <v>132</v>
      </c>
      <c r="B54" s="50" t="s">
        <v>132</v>
      </c>
      <c r="C54" s="51" t="s">
        <v>132</v>
      </c>
      <c r="D54" s="52" t="s">
        <v>132</v>
      </c>
      <c r="E54" s="2"/>
      <c r="F54" s="2"/>
    </row>
    <row r="55" spans="1:6" x14ac:dyDescent="0.2">
      <c r="A55" s="47" t="s">
        <v>132</v>
      </c>
      <c r="B55" s="5" t="s">
        <v>78</v>
      </c>
      <c r="C55" s="51" t="s">
        <v>132</v>
      </c>
      <c r="D55" s="52" t="s">
        <v>132</v>
      </c>
      <c r="E55" s="2"/>
      <c r="F55" s="2"/>
    </row>
    <row r="56" spans="1:6" x14ac:dyDescent="0.2">
      <c r="A56" s="47" t="s">
        <v>132</v>
      </c>
      <c r="B56" s="50" t="s">
        <v>132</v>
      </c>
      <c r="C56" s="51" t="s">
        <v>132</v>
      </c>
      <c r="D56" s="52" t="s">
        <v>132</v>
      </c>
      <c r="E56" s="2"/>
      <c r="F56" s="2"/>
    </row>
    <row r="57" spans="1:6" x14ac:dyDescent="0.2">
      <c r="A57" s="47" t="s">
        <v>132</v>
      </c>
      <c r="B57" s="7" t="s">
        <v>79</v>
      </c>
      <c r="C57" s="53" t="s">
        <v>132</v>
      </c>
      <c r="D57" s="45">
        <f>D24+D35-D52</f>
        <v>46934.235392565824</v>
      </c>
      <c r="E57" s="2"/>
      <c r="F57" s="2"/>
    </row>
    <row r="58" spans="1:6" x14ac:dyDescent="0.2">
      <c r="A58" s="47" t="s">
        <v>132</v>
      </c>
      <c r="B58" s="50" t="s">
        <v>132</v>
      </c>
      <c r="C58" s="51" t="s">
        <v>132</v>
      </c>
      <c r="D58" s="52" t="s">
        <v>132</v>
      </c>
      <c r="E58" s="2"/>
      <c r="F58" s="2"/>
    </row>
    <row r="59" spans="1:6" x14ac:dyDescent="0.2">
      <c r="A59" s="47" t="s">
        <v>132</v>
      </c>
      <c r="B59" s="7" t="s">
        <v>80</v>
      </c>
      <c r="C59" s="53" t="s">
        <v>132</v>
      </c>
      <c r="D59" s="43">
        <f>D57/D26</f>
        <v>3.0090654513374115E-3</v>
      </c>
      <c r="E59" s="2"/>
      <c r="F59" s="2"/>
    </row>
    <row r="60" spans="1:6" x14ac:dyDescent="0.2">
      <c r="A60" s="47" t="s">
        <v>132</v>
      </c>
      <c r="B60" s="50" t="s">
        <v>132</v>
      </c>
      <c r="C60" s="51" t="s">
        <v>132</v>
      </c>
      <c r="D60" s="52" t="s">
        <v>132</v>
      </c>
      <c r="E60" s="2"/>
      <c r="F60" s="2"/>
    </row>
    <row r="61" spans="1:6" x14ac:dyDescent="0.2">
      <c r="A61" s="47" t="s">
        <v>132</v>
      </c>
      <c r="B61" s="5" t="s">
        <v>81</v>
      </c>
      <c r="C61" s="51" t="s">
        <v>132</v>
      </c>
      <c r="D61" s="52" t="s">
        <v>132</v>
      </c>
      <c r="E61" s="2"/>
      <c r="F61" s="2"/>
    </row>
    <row r="62" spans="1:6" x14ac:dyDescent="0.2">
      <c r="A62" s="47" t="s">
        <v>132</v>
      </c>
      <c r="B62" s="7" t="s">
        <v>82</v>
      </c>
      <c r="C62" s="53" t="s">
        <v>132</v>
      </c>
      <c r="D62" s="43">
        <v>2.5000000000000001E-3</v>
      </c>
      <c r="E62" s="2"/>
      <c r="F62" s="2"/>
    </row>
    <row r="63" spans="1:6" ht="15" thickBot="1" x14ac:dyDescent="0.25">
      <c r="A63" s="47" t="s">
        <v>132</v>
      </c>
      <c r="B63" s="9" t="s">
        <v>83</v>
      </c>
      <c r="C63" s="54" t="s">
        <v>132</v>
      </c>
      <c r="D63" s="46">
        <f>D62+D30</f>
        <v>3.2960924824084526E-3</v>
      </c>
      <c r="E63" s="2"/>
      <c r="F63" s="2"/>
    </row>
  </sheetData>
  <conditionalFormatting sqref="D50">
    <cfRule type="cellIs" dxfId="17" priority="1" operator="lessThan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D773A-5079-4E0C-8BD0-A2C6F49B4100}">
  <sheetPr codeName="גיליון1"/>
  <dimension ref="A1:AZ63"/>
  <sheetViews>
    <sheetView rightToLeft="1" workbookViewId="0">
      <selection activeCell="D6" sqref="D6"/>
    </sheetView>
  </sheetViews>
  <sheetFormatPr defaultColWidth="0" defaultRowHeight="14.25" zeroHeight="1" x14ac:dyDescent="0.2"/>
  <cols>
    <col min="1" max="1" width="2.5" style="2" customWidth="1"/>
    <col min="2" max="2" width="103" style="3" bestFit="1" customWidth="1"/>
    <col min="3" max="3" width="109.375" style="4" bestFit="1" customWidth="1"/>
    <col min="4" max="4" width="8.875" style="2" bestFit="1" customWidth="1"/>
    <col min="5" max="6" width="0" style="2" hidden="1" customWidth="1"/>
    <col min="7" max="52" width="0" hidden="1" customWidth="1"/>
    <col min="53" max="16384" width="9" hidden="1"/>
  </cols>
  <sheetData>
    <row r="1" spans="1:7" ht="15" x14ac:dyDescent="0.25">
      <c r="B1" s="24" t="s">
        <v>117</v>
      </c>
      <c r="D1"/>
      <c r="E1"/>
      <c r="F1"/>
    </row>
    <row r="2" spans="1:7" x14ac:dyDescent="0.2">
      <c r="B2" s="25" t="s">
        <v>118</v>
      </c>
      <c r="D2" s="29">
        <v>45291</v>
      </c>
      <c r="E2"/>
      <c r="F2"/>
    </row>
    <row r="3" spans="1:7" ht="15.75" x14ac:dyDescent="0.25">
      <c r="B3" s="27" t="s">
        <v>120</v>
      </c>
      <c r="D3" s="1"/>
      <c r="E3" s="1"/>
      <c r="F3" s="1"/>
      <c r="G3" s="1"/>
    </row>
    <row r="4" spans="1:7" x14ac:dyDescent="0.2">
      <c r="B4" s="5"/>
      <c r="C4" s="6"/>
      <c r="D4" s="28" t="s">
        <v>42</v>
      </c>
    </row>
    <row r="5" spans="1:7" x14ac:dyDescent="0.2">
      <c r="B5" s="36" t="s">
        <v>41</v>
      </c>
      <c r="C5" s="37"/>
      <c r="D5" s="34"/>
    </row>
    <row r="6" spans="1:7" x14ac:dyDescent="0.2">
      <c r="A6" s="47" t="s">
        <v>132</v>
      </c>
      <c r="B6" s="7" t="s">
        <v>43</v>
      </c>
      <c r="C6" s="48" t="s">
        <v>133</v>
      </c>
      <c r="D6" s="79" t="s">
        <v>134</v>
      </c>
    </row>
    <row r="7" spans="1:7" x14ac:dyDescent="0.2">
      <c r="A7" s="47" t="s">
        <v>132</v>
      </c>
      <c r="B7" s="49" t="s">
        <v>132</v>
      </c>
      <c r="C7" s="8" t="s">
        <v>44</v>
      </c>
      <c r="D7" s="39">
        <v>0</v>
      </c>
    </row>
    <row r="8" spans="1:7" x14ac:dyDescent="0.2">
      <c r="A8" s="47" t="s">
        <v>132</v>
      </c>
      <c r="B8" s="49" t="s">
        <v>132</v>
      </c>
      <c r="C8" s="8" t="s">
        <v>45</v>
      </c>
      <c r="D8" s="39">
        <v>258.67630704359055</v>
      </c>
    </row>
    <row r="9" spans="1:7" x14ac:dyDescent="0.2">
      <c r="A9" s="47" t="s">
        <v>132</v>
      </c>
      <c r="B9" s="50" t="s">
        <v>132</v>
      </c>
      <c r="C9" s="51" t="s">
        <v>132</v>
      </c>
      <c r="D9" s="52" t="s">
        <v>132</v>
      </c>
    </row>
    <row r="10" spans="1:7" x14ac:dyDescent="0.2">
      <c r="A10" s="47" t="s">
        <v>132</v>
      </c>
      <c r="B10" s="7" t="s">
        <v>46</v>
      </c>
      <c r="C10" s="53" t="s">
        <v>132</v>
      </c>
      <c r="D10" s="38">
        <f>SUM(D11:D12)</f>
        <v>4.8577911694992837</v>
      </c>
    </row>
    <row r="11" spans="1:7" x14ac:dyDescent="0.2">
      <c r="A11" s="47" t="s">
        <v>132</v>
      </c>
      <c r="B11" s="49" t="s">
        <v>132</v>
      </c>
      <c r="C11" s="8" t="s">
        <v>47</v>
      </c>
      <c r="D11" s="39">
        <v>0</v>
      </c>
    </row>
    <row r="12" spans="1:7" x14ac:dyDescent="0.2">
      <c r="A12" s="47" t="s">
        <v>132</v>
      </c>
      <c r="B12" s="49" t="s">
        <v>132</v>
      </c>
      <c r="C12" s="8" t="s">
        <v>48</v>
      </c>
      <c r="D12" s="39">
        <v>4.8577911694992837</v>
      </c>
    </row>
    <row r="13" spans="1:7" x14ac:dyDescent="0.2">
      <c r="A13" s="47" t="s">
        <v>132</v>
      </c>
      <c r="B13" s="50" t="s">
        <v>132</v>
      </c>
      <c r="C13" s="51" t="s">
        <v>132</v>
      </c>
      <c r="D13" s="52" t="s">
        <v>132</v>
      </c>
    </row>
    <row r="14" spans="1:7" x14ac:dyDescent="0.2">
      <c r="A14" s="47" t="s">
        <v>132</v>
      </c>
      <c r="B14" s="7" t="s">
        <v>49</v>
      </c>
      <c r="C14" s="53" t="s">
        <v>132</v>
      </c>
      <c r="D14" s="38">
        <f>SUM(D15:D16)</f>
        <v>0.99344227650477646</v>
      </c>
    </row>
    <row r="15" spans="1:7" x14ac:dyDescent="0.2">
      <c r="A15" s="47" t="s">
        <v>132</v>
      </c>
      <c r="B15" s="49" t="s">
        <v>132</v>
      </c>
      <c r="C15" s="8" t="s">
        <v>50</v>
      </c>
      <c r="D15" s="39">
        <v>0.99344227650477646</v>
      </c>
    </row>
    <row r="16" spans="1:7" x14ac:dyDescent="0.2">
      <c r="A16" s="47" t="s">
        <v>132</v>
      </c>
      <c r="B16" s="49" t="s">
        <v>132</v>
      </c>
      <c r="C16" s="8" t="s">
        <v>51</v>
      </c>
      <c r="D16" s="39">
        <v>0</v>
      </c>
    </row>
    <row r="17" spans="1:4" x14ac:dyDescent="0.2">
      <c r="A17" s="47" t="s">
        <v>132</v>
      </c>
      <c r="B17" s="50" t="s">
        <v>132</v>
      </c>
      <c r="C17" s="51" t="s">
        <v>132</v>
      </c>
      <c r="D17" s="52" t="s">
        <v>132</v>
      </c>
    </row>
    <row r="18" spans="1:4" x14ac:dyDescent="0.2">
      <c r="A18" s="47" t="s">
        <v>132</v>
      </c>
      <c r="B18" s="7" t="s">
        <v>52</v>
      </c>
      <c r="C18" s="53" t="s">
        <v>132</v>
      </c>
      <c r="D18" s="40">
        <v>412.483908057782</v>
      </c>
    </row>
    <row r="19" spans="1:4" x14ac:dyDescent="0.2">
      <c r="A19" s="47" t="s">
        <v>132</v>
      </c>
      <c r="B19" s="50" t="s">
        <v>132</v>
      </c>
      <c r="C19" s="51" t="s">
        <v>132</v>
      </c>
      <c r="D19" s="52" t="s">
        <v>132</v>
      </c>
    </row>
    <row r="20" spans="1:4" x14ac:dyDescent="0.2">
      <c r="A20" s="47" t="s">
        <v>132</v>
      </c>
      <c r="B20" s="7" t="s">
        <v>53</v>
      </c>
      <c r="C20" s="53" t="s">
        <v>132</v>
      </c>
      <c r="D20" s="40">
        <v>3.3221031660388434</v>
      </c>
    </row>
    <row r="21" spans="1:4" x14ac:dyDescent="0.2">
      <c r="A21" s="47" t="s">
        <v>132</v>
      </c>
      <c r="B21" s="50" t="s">
        <v>132</v>
      </c>
      <c r="C21" s="51" t="s">
        <v>132</v>
      </c>
      <c r="D21" s="52" t="s">
        <v>132</v>
      </c>
    </row>
    <row r="22" spans="1:4" x14ac:dyDescent="0.2">
      <c r="A22" s="47" t="s">
        <v>132</v>
      </c>
      <c r="B22" s="7" t="s">
        <v>54</v>
      </c>
      <c r="C22" s="53" t="s">
        <v>132</v>
      </c>
      <c r="D22" s="41">
        <v>0</v>
      </c>
    </row>
    <row r="23" spans="1:4" x14ac:dyDescent="0.2">
      <c r="A23" s="47" t="s">
        <v>132</v>
      </c>
      <c r="B23" s="50" t="s">
        <v>132</v>
      </c>
      <c r="C23" s="51" t="s">
        <v>132</v>
      </c>
      <c r="D23" s="52" t="s">
        <v>132</v>
      </c>
    </row>
    <row r="24" spans="1:4" x14ac:dyDescent="0.2">
      <c r="A24" s="47" t="s">
        <v>132</v>
      </c>
      <c r="B24" s="7" t="s">
        <v>55</v>
      </c>
      <c r="C24" s="53" t="s">
        <v>132</v>
      </c>
      <c r="D24" s="42">
        <f>D6+D10+D14+D18+D20+D22</f>
        <v>680.65724466982488</v>
      </c>
    </row>
    <row r="25" spans="1:4" x14ac:dyDescent="0.2">
      <c r="A25" s="47" t="s">
        <v>132</v>
      </c>
      <c r="B25" s="50" t="s">
        <v>132</v>
      </c>
      <c r="C25" s="51" t="s">
        <v>132</v>
      </c>
      <c r="D25" s="52" t="s">
        <v>132</v>
      </c>
    </row>
    <row r="26" spans="1:4" x14ac:dyDescent="0.2">
      <c r="A26" s="47" t="s">
        <v>132</v>
      </c>
      <c r="B26" s="7" t="s">
        <v>56</v>
      </c>
      <c r="C26" s="53" t="s">
        <v>132</v>
      </c>
      <c r="D26" s="40">
        <f>(D28+D27)/2</f>
        <v>828519.5</v>
      </c>
    </row>
    <row r="27" spans="1:4" x14ac:dyDescent="0.2">
      <c r="A27" s="47" t="s">
        <v>132</v>
      </c>
      <c r="B27" s="49" t="s">
        <v>132</v>
      </c>
      <c r="C27" s="8" t="s">
        <v>57</v>
      </c>
      <c r="D27" s="39">
        <v>962869</v>
      </c>
    </row>
    <row r="28" spans="1:4" x14ac:dyDescent="0.2">
      <c r="A28" s="47" t="s">
        <v>132</v>
      </c>
      <c r="B28" s="49" t="s">
        <v>132</v>
      </c>
      <c r="C28" s="8" t="s">
        <v>58</v>
      </c>
      <c r="D28" s="39">
        <v>694170</v>
      </c>
    </row>
    <row r="29" spans="1:4" x14ac:dyDescent="0.2">
      <c r="A29" s="47" t="s">
        <v>132</v>
      </c>
      <c r="B29" s="50" t="s">
        <v>132</v>
      </c>
      <c r="C29" s="51" t="s">
        <v>132</v>
      </c>
      <c r="D29" s="52" t="s">
        <v>132</v>
      </c>
    </row>
    <row r="30" spans="1:4" x14ac:dyDescent="0.2">
      <c r="A30" s="47" t="s">
        <v>132</v>
      </c>
      <c r="B30" s="7" t="s">
        <v>59</v>
      </c>
      <c r="C30" s="53" t="s">
        <v>132</v>
      </c>
      <c r="D30" s="43">
        <f>D24/D26</f>
        <v>8.2153436903998624E-4</v>
      </c>
    </row>
    <row r="31" spans="1:4" x14ac:dyDescent="0.2">
      <c r="A31" s="47" t="s">
        <v>132</v>
      </c>
      <c r="B31" s="50" t="s">
        <v>132</v>
      </c>
      <c r="C31" s="51" t="s">
        <v>132</v>
      </c>
      <c r="D31" s="52" t="s">
        <v>132</v>
      </c>
    </row>
    <row r="32" spans="1:4" x14ac:dyDescent="0.2">
      <c r="A32" s="47" t="s">
        <v>132</v>
      </c>
      <c r="B32" s="5" t="s">
        <v>60</v>
      </c>
      <c r="C32" s="51" t="s">
        <v>132</v>
      </c>
      <c r="D32" s="52" t="s">
        <v>132</v>
      </c>
    </row>
    <row r="33" spans="1:6" x14ac:dyDescent="0.2">
      <c r="A33" s="47" t="s">
        <v>132</v>
      </c>
      <c r="B33" s="7" t="s">
        <v>61</v>
      </c>
      <c r="C33" s="53" t="s">
        <v>132</v>
      </c>
      <c r="D33" s="39">
        <v>22.800435620919334</v>
      </c>
    </row>
    <row r="34" spans="1:6" x14ac:dyDescent="0.2">
      <c r="A34" s="47" t="s">
        <v>132</v>
      </c>
      <c r="B34" s="50" t="s">
        <v>132</v>
      </c>
      <c r="C34" s="51" t="s">
        <v>132</v>
      </c>
      <c r="D34" s="52" t="s">
        <v>132</v>
      </c>
    </row>
    <row r="35" spans="1:6" x14ac:dyDescent="0.2">
      <c r="A35" s="47" t="s">
        <v>132</v>
      </c>
      <c r="B35" s="7" t="s">
        <v>62</v>
      </c>
      <c r="C35" s="53" t="s">
        <v>132</v>
      </c>
      <c r="D35" s="38">
        <f>SUM(D36:D44)</f>
        <v>419.98628421522471</v>
      </c>
    </row>
    <row r="36" spans="1:6" x14ac:dyDescent="0.2">
      <c r="A36" s="47" t="s">
        <v>132</v>
      </c>
      <c r="B36" s="49" t="s">
        <v>132</v>
      </c>
      <c r="C36" s="8" t="s">
        <v>63</v>
      </c>
      <c r="D36" s="39">
        <v>10.907209304155762</v>
      </c>
    </row>
    <row r="37" spans="1:6" x14ac:dyDescent="0.2">
      <c r="A37" s="47" t="s">
        <v>132</v>
      </c>
      <c r="B37" s="49" t="s">
        <v>132</v>
      </c>
      <c r="C37" s="8" t="s">
        <v>64</v>
      </c>
      <c r="D37" s="39">
        <v>50.851078935959023</v>
      </c>
    </row>
    <row r="38" spans="1:6" x14ac:dyDescent="0.2">
      <c r="A38" s="47" t="s">
        <v>132</v>
      </c>
      <c r="B38" s="49" t="s">
        <v>132</v>
      </c>
      <c r="C38" s="8" t="s">
        <v>65</v>
      </c>
      <c r="D38" s="39">
        <v>0</v>
      </c>
    </row>
    <row r="39" spans="1:6" x14ac:dyDescent="0.2">
      <c r="A39" s="47" t="s">
        <v>132</v>
      </c>
      <c r="B39" s="49" t="s">
        <v>132</v>
      </c>
      <c r="C39" s="8" t="s">
        <v>66</v>
      </c>
      <c r="D39" s="39">
        <v>0</v>
      </c>
    </row>
    <row r="40" spans="1:6" x14ac:dyDescent="0.2">
      <c r="A40" s="47" t="s">
        <v>132</v>
      </c>
      <c r="B40" s="49" t="s">
        <v>132</v>
      </c>
      <c r="C40" s="8" t="s">
        <v>67</v>
      </c>
      <c r="D40" s="39">
        <v>16.461069999999999</v>
      </c>
    </row>
    <row r="41" spans="1:6" x14ac:dyDescent="0.2">
      <c r="A41" s="47" t="s">
        <v>132</v>
      </c>
      <c r="B41" s="49" t="s">
        <v>132</v>
      </c>
      <c r="C41" s="8" t="s">
        <v>68</v>
      </c>
      <c r="D41" s="39">
        <v>305.0804325144988</v>
      </c>
    </row>
    <row r="42" spans="1:6" x14ac:dyDescent="0.2">
      <c r="A42" s="47" t="s">
        <v>132</v>
      </c>
      <c r="B42" s="49" t="s">
        <v>132</v>
      </c>
      <c r="C42" s="8" t="s">
        <v>69</v>
      </c>
      <c r="D42" s="39">
        <v>0</v>
      </c>
    </row>
    <row r="43" spans="1:6" x14ac:dyDescent="0.2">
      <c r="A43" s="47" t="s">
        <v>132</v>
      </c>
      <c r="B43" s="49" t="s">
        <v>132</v>
      </c>
      <c r="C43" s="8" t="s">
        <v>70</v>
      </c>
      <c r="D43" s="39">
        <v>30.943100234407598</v>
      </c>
    </row>
    <row r="44" spans="1:6" x14ac:dyDescent="0.2">
      <c r="A44" s="47" t="s">
        <v>132</v>
      </c>
      <c r="B44" s="49" t="s">
        <v>132</v>
      </c>
      <c r="C44" s="8" t="s">
        <v>71</v>
      </c>
      <c r="D44" s="39">
        <v>5.743393226203521</v>
      </c>
    </row>
    <row r="45" spans="1:6" x14ac:dyDescent="0.2">
      <c r="A45" s="47" t="s">
        <v>132</v>
      </c>
      <c r="B45" s="50" t="s">
        <v>132</v>
      </c>
      <c r="C45" s="51" t="s">
        <v>132</v>
      </c>
      <c r="D45" s="52" t="s">
        <v>132</v>
      </c>
    </row>
    <row r="46" spans="1:6" x14ac:dyDescent="0.2">
      <c r="A46" s="47" t="s">
        <v>132</v>
      </c>
      <c r="B46" s="7" t="s">
        <v>72</v>
      </c>
      <c r="C46" s="53" t="s">
        <v>132</v>
      </c>
      <c r="D46" s="43">
        <f>D35/D28</f>
        <v>6.0501935291819688E-4</v>
      </c>
    </row>
    <row r="47" spans="1:6" x14ac:dyDescent="0.2">
      <c r="A47" s="47" t="s">
        <v>132</v>
      </c>
      <c r="B47" s="50" t="s">
        <v>132</v>
      </c>
      <c r="C47" s="51" t="s">
        <v>132</v>
      </c>
      <c r="D47" s="52" t="s">
        <v>132</v>
      </c>
      <c r="F47" s="4"/>
    </row>
    <row r="48" spans="1:6" x14ac:dyDescent="0.2">
      <c r="A48" s="47" t="s">
        <v>132</v>
      </c>
      <c r="B48" s="7" t="s">
        <v>73</v>
      </c>
      <c r="C48" s="53" t="s">
        <v>132</v>
      </c>
      <c r="D48" s="43">
        <v>1.1999999999999999E-3</v>
      </c>
    </row>
    <row r="49" spans="1:4" x14ac:dyDescent="0.2">
      <c r="A49" s="47" t="s">
        <v>132</v>
      </c>
      <c r="B49" s="50" t="s">
        <v>132</v>
      </c>
      <c r="C49" s="51" t="s">
        <v>132</v>
      </c>
      <c r="D49" s="52" t="s">
        <v>132</v>
      </c>
    </row>
    <row r="50" spans="1:4" x14ac:dyDescent="0.2">
      <c r="A50" s="47" t="s">
        <v>132</v>
      </c>
      <c r="B50" s="7" t="s">
        <v>74</v>
      </c>
      <c r="C50" s="53" t="s">
        <v>132</v>
      </c>
      <c r="D50" s="44">
        <f>D48-D46</f>
        <v>5.9498064708180302E-4</v>
      </c>
    </row>
    <row r="51" spans="1:4" x14ac:dyDescent="0.2">
      <c r="A51" s="47" t="s">
        <v>132</v>
      </c>
      <c r="B51" s="50" t="s">
        <v>132</v>
      </c>
      <c r="C51" s="51" t="s">
        <v>132</v>
      </c>
      <c r="D51" s="52" t="s">
        <v>132</v>
      </c>
    </row>
    <row r="52" spans="1:4" x14ac:dyDescent="0.2">
      <c r="A52" s="47" t="s">
        <v>132</v>
      </c>
      <c r="B52" s="7" t="s">
        <v>75</v>
      </c>
      <c r="C52" s="8" t="s">
        <v>76</v>
      </c>
      <c r="D52" s="39">
        <v>0</v>
      </c>
    </row>
    <row r="53" spans="1:4" x14ac:dyDescent="0.2">
      <c r="A53" s="47" t="s">
        <v>132</v>
      </c>
      <c r="B53" s="49" t="s">
        <v>132</v>
      </c>
      <c r="C53" s="8" t="s">
        <v>77</v>
      </c>
      <c r="D53" s="43">
        <f>(D35-D52)/D28</f>
        <v>6.0501935291819688E-4</v>
      </c>
    </row>
    <row r="54" spans="1:4" x14ac:dyDescent="0.2">
      <c r="A54" s="47" t="s">
        <v>132</v>
      </c>
      <c r="B54" s="50" t="s">
        <v>132</v>
      </c>
      <c r="C54" s="51" t="s">
        <v>132</v>
      </c>
      <c r="D54" s="52" t="s">
        <v>132</v>
      </c>
    </row>
    <row r="55" spans="1:4" x14ac:dyDescent="0.2">
      <c r="A55" s="47" t="s">
        <v>132</v>
      </c>
      <c r="B55" s="5" t="s">
        <v>78</v>
      </c>
      <c r="C55" s="51" t="s">
        <v>132</v>
      </c>
      <c r="D55" s="52" t="s">
        <v>132</v>
      </c>
    </row>
    <row r="56" spans="1:4" x14ac:dyDescent="0.2">
      <c r="A56" s="47" t="s">
        <v>132</v>
      </c>
      <c r="B56" s="50" t="s">
        <v>132</v>
      </c>
      <c r="C56" s="51" t="s">
        <v>132</v>
      </c>
      <c r="D56" s="52" t="s">
        <v>132</v>
      </c>
    </row>
    <row r="57" spans="1:4" x14ac:dyDescent="0.2">
      <c r="A57" s="47" t="s">
        <v>132</v>
      </c>
      <c r="B57" s="7" t="s">
        <v>79</v>
      </c>
      <c r="C57" s="53" t="s">
        <v>132</v>
      </c>
      <c r="D57" s="45">
        <f>D24+D35-D52</f>
        <v>1100.6435288850496</v>
      </c>
    </row>
    <row r="58" spans="1:4" x14ac:dyDescent="0.2">
      <c r="A58" s="47" t="s">
        <v>132</v>
      </c>
      <c r="B58" s="50" t="s">
        <v>132</v>
      </c>
      <c r="C58" s="51" t="s">
        <v>132</v>
      </c>
      <c r="D58" s="52" t="s">
        <v>132</v>
      </c>
    </row>
    <row r="59" spans="1:4" x14ac:dyDescent="0.2">
      <c r="A59" s="47" t="s">
        <v>132</v>
      </c>
      <c r="B59" s="7" t="s">
        <v>80</v>
      </c>
      <c r="C59" s="53" t="s">
        <v>132</v>
      </c>
      <c r="D59" s="43">
        <f>D57/D26</f>
        <v>1.3284461366148287E-3</v>
      </c>
    </row>
    <row r="60" spans="1:4" x14ac:dyDescent="0.2">
      <c r="A60" s="47" t="s">
        <v>132</v>
      </c>
      <c r="B60" s="50" t="s">
        <v>132</v>
      </c>
      <c r="C60" s="51" t="s">
        <v>132</v>
      </c>
      <c r="D60" s="52" t="s">
        <v>132</v>
      </c>
    </row>
    <row r="61" spans="1:4" x14ac:dyDescent="0.2">
      <c r="A61" s="47" t="s">
        <v>132</v>
      </c>
      <c r="B61" s="5" t="s">
        <v>81</v>
      </c>
      <c r="C61" s="51" t="s">
        <v>132</v>
      </c>
      <c r="D61" s="52" t="s">
        <v>132</v>
      </c>
    </row>
    <row r="62" spans="1:4" x14ac:dyDescent="0.2">
      <c r="A62" s="47" t="s">
        <v>132</v>
      </c>
      <c r="B62" s="7" t="s">
        <v>82</v>
      </c>
      <c r="C62" s="53" t="s">
        <v>132</v>
      </c>
      <c r="D62" s="43">
        <v>1E-3</v>
      </c>
    </row>
    <row r="63" spans="1:4" ht="15" thickBot="1" x14ac:dyDescent="0.25">
      <c r="A63" s="47" t="s">
        <v>132</v>
      </c>
      <c r="B63" s="9" t="s">
        <v>83</v>
      </c>
      <c r="C63" s="54" t="s">
        <v>132</v>
      </c>
      <c r="D63" s="46">
        <f>D62+D30</f>
        <v>1.8215343690399862E-3</v>
      </c>
    </row>
  </sheetData>
  <conditionalFormatting sqref="D50">
    <cfRule type="cellIs" dxfId="16" priority="1" operator="lessThan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27">
    <pageSetUpPr fitToPage="1"/>
  </sheetPr>
  <dimension ref="A1:AZ63"/>
  <sheetViews>
    <sheetView rightToLeft="1" workbookViewId="0">
      <selection activeCell="D6" sqref="D6"/>
    </sheetView>
  </sheetViews>
  <sheetFormatPr defaultColWidth="0" defaultRowHeight="14.25" zeroHeight="1" x14ac:dyDescent="0.2"/>
  <cols>
    <col min="1" max="1" width="2.125" style="2" customWidth="1"/>
    <col min="2" max="2" width="103" style="3" bestFit="1" customWidth="1"/>
    <col min="3" max="3" width="109.375" style="4" bestFit="1" customWidth="1"/>
    <col min="4" max="4" width="8.875" style="2" bestFit="1" customWidth="1"/>
    <col min="5" max="6" width="0" style="2" hidden="1" customWidth="1"/>
    <col min="7" max="52" width="0" hidden="1" customWidth="1"/>
    <col min="53" max="16384" width="9" hidden="1"/>
  </cols>
  <sheetData>
    <row r="1" spans="1:7" ht="15" x14ac:dyDescent="0.25">
      <c r="B1" s="24" t="s">
        <v>117</v>
      </c>
      <c r="C1"/>
      <c r="D1"/>
      <c r="E1"/>
      <c r="F1"/>
    </row>
    <row r="2" spans="1:7" x14ac:dyDescent="0.2">
      <c r="B2" s="25" t="s">
        <v>118</v>
      </c>
      <c r="C2" s="26"/>
      <c r="D2" s="26">
        <v>45291</v>
      </c>
      <c r="E2"/>
      <c r="F2"/>
    </row>
    <row r="3" spans="1:7" ht="15.75" x14ac:dyDescent="0.25">
      <c r="B3" s="27" t="s">
        <v>121</v>
      </c>
      <c r="C3"/>
      <c r="D3" s="1"/>
      <c r="E3" s="1"/>
      <c r="F3" s="1"/>
      <c r="G3" s="1"/>
    </row>
    <row r="4" spans="1:7" x14ac:dyDescent="0.2">
      <c r="B4" s="5"/>
      <c r="C4" s="6"/>
      <c r="D4" s="28" t="s">
        <v>42</v>
      </c>
    </row>
    <row r="5" spans="1:7" x14ac:dyDescent="0.2">
      <c r="B5" s="36" t="s">
        <v>41</v>
      </c>
      <c r="C5" s="37"/>
      <c r="D5" s="34"/>
    </row>
    <row r="6" spans="1:7" x14ac:dyDescent="0.2">
      <c r="A6" s="47" t="s">
        <v>132</v>
      </c>
      <c r="B6" s="7" t="s">
        <v>43</v>
      </c>
      <c r="C6" s="48" t="s">
        <v>133</v>
      </c>
      <c r="D6" s="79" t="s">
        <v>135</v>
      </c>
    </row>
    <row r="7" spans="1:7" x14ac:dyDescent="0.2">
      <c r="A7" s="47" t="s">
        <v>132</v>
      </c>
      <c r="B7" s="49" t="s">
        <v>132</v>
      </c>
      <c r="C7" s="8" t="s">
        <v>44</v>
      </c>
      <c r="D7" s="39">
        <v>0</v>
      </c>
    </row>
    <row r="8" spans="1:7" x14ac:dyDescent="0.2">
      <c r="A8" s="47" t="s">
        <v>132</v>
      </c>
      <c r="B8" s="49" t="s">
        <v>132</v>
      </c>
      <c r="C8" s="8" t="s">
        <v>45</v>
      </c>
      <c r="D8" s="39">
        <v>101.6115739882619</v>
      </c>
    </row>
    <row r="9" spans="1:7" x14ac:dyDescent="0.2">
      <c r="A9" s="47" t="s">
        <v>132</v>
      </c>
      <c r="B9" s="50" t="s">
        <v>132</v>
      </c>
      <c r="C9" s="51" t="s">
        <v>132</v>
      </c>
      <c r="D9" s="52" t="s">
        <v>132</v>
      </c>
    </row>
    <row r="10" spans="1:7" x14ac:dyDescent="0.2">
      <c r="A10" s="47" t="s">
        <v>132</v>
      </c>
      <c r="B10" s="7" t="s">
        <v>46</v>
      </c>
      <c r="C10" s="53" t="s">
        <v>132</v>
      </c>
      <c r="D10" s="38">
        <f>SUM(D11:D12)</f>
        <v>2.6644651525822201</v>
      </c>
    </row>
    <row r="11" spans="1:7" x14ac:dyDescent="0.2">
      <c r="A11" s="47" t="s">
        <v>132</v>
      </c>
      <c r="B11" s="49" t="s">
        <v>132</v>
      </c>
      <c r="C11" s="8" t="s">
        <v>47</v>
      </c>
      <c r="D11" s="39">
        <v>0</v>
      </c>
    </row>
    <row r="12" spans="1:7" x14ac:dyDescent="0.2">
      <c r="A12" s="47" t="s">
        <v>132</v>
      </c>
      <c r="B12" s="49" t="s">
        <v>132</v>
      </c>
      <c r="C12" s="8" t="s">
        <v>48</v>
      </c>
      <c r="D12" s="39">
        <v>2.6644651525822201</v>
      </c>
    </row>
    <row r="13" spans="1:7" x14ac:dyDescent="0.2">
      <c r="A13" s="47" t="s">
        <v>132</v>
      </c>
      <c r="B13" s="50" t="s">
        <v>132</v>
      </c>
      <c r="C13" s="51" t="s">
        <v>132</v>
      </c>
      <c r="D13" s="52" t="s">
        <v>132</v>
      </c>
    </row>
    <row r="14" spans="1:7" x14ac:dyDescent="0.2">
      <c r="A14" s="47" t="s">
        <v>132</v>
      </c>
      <c r="B14" s="7" t="s">
        <v>49</v>
      </c>
      <c r="C14" s="53" t="s">
        <v>132</v>
      </c>
      <c r="D14" s="38">
        <f>SUM(D15:D16)</f>
        <v>0</v>
      </c>
    </row>
    <row r="15" spans="1:7" x14ac:dyDescent="0.2">
      <c r="A15" s="47" t="s">
        <v>132</v>
      </c>
      <c r="B15" s="49" t="s">
        <v>132</v>
      </c>
      <c r="C15" s="8" t="s">
        <v>50</v>
      </c>
      <c r="D15" s="39">
        <v>0</v>
      </c>
    </row>
    <row r="16" spans="1:7" x14ac:dyDescent="0.2">
      <c r="A16" s="47" t="s">
        <v>132</v>
      </c>
      <c r="B16" s="49" t="s">
        <v>132</v>
      </c>
      <c r="C16" s="8" t="s">
        <v>51</v>
      </c>
      <c r="D16" s="39">
        <v>0</v>
      </c>
    </row>
    <row r="17" spans="1:4" x14ac:dyDescent="0.2">
      <c r="A17" s="47" t="s">
        <v>132</v>
      </c>
      <c r="B17" s="50" t="s">
        <v>132</v>
      </c>
      <c r="C17" s="51" t="s">
        <v>132</v>
      </c>
      <c r="D17" s="52" t="s">
        <v>132</v>
      </c>
    </row>
    <row r="18" spans="1:4" x14ac:dyDescent="0.2">
      <c r="A18" s="47" t="s">
        <v>132</v>
      </c>
      <c r="B18" s="7" t="s">
        <v>52</v>
      </c>
      <c r="C18" s="53" t="s">
        <v>132</v>
      </c>
      <c r="D18" s="40">
        <v>367.14359141221968</v>
      </c>
    </row>
    <row r="19" spans="1:4" x14ac:dyDescent="0.2">
      <c r="A19" s="47" t="s">
        <v>132</v>
      </c>
      <c r="B19" s="50" t="s">
        <v>132</v>
      </c>
      <c r="C19" s="51" t="s">
        <v>132</v>
      </c>
      <c r="D19" s="52" t="s">
        <v>132</v>
      </c>
    </row>
    <row r="20" spans="1:4" x14ac:dyDescent="0.2">
      <c r="A20" s="47" t="s">
        <v>132</v>
      </c>
      <c r="B20" s="7" t="s">
        <v>53</v>
      </c>
      <c r="C20" s="53" t="s">
        <v>132</v>
      </c>
      <c r="D20" s="40">
        <v>8.3544163342668926E-2</v>
      </c>
    </row>
    <row r="21" spans="1:4" x14ac:dyDescent="0.2">
      <c r="A21" s="47" t="s">
        <v>132</v>
      </c>
      <c r="B21" s="50" t="s">
        <v>132</v>
      </c>
      <c r="C21" s="51" t="s">
        <v>132</v>
      </c>
      <c r="D21" s="52" t="s">
        <v>132</v>
      </c>
    </row>
    <row r="22" spans="1:4" x14ac:dyDescent="0.2">
      <c r="A22" s="47" t="s">
        <v>132</v>
      </c>
      <c r="B22" s="7" t="s">
        <v>54</v>
      </c>
      <c r="C22" s="53" t="s">
        <v>132</v>
      </c>
      <c r="D22" s="41">
        <v>0</v>
      </c>
    </row>
    <row r="23" spans="1:4" x14ac:dyDescent="0.2">
      <c r="A23" s="47" t="s">
        <v>132</v>
      </c>
      <c r="B23" s="50" t="s">
        <v>132</v>
      </c>
      <c r="C23" s="51" t="s">
        <v>132</v>
      </c>
      <c r="D23" s="52" t="s">
        <v>132</v>
      </c>
    </row>
    <row r="24" spans="1:4" x14ac:dyDescent="0.2">
      <c r="A24" s="47" t="s">
        <v>132</v>
      </c>
      <c r="B24" s="7" t="s">
        <v>55</v>
      </c>
      <c r="C24" s="53" t="s">
        <v>132</v>
      </c>
      <c r="D24" s="42">
        <f>D6+D10+D14+D18+D20+D22</f>
        <v>471.89160072814457</v>
      </c>
    </row>
    <row r="25" spans="1:4" x14ac:dyDescent="0.2">
      <c r="A25" s="47" t="s">
        <v>132</v>
      </c>
      <c r="B25" s="50" t="s">
        <v>132</v>
      </c>
      <c r="C25" s="51" t="s">
        <v>132</v>
      </c>
      <c r="D25" s="52" t="s">
        <v>132</v>
      </c>
    </row>
    <row r="26" spans="1:4" x14ac:dyDescent="0.2">
      <c r="A26" s="47" t="s">
        <v>132</v>
      </c>
      <c r="B26" s="7" t="s">
        <v>56</v>
      </c>
      <c r="C26" s="53" t="s">
        <v>132</v>
      </c>
      <c r="D26" s="40">
        <f>(D28+D27)/2</f>
        <v>217175</v>
      </c>
    </row>
    <row r="27" spans="1:4" x14ac:dyDescent="0.2">
      <c r="A27" s="47" t="s">
        <v>132</v>
      </c>
      <c r="B27" s="49" t="s">
        <v>132</v>
      </c>
      <c r="C27" s="8" t="s">
        <v>57</v>
      </c>
      <c r="D27" s="39">
        <v>405270</v>
      </c>
    </row>
    <row r="28" spans="1:4" x14ac:dyDescent="0.2">
      <c r="A28" s="47" t="s">
        <v>132</v>
      </c>
      <c r="B28" s="49" t="s">
        <v>132</v>
      </c>
      <c r="C28" s="8" t="s">
        <v>58</v>
      </c>
      <c r="D28" s="39">
        <v>29080</v>
      </c>
    </row>
    <row r="29" spans="1:4" x14ac:dyDescent="0.2">
      <c r="A29" s="47" t="s">
        <v>132</v>
      </c>
      <c r="B29" s="50" t="s">
        <v>132</v>
      </c>
      <c r="C29" s="51" t="s">
        <v>132</v>
      </c>
      <c r="D29" s="52" t="s">
        <v>132</v>
      </c>
    </row>
    <row r="30" spans="1:4" x14ac:dyDescent="0.2">
      <c r="A30" s="47" t="s">
        <v>132</v>
      </c>
      <c r="B30" s="7" t="s">
        <v>59</v>
      </c>
      <c r="C30" s="53" t="s">
        <v>132</v>
      </c>
      <c r="D30" s="43">
        <f>D24/D26</f>
        <v>2.1728633623950481E-3</v>
      </c>
    </row>
    <row r="31" spans="1:4" x14ac:dyDescent="0.2">
      <c r="A31" s="47" t="s">
        <v>132</v>
      </c>
      <c r="B31" s="50" t="s">
        <v>132</v>
      </c>
      <c r="C31" s="51" t="s">
        <v>132</v>
      </c>
      <c r="D31" s="52" t="s">
        <v>132</v>
      </c>
    </row>
    <row r="32" spans="1:4" x14ac:dyDescent="0.2">
      <c r="A32" s="47" t="s">
        <v>132</v>
      </c>
      <c r="B32" s="5" t="s">
        <v>60</v>
      </c>
      <c r="C32" s="51" t="s">
        <v>132</v>
      </c>
      <c r="D32" s="52" t="s">
        <v>132</v>
      </c>
    </row>
    <row r="33" spans="1:6" x14ac:dyDescent="0.2">
      <c r="A33" s="47" t="s">
        <v>132</v>
      </c>
      <c r="B33" s="7" t="s">
        <v>61</v>
      </c>
      <c r="C33" s="53" t="s">
        <v>132</v>
      </c>
      <c r="D33" s="39">
        <v>0</v>
      </c>
    </row>
    <row r="34" spans="1:6" x14ac:dyDescent="0.2">
      <c r="A34" s="47" t="s">
        <v>132</v>
      </c>
      <c r="B34" s="50" t="s">
        <v>132</v>
      </c>
      <c r="C34" s="51" t="s">
        <v>132</v>
      </c>
      <c r="D34" s="52" t="s">
        <v>132</v>
      </c>
    </row>
    <row r="35" spans="1:6" x14ac:dyDescent="0.2">
      <c r="A35" s="47" t="s">
        <v>132</v>
      </c>
      <c r="B35" s="7" t="s">
        <v>62</v>
      </c>
      <c r="C35" s="53" t="s">
        <v>132</v>
      </c>
      <c r="D35" s="38">
        <f>SUM(D36:D44)</f>
        <v>186.87668020502437</v>
      </c>
    </row>
    <row r="36" spans="1:6" x14ac:dyDescent="0.2">
      <c r="A36" s="47" t="s">
        <v>132</v>
      </c>
      <c r="B36" s="49" t="s">
        <v>132</v>
      </c>
      <c r="C36" s="8" t="s">
        <v>63</v>
      </c>
      <c r="D36" s="39">
        <v>0</v>
      </c>
    </row>
    <row r="37" spans="1:6" x14ac:dyDescent="0.2">
      <c r="A37" s="47" t="s">
        <v>132</v>
      </c>
      <c r="B37" s="49" t="s">
        <v>132</v>
      </c>
      <c r="C37" s="8" t="s">
        <v>64</v>
      </c>
      <c r="D37" s="39">
        <v>0</v>
      </c>
    </row>
    <row r="38" spans="1:6" x14ac:dyDescent="0.2">
      <c r="A38" s="47" t="s">
        <v>132</v>
      </c>
      <c r="B38" s="49" t="s">
        <v>132</v>
      </c>
      <c r="C38" s="8" t="s">
        <v>65</v>
      </c>
      <c r="D38" s="39">
        <v>0</v>
      </c>
    </row>
    <row r="39" spans="1:6" x14ac:dyDescent="0.2">
      <c r="A39" s="47" t="s">
        <v>132</v>
      </c>
      <c r="B39" s="49" t="s">
        <v>132</v>
      </c>
      <c r="C39" s="8" t="s">
        <v>66</v>
      </c>
      <c r="D39" s="39">
        <v>0</v>
      </c>
    </row>
    <row r="40" spans="1:6" x14ac:dyDescent="0.2">
      <c r="A40" s="47" t="s">
        <v>132</v>
      </c>
      <c r="B40" s="49" t="s">
        <v>132</v>
      </c>
      <c r="C40" s="8" t="s">
        <v>67</v>
      </c>
      <c r="D40" s="39">
        <v>0</v>
      </c>
    </row>
    <row r="41" spans="1:6" x14ac:dyDescent="0.2">
      <c r="A41" s="47" t="s">
        <v>132</v>
      </c>
      <c r="B41" s="49" t="s">
        <v>132</v>
      </c>
      <c r="C41" s="8" t="s">
        <v>68</v>
      </c>
      <c r="D41" s="39">
        <v>151.14152513274433</v>
      </c>
    </row>
    <row r="42" spans="1:6" x14ac:dyDescent="0.2">
      <c r="A42" s="47" t="s">
        <v>132</v>
      </c>
      <c r="B42" s="49" t="s">
        <v>132</v>
      </c>
      <c r="C42" s="8" t="s">
        <v>69</v>
      </c>
      <c r="D42" s="39">
        <v>0</v>
      </c>
    </row>
    <row r="43" spans="1:6" x14ac:dyDescent="0.2">
      <c r="A43" s="47" t="s">
        <v>132</v>
      </c>
      <c r="B43" s="49" t="s">
        <v>132</v>
      </c>
      <c r="C43" s="8" t="s">
        <v>70</v>
      </c>
      <c r="D43" s="39">
        <v>35.735155072280044</v>
      </c>
    </row>
    <row r="44" spans="1:6" x14ac:dyDescent="0.2">
      <c r="A44" s="47" t="s">
        <v>132</v>
      </c>
      <c r="B44" s="49" t="s">
        <v>132</v>
      </c>
      <c r="C44" s="8" t="s">
        <v>71</v>
      </c>
      <c r="D44" s="39">
        <v>0</v>
      </c>
    </row>
    <row r="45" spans="1:6" x14ac:dyDescent="0.2">
      <c r="A45" s="47" t="s">
        <v>132</v>
      </c>
      <c r="B45" s="50" t="s">
        <v>132</v>
      </c>
      <c r="C45" s="51" t="s">
        <v>132</v>
      </c>
      <c r="D45" s="52" t="s">
        <v>132</v>
      </c>
    </row>
    <row r="46" spans="1:6" x14ac:dyDescent="0.2">
      <c r="A46" s="47" t="s">
        <v>132</v>
      </c>
      <c r="B46" s="7" t="s">
        <v>72</v>
      </c>
      <c r="C46" s="53" t="s">
        <v>132</v>
      </c>
      <c r="D46" s="43">
        <f>D35/D28</f>
        <v>6.4262957429513197E-3</v>
      </c>
    </row>
    <row r="47" spans="1:6" x14ac:dyDescent="0.2">
      <c r="A47" s="47" t="s">
        <v>132</v>
      </c>
      <c r="B47" s="50" t="s">
        <v>132</v>
      </c>
      <c r="C47" s="51" t="s">
        <v>132</v>
      </c>
      <c r="D47" s="52" t="s">
        <v>132</v>
      </c>
      <c r="F47" s="4"/>
    </row>
    <row r="48" spans="1:6" x14ac:dyDescent="0.2">
      <c r="A48" s="47" t="s">
        <v>132</v>
      </c>
      <c r="B48" s="7" t="s">
        <v>73</v>
      </c>
      <c r="C48" s="53" t="s">
        <v>132</v>
      </c>
      <c r="D48" s="43">
        <v>2.5000000000000001E-3</v>
      </c>
    </row>
    <row r="49" spans="1:4" x14ac:dyDescent="0.2">
      <c r="A49" s="47" t="s">
        <v>132</v>
      </c>
      <c r="B49" s="50" t="s">
        <v>132</v>
      </c>
      <c r="C49" s="51" t="s">
        <v>132</v>
      </c>
      <c r="D49" s="52" t="s">
        <v>132</v>
      </c>
    </row>
    <row r="50" spans="1:4" x14ac:dyDescent="0.2">
      <c r="A50" s="47" t="s">
        <v>132</v>
      </c>
      <c r="B50" s="7" t="s">
        <v>74</v>
      </c>
      <c r="C50" s="53" t="s">
        <v>132</v>
      </c>
      <c r="D50" s="44">
        <f>D48-D46</f>
        <v>-3.92629574295132E-3</v>
      </c>
    </row>
    <row r="51" spans="1:4" x14ac:dyDescent="0.2">
      <c r="A51" s="47" t="s">
        <v>132</v>
      </c>
      <c r="B51" s="50" t="s">
        <v>132</v>
      </c>
      <c r="C51" s="51" t="s">
        <v>132</v>
      </c>
      <c r="D51" s="52" t="s">
        <v>132</v>
      </c>
    </row>
    <row r="52" spans="1:4" x14ac:dyDescent="0.2">
      <c r="A52" s="47" t="s">
        <v>132</v>
      </c>
      <c r="B52" s="7" t="s">
        <v>75</v>
      </c>
      <c r="C52" s="8" t="s">
        <v>76</v>
      </c>
      <c r="D52" s="39">
        <v>114.5</v>
      </c>
    </row>
    <row r="53" spans="1:4" x14ac:dyDescent="0.2">
      <c r="A53" s="47" t="s">
        <v>132</v>
      </c>
      <c r="B53" s="49" t="s">
        <v>132</v>
      </c>
      <c r="C53" s="8" t="s">
        <v>77</v>
      </c>
      <c r="D53" s="43">
        <f>(D35-D52)/D28</f>
        <v>2.4888817126899714E-3</v>
      </c>
    </row>
    <row r="54" spans="1:4" x14ac:dyDescent="0.2">
      <c r="A54" s="47" t="s">
        <v>132</v>
      </c>
      <c r="B54" s="50" t="s">
        <v>132</v>
      </c>
      <c r="C54" s="51" t="s">
        <v>132</v>
      </c>
      <c r="D54" s="52" t="s">
        <v>132</v>
      </c>
    </row>
    <row r="55" spans="1:4" x14ac:dyDescent="0.2">
      <c r="A55" s="47" t="s">
        <v>132</v>
      </c>
      <c r="B55" s="5" t="s">
        <v>78</v>
      </c>
      <c r="C55" s="51" t="s">
        <v>132</v>
      </c>
      <c r="D55" s="52" t="s">
        <v>132</v>
      </c>
    </row>
    <row r="56" spans="1:4" x14ac:dyDescent="0.2">
      <c r="A56" s="47" t="s">
        <v>132</v>
      </c>
      <c r="B56" s="50" t="s">
        <v>132</v>
      </c>
      <c r="C56" s="51" t="s">
        <v>132</v>
      </c>
      <c r="D56" s="52" t="s">
        <v>132</v>
      </c>
    </row>
    <row r="57" spans="1:4" x14ac:dyDescent="0.2">
      <c r="A57" s="47" t="s">
        <v>132</v>
      </c>
      <c r="B57" s="7" t="s">
        <v>79</v>
      </c>
      <c r="C57" s="53" t="s">
        <v>132</v>
      </c>
      <c r="D57" s="45">
        <f>D24+D35-D52</f>
        <v>544.26828093316897</v>
      </c>
    </row>
    <row r="58" spans="1:4" x14ac:dyDescent="0.2">
      <c r="A58" s="47" t="s">
        <v>132</v>
      </c>
      <c r="B58" s="50" t="s">
        <v>132</v>
      </c>
      <c r="C58" s="51" t="s">
        <v>132</v>
      </c>
      <c r="D58" s="52" t="s">
        <v>132</v>
      </c>
    </row>
    <row r="59" spans="1:4" x14ac:dyDescent="0.2">
      <c r="A59" s="47" t="s">
        <v>132</v>
      </c>
      <c r="B59" s="7" t="s">
        <v>80</v>
      </c>
      <c r="C59" s="53" t="s">
        <v>132</v>
      </c>
      <c r="D59" s="43">
        <f>D57/D26</f>
        <v>2.5061276893434742E-3</v>
      </c>
    </row>
    <row r="60" spans="1:4" x14ac:dyDescent="0.2">
      <c r="A60" s="47" t="s">
        <v>132</v>
      </c>
      <c r="B60" s="50" t="s">
        <v>132</v>
      </c>
      <c r="C60" s="51" t="s">
        <v>132</v>
      </c>
      <c r="D60" s="52" t="s">
        <v>132</v>
      </c>
    </row>
    <row r="61" spans="1:4" x14ac:dyDescent="0.2">
      <c r="A61" s="47" t="s">
        <v>132</v>
      </c>
      <c r="B61" s="5" t="s">
        <v>81</v>
      </c>
      <c r="C61" s="51" t="s">
        <v>132</v>
      </c>
      <c r="D61" s="52" t="s">
        <v>132</v>
      </c>
    </row>
    <row r="62" spans="1:4" x14ac:dyDescent="0.2">
      <c r="A62" s="47" t="s">
        <v>132</v>
      </c>
      <c r="B62" s="7" t="s">
        <v>82</v>
      </c>
      <c r="C62" s="53" t="s">
        <v>132</v>
      </c>
      <c r="D62" s="43">
        <v>1.2999999999999999E-3</v>
      </c>
    </row>
    <row r="63" spans="1:4" ht="15" thickBot="1" x14ac:dyDescent="0.25">
      <c r="A63" s="47" t="s">
        <v>132</v>
      </c>
      <c r="B63" s="9" t="s">
        <v>83</v>
      </c>
      <c r="C63" s="54" t="s">
        <v>132</v>
      </c>
      <c r="D63" s="46">
        <f>D62+D30</f>
        <v>3.4728633623950481E-3</v>
      </c>
    </row>
  </sheetData>
  <conditionalFormatting sqref="D50">
    <cfRule type="cellIs" dxfId="15" priority="1" operator="lessThan">
      <formula>0</formula>
    </cfRule>
  </conditionalFormatting>
  <pageMargins left="0.70866141732283461" right="0.70866141732283461" top="0.3543307086614173" bottom="0.3543307086614173" header="0" footer="0"/>
  <pageSetup paperSize="9" scale="54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28">
    <pageSetUpPr fitToPage="1"/>
  </sheetPr>
  <dimension ref="A1:AZ63"/>
  <sheetViews>
    <sheetView rightToLeft="1" workbookViewId="0">
      <selection activeCell="D6" sqref="D6"/>
    </sheetView>
  </sheetViews>
  <sheetFormatPr defaultColWidth="0" defaultRowHeight="14.25" zeroHeight="1" x14ac:dyDescent="0.2"/>
  <cols>
    <col min="1" max="1" width="2.25" style="2" customWidth="1"/>
    <col min="2" max="2" width="103" style="3" bestFit="1" customWidth="1"/>
    <col min="3" max="3" width="109.375" style="4" bestFit="1" customWidth="1"/>
    <col min="4" max="4" width="8.875" style="2" bestFit="1" customWidth="1"/>
    <col min="5" max="6" width="0" style="2" hidden="1" customWidth="1"/>
    <col min="7" max="52" width="0" hidden="1" customWidth="1"/>
    <col min="53" max="16384" width="9" hidden="1"/>
  </cols>
  <sheetData>
    <row r="1" spans="1:7" ht="15" x14ac:dyDescent="0.25">
      <c r="B1" s="24" t="s">
        <v>117</v>
      </c>
      <c r="C1"/>
      <c r="D1"/>
      <c r="E1"/>
      <c r="F1"/>
    </row>
    <row r="2" spans="1:7" x14ac:dyDescent="0.2">
      <c r="B2" s="25" t="s">
        <v>118</v>
      </c>
      <c r="C2" s="26"/>
      <c r="D2" s="26">
        <v>45291</v>
      </c>
      <c r="E2"/>
      <c r="F2"/>
    </row>
    <row r="3" spans="1:7" ht="15.75" x14ac:dyDescent="0.25">
      <c r="B3" s="27" t="s">
        <v>122</v>
      </c>
      <c r="C3"/>
      <c r="D3" s="1"/>
      <c r="E3" s="1"/>
      <c r="F3" s="1"/>
      <c r="G3" s="1"/>
    </row>
    <row r="4" spans="1:7" x14ac:dyDescent="0.2">
      <c r="B4" s="5"/>
      <c r="C4" s="6"/>
      <c r="D4" s="28" t="s">
        <v>42</v>
      </c>
    </row>
    <row r="5" spans="1:7" x14ac:dyDescent="0.2">
      <c r="B5" s="36" t="s">
        <v>41</v>
      </c>
      <c r="C5" s="37"/>
      <c r="D5" s="34"/>
    </row>
    <row r="6" spans="1:7" x14ac:dyDescent="0.2">
      <c r="A6" s="47" t="s">
        <v>132</v>
      </c>
      <c r="B6" s="7" t="s">
        <v>43</v>
      </c>
      <c r="C6" s="48" t="s">
        <v>133</v>
      </c>
      <c r="D6" s="79" t="s">
        <v>136</v>
      </c>
    </row>
    <row r="7" spans="1:7" x14ac:dyDescent="0.2">
      <c r="A7" s="47" t="s">
        <v>132</v>
      </c>
      <c r="B7" s="49" t="s">
        <v>132</v>
      </c>
      <c r="C7" s="8" t="s">
        <v>44</v>
      </c>
      <c r="D7" s="39">
        <v>0</v>
      </c>
    </row>
    <row r="8" spans="1:7" x14ac:dyDescent="0.2">
      <c r="A8" s="47" t="s">
        <v>132</v>
      </c>
      <c r="B8" s="49" t="s">
        <v>132</v>
      </c>
      <c r="C8" s="8" t="s">
        <v>45</v>
      </c>
      <c r="D8" s="39">
        <v>51.739153631490254</v>
      </c>
    </row>
    <row r="9" spans="1:7" x14ac:dyDescent="0.2">
      <c r="A9" s="47" t="s">
        <v>132</v>
      </c>
      <c r="B9" s="50" t="s">
        <v>132</v>
      </c>
      <c r="C9" s="51" t="s">
        <v>132</v>
      </c>
      <c r="D9" s="52" t="s">
        <v>132</v>
      </c>
    </row>
    <row r="10" spans="1:7" x14ac:dyDescent="0.2">
      <c r="A10" s="47" t="s">
        <v>132</v>
      </c>
      <c r="B10" s="7" t="s">
        <v>46</v>
      </c>
      <c r="C10" s="53" t="s">
        <v>132</v>
      </c>
      <c r="D10" s="38">
        <f>SUM(D11:D12)</f>
        <v>0.16732375052297996</v>
      </c>
    </row>
    <row r="11" spans="1:7" x14ac:dyDescent="0.2">
      <c r="A11" s="47" t="s">
        <v>132</v>
      </c>
      <c r="B11" s="49" t="s">
        <v>132</v>
      </c>
      <c r="C11" s="8" t="s">
        <v>47</v>
      </c>
      <c r="D11" s="39">
        <v>0</v>
      </c>
    </row>
    <row r="12" spans="1:7" x14ac:dyDescent="0.2">
      <c r="A12" s="47" t="s">
        <v>132</v>
      </c>
      <c r="B12" s="49" t="s">
        <v>132</v>
      </c>
      <c r="C12" s="8" t="s">
        <v>48</v>
      </c>
      <c r="D12" s="39">
        <v>0.16732375052297996</v>
      </c>
    </row>
    <row r="13" spans="1:7" x14ac:dyDescent="0.2">
      <c r="A13" s="47" t="s">
        <v>132</v>
      </c>
      <c r="B13" s="50" t="s">
        <v>132</v>
      </c>
      <c r="C13" s="51" t="s">
        <v>132</v>
      </c>
      <c r="D13" s="52" t="s">
        <v>132</v>
      </c>
    </row>
    <row r="14" spans="1:7" x14ac:dyDescent="0.2">
      <c r="A14" s="47" t="s">
        <v>132</v>
      </c>
      <c r="B14" s="7" t="s">
        <v>49</v>
      </c>
      <c r="C14" s="53" t="s">
        <v>132</v>
      </c>
      <c r="D14" s="38">
        <f>SUM(D15:D16)</f>
        <v>0</v>
      </c>
    </row>
    <row r="15" spans="1:7" x14ac:dyDescent="0.2">
      <c r="A15" s="47" t="s">
        <v>132</v>
      </c>
      <c r="B15" s="49" t="s">
        <v>132</v>
      </c>
      <c r="C15" s="8" t="s">
        <v>50</v>
      </c>
      <c r="D15" s="39">
        <v>0</v>
      </c>
    </row>
    <row r="16" spans="1:7" x14ac:dyDescent="0.2">
      <c r="A16" s="47" t="s">
        <v>132</v>
      </c>
      <c r="B16" s="49" t="s">
        <v>132</v>
      </c>
      <c r="C16" s="8" t="s">
        <v>51</v>
      </c>
      <c r="D16" s="39">
        <v>0</v>
      </c>
    </row>
    <row r="17" spans="1:4" x14ac:dyDescent="0.2">
      <c r="A17" s="47" t="s">
        <v>132</v>
      </c>
      <c r="B17" s="50" t="s">
        <v>132</v>
      </c>
      <c r="C17" s="51" t="s">
        <v>132</v>
      </c>
      <c r="D17" s="52" t="s">
        <v>132</v>
      </c>
    </row>
    <row r="18" spans="1:4" x14ac:dyDescent="0.2">
      <c r="A18" s="47" t="s">
        <v>132</v>
      </c>
      <c r="B18" s="7" t="s">
        <v>52</v>
      </c>
      <c r="C18" s="53" t="s">
        <v>132</v>
      </c>
      <c r="D18" s="40">
        <v>0</v>
      </c>
    </row>
    <row r="19" spans="1:4" x14ac:dyDescent="0.2">
      <c r="A19" s="47" t="s">
        <v>132</v>
      </c>
      <c r="B19" s="50" t="s">
        <v>132</v>
      </c>
      <c r="C19" s="51" t="s">
        <v>132</v>
      </c>
      <c r="D19" s="52" t="s">
        <v>132</v>
      </c>
    </row>
    <row r="20" spans="1:4" x14ac:dyDescent="0.2">
      <c r="A20" s="47" t="s">
        <v>132</v>
      </c>
      <c r="B20" s="7" t="s">
        <v>53</v>
      </c>
      <c r="C20" s="53" t="s">
        <v>132</v>
      </c>
      <c r="D20" s="40">
        <v>0</v>
      </c>
    </row>
    <row r="21" spans="1:4" x14ac:dyDescent="0.2">
      <c r="A21" s="47" t="s">
        <v>132</v>
      </c>
      <c r="B21" s="50" t="s">
        <v>132</v>
      </c>
      <c r="C21" s="51" t="s">
        <v>132</v>
      </c>
      <c r="D21" s="52" t="s">
        <v>132</v>
      </c>
    </row>
    <row r="22" spans="1:4" x14ac:dyDescent="0.2">
      <c r="A22" s="47" t="s">
        <v>132</v>
      </c>
      <c r="B22" s="7" t="s">
        <v>54</v>
      </c>
      <c r="C22" s="53" t="s">
        <v>132</v>
      </c>
      <c r="D22" s="41">
        <v>0</v>
      </c>
    </row>
    <row r="23" spans="1:4" x14ac:dyDescent="0.2">
      <c r="A23" s="47" t="s">
        <v>132</v>
      </c>
      <c r="B23" s="50" t="s">
        <v>132</v>
      </c>
      <c r="C23" s="51" t="s">
        <v>132</v>
      </c>
      <c r="D23" s="52" t="s">
        <v>132</v>
      </c>
    </row>
    <row r="24" spans="1:4" x14ac:dyDescent="0.2">
      <c r="A24" s="47" t="s">
        <v>132</v>
      </c>
      <c r="B24" s="7" t="s">
        <v>55</v>
      </c>
      <c r="C24" s="53" t="s">
        <v>132</v>
      </c>
      <c r="D24" s="42">
        <f>D6+D10+D14+D18+D20+D22</f>
        <v>52.167323750522982</v>
      </c>
    </row>
    <row r="25" spans="1:4" x14ac:dyDescent="0.2">
      <c r="A25" s="47" t="s">
        <v>132</v>
      </c>
      <c r="B25" s="50" t="s">
        <v>132</v>
      </c>
      <c r="C25" s="51" t="s">
        <v>132</v>
      </c>
      <c r="D25" s="52" t="s">
        <v>132</v>
      </c>
    </row>
    <row r="26" spans="1:4" x14ac:dyDescent="0.2">
      <c r="A26" s="47" t="s">
        <v>132</v>
      </c>
      <c r="B26" s="7" t="s">
        <v>56</v>
      </c>
      <c r="C26" s="53" t="s">
        <v>132</v>
      </c>
      <c r="D26" s="40">
        <f>(D28+D27)/2</f>
        <v>165739.5</v>
      </c>
    </row>
    <row r="27" spans="1:4" x14ac:dyDescent="0.2">
      <c r="A27" s="47" t="s">
        <v>132</v>
      </c>
      <c r="B27" s="49" t="s">
        <v>132</v>
      </c>
      <c r="C27" s="8" t="s">
        <v>57</v>
      </c>
      <c r="D27" s="39">
        <v>151479</v>
      </c>
    </row>
    <row r="28" spans="1:4" x14ac:dyDescent="0.2">
      <c r="A28" s="47" t="s">
        <v>132</v>
      </c>
      <c r="B28" s="49" t="s">
        <v>132</v>
      </c>
      <c r="C28" s="8" t="s">
        <v>58</v>
      </c>
      <c r="D28" s="39">
        <v>180000</v>
      </c>
    </row>
    <row r="29" spans="1:4" x14ac:dyDescent="0.2">
      <c r="A29" s="47" t="s">
        <v>132</v>
      </c>
      <c r="B29" s="50" t="s">
        <v>132</v>
      </c>
      <c r="C29" s="51" t="s">
        <v>132</v>
      </c>
      <c r="D29" s="52" t="s">
        <v>132</v>
      </c>
    </row>
    <row r="30" spans="1:4" x14ac:dyDescent="0.2">
      <c r="A30" s="47" t="s">
        <v>132</v>
      </c>
      <c r="B30" s="7" t="s">
        <v>59</v>
      </c>
      <c r="C30" s="53" t="s">
        <v>132</v>
      </c>
      <c r="D30" s="43">
        <f>D24/D26</f>
        <v>3.1475492414616301E-4</v>
      </c>
    </row>
    <row r="31" spans="1:4" x14ac:dyDescent="0.2">
      <c r="A31" s="47" t="s">
        <v>132</v>
      </c>
      <c r="B31" s="50" t="s">
        <v>132</v>
      </c>
      <c r="C31" s="51" t="s">
        <v>132</v>
      </c>
      <c r="D31" s="52" t="s">
        <v>132</v>
      </c>
    </row>
    <row r="32" spans="1:4" x14ac:dyDescent="0.2">
      <c r="A32" s="47" t="s">
        <v>132</v>
      </c>
      <c r="B32" s="5" t="s">
        <v>60</v>
      </c>
      <c r="C32" s="51" t="s">
        <v>132</v>
      </c>
      <c r="D32" s="52" t="s">
        <v>132</v>
      </c>
    </row>
    <row r="33" spans="1:6" x14ac:dyDescent="0.2">
      <c r="A33" s="47" t="s">
        <v>132</v>
      </c>
      <c r="B33" s="7" t="s">
        <v>61</v>
      </c>
      <c r="C33" s="53" t="s">
        <v>132</v>
      </c>
      <c r="D33" s="39">
        <v>0</v>
      </c>
    </row>
    <row r="34" spans="1:6" x14ac:dyDescent="0.2">
      <c r="A34" s="47" t="s">
        <v>132</v>
      </c>
      <c r="B34" s="50" t="s">
        <v>132</v>
      </c>
      <c r="C34" s="51" t="s">
        <v>132</v>
      </c>
      <c r="D34" s="52" t="s">
        <v>132</v>
      </c>
    </row>
    <row r="35" spans="1:6" x14ac:dyDescent="0.2">
      <c r="A35" s="47" t="s">
        <v>132</v>
      </c>
      <c r="B35" s="7" t="s">
        <v>62</v>
      </c>
      <c r="C35" s="53" t="s">
        <v>132</v>
      </c>
      <c r="D35" s="38">
        <f>SUM(D36:D44)</f>
        <v>0</v>
      </c>
    </row>
    <row r="36" spans="1:6" x14ac:dyDescent="0.2">
      <c r="A36" s="47" t="s">
        <v>132</v>
      </c>
      <c r="B36" s="49" t="s">
        <v>132</v>
      </c>
      <c r="C36" s="8" t="s">
        <v>63</v>
      </c>
      <c r="D36" s="39">
        <v>0</v>
      </c>
    </row>
    <row r="37" spans="1:6" x14ac:dyDescent="0.2">
      <c r="A37" s="47" t="s">
        <v>132</v>
      </c>
      <c r="B37" s="49" t="s">
        <v>132</v>
      </c>
      <c r="C37" s="8" t="s">
        <v>64</v>
      </c>
      <c r="D37" s="39">
        <v>0</v>
      </c>
    </row>
    <row r="38" spans="1:6" x14ac:dyDescent="0.2">
      <c r="A38" s="47" t="s">
        <v>132</v>
      </c>
      <c r="B38" s="49" t="s">
        <v>132</v>
      </c>
      <c r="C38" s="8" t="s">
        <v>65</v>
      </c>
      <c r="D38" s="39">
        <v>0</v>
      </c>
    </row>
    <row r="39" spans="1:6" x14ac:dyDescent="0.2">
      <c r="A39" s="47" t="s">
        <v>132</v>
      </c>
      <c r="B39" s="49" t="s">
        <v>132</v>
      </c>
      <c r="C39" s="8" t="s">
        <v>66</v>
      </c>
      <c r="D39" s="39">
        <v>0</v>
      </c>
    </row>
    <row r="40" spans="1:6" x14ac:dyDescent="0.2">
      <c r="A40" s="47" t="s">
        <v>132</v>
      </c>
      <c r="B40" s="49" t="s">
        <v>132</v>
      </c>
      <c r="C40" s="8" t="s">
        <v>67</v>
      </c>
      <c r="D40" s="39">
        <v>0</v>
      </c>
    </row>
    <row r="41" spans="1:6" x14ac:dyDescent="0.2">
      <c r="A41" s="47" t="s">
        <v>132</v>
      </c>
      <c r="B41" s="49" t="s">
        <v>132</v>
      </c>
      <c r="C41" s="8" t="s">
        <v>68</v>
      </c>
      <c r="D41" s="39">
        <v>0</v>
      </c>
    </row>
    <row r="42" spans="1:6" x14ac:dyDescent="0.2">
      <c r="A42" s="47" t="s">
        <v>132</v>
      </c>
      <c r="B42" s="49" t="s">
        <v>132</v>
      </c>
      <c r="C42" s="8" t="s">
        <v>69</v>
      </c>
      <c r="D42" s="39">
        <v>0</v>
      </c>
    </row>
    <row r="43" spans="1:6" x14ac:dyDescent="0.2">
      <c r="A43" s="47" t="s">
        <v>132</v>
      </c>
      <c r="B43" s="49" t="s">
        <v>132</v>
      </c>
      <c r="C43" s="8" t="s">
        <v>70</v>
      </c>
      <c r="D43" s="39">
        <v>0</v>
      </c>
    </row>
    <row r="44" spans="1:6" x14ac:dyDescent="0.2">
      <c r="A44" s="47" t="s">
        <v>132</v>
      </c>
      <c r="B44" s="49" t="s">
        <v>132</v>
      </c>
      <c r="C44" s="8" t="s">
        <v>71</v>
      </c>
      <c r="D44" s="39">
        <v>0</v>
      </c>
    </row>
    <row r="45" spans="1:6" x14ac:dyDescent="0.2">
      <c r="A45" s="47" t="s">
        <v>132</v>
      </c>
      <c r="B45" s="50" t="s">
        <v>132</v>
      </c>
      <c r="C45" s="51" t="s">
        <v>132</v>
      </c>
      <c r="D45" s="52" t="s">
        <v>132</v>
      </c>
    </row>
    <row r="46" spans="1:6" x14ac:dyDescent="0.2">
      <c r="A46" s="47" t="s">
        <v>132</v>
      </c>
      <c r="B46" s="7" t="s">
        <v>72</v>
      </c>
      <c r="C46" s="53" t="s">
        <v>132</v>
      </c>
      <c r="D46" s="43">
        <f>D35/D28</f>
        <v>0</v>
      </c>
    </row>
    <row r="47" spans="1:6" x14ac:dyDescent="0.2">
      <c r="A47" s="47" t="s">
        <v>132</v>
      </c>
      <c r="B47" s="50" t="s">
        <v>132</v>
      </c>
      <c r="C47" s="51" t="s">
        <v>132</v>
      </c>
      <c r="D47" s="52" t="s">
        <v>132</v>
      </c>
      <c r="F47" s="4"/>
    </row>
    <row r="48" spans="1:6" x14ac:dyDescent="0.2">
      <c r="A48" s="47" t="s">
        <v>132</v>
      </c>
      <c r="B48" s="7" t="s">
        <v>73</v>
      </c>
      <c r="C48" s="53" t="s">
        <v>132</v>
      </c>
      <c r="D48" s="43">
        <v>2.0000000000000001E-4</v>
      </c>
    </row>
    <row r="49" spans="1:4" x14ac:dyDescent="0.2">
      <c r="A49" s="47" t="s">
        <v>132</v>
      </c>
      <c r="B49" s="50" t="s">
        <v>132</v>
      </c>
      <c r="C49" s="51" t="s">
        <v>132</v>
      </c>
      <c r="D49" s="52" t="s">
        <v>132</v>
      </c>
    </row>
    <row r="50" spans="1:4" x14ac:dyDescent="0.2">
      <c r="A50" s="47" t="s">
        <v>132</v>
      </c>
      <c r="B50" s="7" t="s">
        <v>74</v>
      </c>
      <c r="C50" s="53" t="s">
        <v>132</v>
      </c>
      <c r="D50" s="44">
        <f>D48-D46</f>
        <v>2.0000000000000001E-4</v>
      </c>
    </row>
    <row r="51" spans="1:4" x14ac:dyDescent="0.2">
      <c r="A51" s="47" t="s">
        <v>132</v>
      </c>
      <c r="B51" s="50" t="s">
        <v>132</v>
      </c>
      <c r="C51" s="51" t="s">
        <v>132</v>
      </c>
      <c r="D51" s="52" t="s">
        <v>132</v>
      </c>
    </row>
    <row r="52" spans="1:4" x14ac:dyDescent="0.2">
      <c r="A52" s="47" t="s">
        <v>132</v>
      </c>
      <c r="B52" s="7" t="s">
        <v>75</v>
      </c>
      <c r="C52" s="8" t="s">
        <v>76</v>
      </c>
      <c r="D52" s="39">
        <v>0</v>
      </c>
    </row>
    <row r="53" spans="1:4" x14ac:dyDescent="0.2">
      <c r="A53" s="47" t="s">
        <v>132</v>
      </c>
      <c r="B53" s="49" t="s">
        <v>132</v>
      </c>
      <c r="C53" s="8" t="s">
        <v>77</v>
      </c>
      <c r="D53" s="43">
        <f>(D35-D52)/D28</f>
        <v>0</v>
      </c>
    </row>
    <row r="54" spans="1:4" x14ac:dyDescent="0.2">
      <c r="A54" s="47" t="s">
        <v>132</v>
      </c>
      <c r="B54" s="50" t="s">
        <v>132</v>
      </c>
      <c r="C54" s="51" t="s">
        <v>132</v>
      </c>
      <c r="D54" s="52" t="s">
        <v>132</v>
      </c>
    </row>
    <row r="55" spans="1:4" x14ac:dyDescent="0.2">
      <c r="A55" s="47" t="s">
        <v>132</v>
      </c>
      <c r="B55" s="5" t="s">
        <v>78</v>
      </c>
      <c r="C55" s="51" t="s">
        <v>132</v>
      </c>
      <c r="D55" s="52" t="s">
        <v>132</v>
      </c>
    </row>
    <row r="56" spans="1:4" x14ac:dyDescent="0.2">
      <c r="A56" s="47" t="s">
        <v>132</v>
      </c>
      <c r="B56" s="50" t="s">
        <v>132</v>
      </c>
      <c r="C56" s="51" t="s">
        <v>132</v>
      </c>
      <c r="D56" s="52" t="s">
        <v>132</v>
      </c>
    </row>
    <row r="57" spans="1:4" x14ac:dyDescent="0.2">
      <c r="A57" s="47" t="s">
        <v>132</v>
      </c>
      <c r="B57" s="7" t="s">
        <v>79</v>
      </c>
      <c r="C57" s="53" t="s">
        <v>132</v>
      </c>
      <c r="D57" s="45">
        <f>D24+D35-D52</f>
        <v>52.167323750522982</v>
      </c>
    </row>
    <row r="58" spans="1:4" x14ac:dyDescent="0.2">
      <c r="A58" s="47" t="s">
        <v>132</v>
      </c>
      <c r="B58" s="50" t="s">
        <v>132</v>
      </c>
      <c r="C58" s="51" t="s">
        <v>132</v>
      </c>
      <c r="D58" s="52" t="s">
        <v>132</v>
      </c>
    </row>
    <row r="59" spans="1:4" x14ac:dyDescent="0.2">
      <c r="A59" s="47" t="s">
        <v>132</v>
      </c>
      <c r="B59" s="7" t="s">
        <v>80</v>
      </c>
      <c r="C59" s="53" t="s">
        <v>132</v>
      </c>
      <c r="D59" s="43">
        <f>D57/D26</f>
        <v>3.1475492414616301E-4</v>
      </c>
    </row>
    <row r="60" spans="1:4" x14ac:dyDescent="0.2">
      <c r="A60" s="47" t="s">
        <v>132</v>
      </c>
      <c r="B60" s="50" t="s">
        <v>132</v>
      </c>
      <c r="C60" s="51" t="s">
        <v>132</v>
      </c>
      <c r="D60" s="52" t="s">
        <v>132</v>
      </c>
    </row>
    <row r="61" spans="1:4" x14ac:dyDescent="0.2">
      <c r="A61" s="47" t="s">
        <v>132</v>
      </c>
      <c r="B61" s="5" t="s">
        <v>81</v>
      </c>
      <c r="C61" s="51" t="s">
        <v>132</v>
      </c>
      <c r="D61" s="52" t="s">
        <v>132</v>
      </c>
    </row>
    <row r="62" spans="1:4" x14ac:dyDescent="0.2">
      <c r="A62" s="47" t="s">
        <v>132</v>
      </c>
      <c r="B62" s="7" t="s">
        <v>82</v>
      </c>
      <c r="C62" s="53" t="s">
        <v>132</v>
      </c>
      <c r="D62" s="43">
        <v>2.0000000000000001E-4</v>
      </c>
    </row>
    <row r="63" spans="1:4" ht="15" thickBot="1" x14ac:dyDescent="0.25">
      <c r="A63" s="47" t="s">
        <v>132</v>
      </c>
      <c r="B63" s="9" t="s">
        <v>83</v>
      </c>
      <c r="C63" s="54" t="s">
        <v>132</v>
      </c>
      <c r="D63" s="46">
        <f>D62+D30</f>
        <v>5.1475492414616299E-4</v>
      </c>
    </row>
  </sheetData>
  <conditionalFormatting sqref="D50">
    <cfRule type="cellIs" dxfId="14" priority="1" operator="lessThan">
      <formula>0</formula>
    </cfRule>
  </conditionalFormatting>
  <pageMargins left="0.70866141732283461" right="0.70866141732283461" top="0.3543307086614173" bottom="0.3543307086614173" header="0" footer="0"/>
  <pageSetup paperSize="9" scale="54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25">
    <pageSetUpPr fitToPage="1"/>
  </sheetPr>
  <dimension ref="A1:AZ63"/>
  <sheetViews>
    <sheetView rightToLeft="1" workbookViewId="0">
      <selection activeCell="D6" sqref="D6"/>
    </sheetView>
  </sheetViews>
  <sheetFormatPr defaultColWidth="0" defaultRowHeight="14.25" zeroHeight="1" x14ac:dyDescent="0.2"/>
  <cols>
    <col min="1" max="1" width="2.625" customWidth="1"/>
    <col min="2" max="2" width="103" bestFit="1" customWidth="1"/>
    <col min="3" max="3" width="109.375" bestFit="1" customWidth="1"/>
    <col min="4" max="4" width="8.875" bestFit="1" customWidth="1"/>
    <col min="5" max="52" width="0" hidden="1" customWidth="1"/>
    <col min="53" max="16384" width="9" hidden="1"/>
  </cols>
  <sheetData>
    <row r="1" spans="1:7" ht="15" x14ac:dyDescent="0.25">
      <c r="A1" s="2"/>
      <c r="B1" s="24" t="s">
        <v>117</v>
      </c>
    </row>
    <row r="2" spans="1:7" x14ac:dyDescent="0.2">
      <c r="A2" s="2"/>
      <c r="B2" s="25" t="s">
        <v>118</v>
      </c>
      <c r="C2" s="26"/>
      <c r="D2" s="26">
        <v>45291</v>
      </c>
    </row>
    <row r="3" spans="1:7" ht="15.75" x14ac:dyDescent="0.25">
      <c r="A3" s="2"/>
      <c r="B3" s="27" t="s">
        <v>123</v>
      </c>
      <c r="D3" s="1"/>
      <c r="E3" s="1"/>
      <c r="F3" s="1"/>
      <c r="G3" s="1"/>
    </row>
    <row r="4" spans="1:7" x14ac:dyDescent="0.2">
      <c r="A4" s="2"/>
      <c r="B4" s="5"/>
      <c r="C4" s="6"/>
      <c r="D4" s="28" t="s">
        <v>42</v>
      </c>
      <c r="E4" s="2"/>
      <c r="F4" s="2"/>
    </row>
    <row r="5" spans="1:7" x14ac:dyDescent="0.2">
      <c r="A5" s="2"/>
      <c r="B5" s="36" t="s">
        <v>41</v>
      </c>
      <c r="C5" s="37"/>
      <c r="D5" s="34"/>
      <c r="E5" s="2"/>
      <c r="F5" s="2"/>
    </row>
    <row r="6" spans="1:7" x14ac:dyDescent="0.2">
      <c r="A6" s="47" t="s">
        <v>132</v>
      </c>
      <c r="B6" s="7" t="s">
        <v>43</v>
      </c>
      <c r="C6" s="48" t="s">
        <v>133</v>
      </c>
      <c r="D6" s="79" t="s">
        <v>137</v>
      </c>
      <c r="E6" s="2"/>
      <c r="F6" s="2"/>
    </row>
    <row r="7" spans="1:7" x14ac:dyDescent="0.2">
      <c r="A7" s="47" t="s">
        <v>132</v>
      </c>
      <c r="B7" s="49" t="s">
        <v>132</v>
      </c>
      <c r="C7" s="8" t="s">
        <v>44</v>
      </c>
      <c r="D7" s="39">
        <v>0</v>
      </c>
      <c r="E7" s="2"/>
      <c r="F7" s="2"/>
    </row>
    <row r="8" spans="1:7" x14ac:dyDescent="0.2">
      <c r="A8" s="47" t="s">
        <v>132</v>
      </c>
      <c r="B8" s="49" t="s">
        <v>132</v>
      </c>
      <c r="C8" s="8" t="s">
        <v>45</v>
      </c>
      <c r="D8" s="39">
        <v>33.153394237632192</v>
      </c>
      <c r="E8" s="2"/>
      <c r="F8" s="2"/>
    </row>
    <row r="9" spans="1:7" x14ac:dyDescent="0.2">
      <c r="A9" s="47" t="s">
        <v>132</v>
      </c>
      <c r="B9" s="50" t="s">
        <v>132</v>
      </c>
      <c r="C9" s="51" t="s">
        <v>132</v>
      </c>
      <c r="D9" s="52" t="s">
        <v>132</v>
      </c>
      <c r="E9" s="2"/>
      <c r="F9" s="2"/>
    </row>
    <row r="10" spans="1:7" x14ac:dyDescent="0.2">
      <c r="A10" s="47" t="s">
        <v>132</v>
      </c>
      <c r="B10" s="7" t="s">
        <v>46</v>
      </c>
      <c r="C10" s="53" t="s">
        <v>132</v>
      </c>
      <c r="D10" s="38">
        <f>SUM(D11:D12)</f>
        <v>0.10258185239405002</v>
      </c>
      <c r="E10" s="2"/>
      <c r="F10" s="2"/>
    </row>
    <row r="11" spans="1:7" x14ac:dyDescent="0.2">
      <c r="A11" s="47" t="s">
        <v>132</v>
      </c>
      <c r="B11" s="49" t="s">
        <v>132</v>
      </c>
      <c r="C11" s="8" t="s">
        <v>47</v>
      </c>
      <c r="D11" s="39">
        <v>0</v>
      </c>
      <c r="E11" s="2"/>
      <c r="F11" s="2"/>
    </row>
    <row r="12" spans="1:7" x14ac:dyDescent="0.2">
      <c r="A12" s="47" t="s">
        <v>132</v>
      </c>
      <c r="B12" s="49" t="s">
        <v>132</v>
      </c>
      <c r="C12" s="8" t="s">
        <v>48</v>
      </c>
      <c r="D12" s="39">
        <v>0.10258185239405002</v>
      </c>
      <c r="E12" s="2"/>
      <c r="F12" s="2"/>
    </row>
    <row r="13" spans="1:7" x14ac:dyDescent="0.2">
      <c r="A13" s="47" t="s">
        <v>132</v>
      </c>
      <c r="B13" s="50" t="s">
        <v>132</v>
      </c>
      <c r="C13" s="51" t="s">
        <v>132</v>
      </c>
      <c r="D13" s="52" t="s">
        <v>132</v>
      </c>
      <c r="E13" s="2"/>
      <c r="F13" s="2"/>
    </row>
    <row r="14" spans="1:7" x14ac:dyDescent="0.2">
      <c r="A14" s="47" t="s">
        <v>132</v>
      </c>
      <c r="B14" s="7" t="s">
        <v>49</v>
      </c>
      <c r="C14" s="53" t="s">
        <v>132</v>
      </c>
      <c r="D14" s="38">
        <f>SUM(D15:D16)</f>
        <v>0</v>
      </c>
      <c r="E14" s="2"/>
      <c r="F14" s="2"/>
    </row>
    <row r="15" spans="1:7" x14ac:dyDescent="0.2">
      <c r="A15" s="47" t="s">
        <v>132</v>
      </c>
      <c r="B15" s="49" t="s">
        <v>132</v>
      </c>
      <c r="C15" s="8" t="s">
        <v>50</v>
      </c>
      <c r="D15" s="39">
        <v>0</v>
      </c>
      <c r="E15" s="2"/>
      <c r="F15" s="2"/>
    </row>
    <row r="16" spans="1:7" x14ac:dyDescent="0.2">
      <c r="A16" s="47" t="s">
        <v>132</v>
      </c>
      <c r="B16" s="49" t="s">
        <v>132</v>
      </c>
      <c r="C16" s="8" t="s">
        <v>51</v>
      </c>
      <c r="D16" s="39">
        <v>0</v>
      </c>
      <c r="E16" s="2"/>
      <c r="F16" s="2"/>
    </row>
    <row r="17" spans="1:6" x14ac:dyDescent="0.2">
      <c r="A17" s="47" t="s">
        <v>132</v>
      </c>
      <c r="B17" s="50" t="s">
        <v>132</v>
      </c>
      <c r="C17" s="51" t="s">
        <v>132</v>
      </c>
      <c r="D17" s="52" t="s">
        <v>132</v>
      </c>
      <c r="E17" s="2"/>
      <c r="F17" s="2"/>
    </row>
    <row r="18" spans="1:6" x14ac:dyDescent="0.2">
      <c r="A18" s="47" t="s">
        <v>132</v>
      </c>
      <c r="B18" s="7" t="s">
        <v>52</v>
      </c>
      <c r="C18" s="53" t="s">
        <v>132</v>
      </c>
      <c r="D18" s="40">
        <v>0</v>
      </c>
      <c r="E18" s="2"/>
      <c r="F18" s="2"/>
    </row>
    <row r="19" spans="1:6" x14ac:dyDescent="0.2">
      <c r="A19" s="47" t="s">
        <v>132</v>
      </c>
      <c r="B19" s="50" t="s">
        <v>132</v>
      </c>
      <c r="C19" s="51" t="s">
        <v>132</v>
      </c>
      <c r="D19" s="52" t="s">
        <v>132</v>
      </c>
      <c r="E19" s="2"/>
      <c r="F19" s="2"/>
    </row>
    <row r="20" spans="1:6" x14ac:dyDescent="0.2">
      <c r="A20" s="47" t="s">
        <v>132</v>
      </c>
      <c r="B20" s="7" t="s">
        <v>53</v>
      </c>
      <c r="C20" s="53" t="s">
        <v>132</v>
      </c>
      <c r="D20" s="40">
        <v>0</v>
      </c>
      <c r="E20" s="2"/>
      <c r="F20" s="2"/>
    </row>
    <row r="21" spans="1:6" x14ac:dyDescent="0.2">
      <c r="A21" s="47" t="s">
        <v>132</v>
      </c>
      <c r="B21" s="50" t="s">
        <v>132</v>
      </c>
      <c r="C21" s="51" t="s">
        <v>132</v>
      </c>
      <c r="D21" s="52" t="s">
        <v>132</v>
      </c>
      <c r="E21" s="2"/>
      <c r="F21" s="2"/>
    </row>
    <row r="22" spans="1:6" x14ac:dyDescent="0.2">
      <c r="A22" s="47" t="s">
        <v>132</v>
      </c>
      <c r="B22" s="7" t="s">
        <v>54</v>
      </c>
      <c r="C22" s="53" t="s">
        <v>132</v>
      </c>
      <c r="D22" s="41">
        <v>0</v>
      </c>
      <c r="E22" s="2"/>
      <c r="F22" s="2"/>
    </row>
    <row r="23" spans="1:6" x14ac:dyDescent="0.2">
      <c r="A23" s="47" t="s">
        <v>132</v>
      </c>
      <c r="B23" s="50" t="s">
        <v>132</v>
      </c>
      <c r="C23" s="51" t="s">
        <v>132</v>
      </c>
      <c r="D23" s="52" t="s">
        <v>132</v>
      </c>
      <c r="E23" s="2"/>
      <c r="F23" s="2"/>
    </row>
    <row r="24" spans="1:6" x14ac:dyDescent="0.2">
      <c r="A24" s="47" t="s">
        <v>132</v>
      </c>
      <c r="B24" s="7" t="s">
        <v>55</v>
      </c>
      <c r="C24" s="53" t="s">
        <v>132</v>
      </c>
      <c r="D24" s="42">
        <f>D6+D10+D14+D18+D20+D22</f>
        <v>33.102581852394053</v>
      </c>
      <c r="E24" s="2"/>
      <c r="F24" s="2"/>
    </row>
    <row r="25" spans="1:6" x14ac:dyDescent="0.2">
      <c r="A25" s="47" t="s">
        <v>132</v>
      </c>
      <c r="B25" s="50" t="s">
        <v>132</v>
      </c>
      <c r="C25" s="51" t="s">
        <v>132</v>
      </c>
      <c r="D25" s="52" t="s">
        <v>132</v>
      </c>
      <c r="E25" s="2"/>
      <c r="F25" s="2"/>
    </row>
    <row r="26" spans="1:6" x14ac:dyDescent="0.2">
      <c r="A26" s="47" t="s">
        <v>132</v>
      </c>
      <c r="B26" s="7" t="s">
        <v>56</v>
      </c>
      <c r="C26" s="53" t="s">
        <v>132</v>
      </c>
      <c r="D26" s="40">
        <f>(D28+D27)/2</f>
        <v>171621.5</v>
      </c>
      <c r="E26" s="2"/>
      <c r="F26" s="2"/>
    </row>
    <row r="27" spans="1:6" x14ac:dyDescent="0.2">
      <c r="A27" s="47" t="s">
        <v>132</v>
      </c>
      <c r="B27" s="49" t="s">
        <v>132</v>
      </c>
      <c r="C27" s="8" t="s">
        <v>57</v>
      </c>
      <c r="D27" s="39">
        <v>180269</v>
      </c>
      <c r="E27" s="2"/>
      <c r="F27" s="2"/>
    </row>
    <row r="28" spans="1:6" x14ac:dyDescent="0.2">
      <c r="A28" s="47" t="s">
        <v>132</v>
      </c>
      <c r="B28" s="49" t="s">
        <v>132</v>
      </c>
      <c r="C28" s="8" t="s">
        <v>58</v>
      </c>
      <c r="D28" s="39">
        <v>162974</v>
      </c>
      <c r="E28" s="2"/>
      <c r="F28" s="2"/>
    </row>
    <row r="29" spans="1:6" x14ac:dyDescent="0.2">
      <c r="A29" s="47" t="s">
        <v>132</v>
      </c>
      <c r="B29" s="50" t="s">
        <v>132</v>
      </c>
      <c r="C29" s="51" t="s">
        <v>132</v>
      </c>
      <c r="D29" s="52" t="s">
        <v>132</v>
      </c>
      <c r="E29" s="2"/>
      <c r="F29" s="2"/>
    </row>
    <row r="30" spans="1:6" x14ac:dyDescent="0.2">
      <c r="A30" s="47" t="s">
        <v>132</v>
      </c>
      <c r="B30" s="7" t="s">
        <v>59</v>
      </c>
      <c r="C30" s="53" t="s">
        <v>132</v>
      </c>
      <c r="D30" s="43">
        <f>D24/D26</f>
        <v>1.9288132228417799E-4</v>
      </c>
      <c r="E30" s="2"/>
      <c r="F30" s="2"/>
    </row>
    <row r="31" spans="1:6" x14ac:dyDescent="0.2">
      <c r="A31" s="47" t="s">
        <v>132</v>
      </c>
      <c r="B31" s="50" t="s">
        <v>132</v>
      </c>
      <c r="C31" s="51" t="s">
        <v>132</v>
      </c>
      <c r="D31" s="52" t="s">
        <v>132</v>
      </c>
      <c r="E31" s="2"/>
      <c r="F31" s="2"/>
    </row>
    <row r="32" spans="1:6" x14ac:dyDescent="0.2">
      <c r="A32" s="47" t="s">
        <v>132</v>
      </c>
      <c r="B32" s="5" t="s">
        <v>60</v>
      </c>
      <c r="C32" s="51" t="s">
        <v>132</v>
      </c>
      <c r="D32" s="52" t="s">
        <v>132</v>
      </c>
      <c r="E32" s="2"/>
      <c r="F32" s="2"/>
    </row>
    <row r="33" spans="1:6" x14ac:dyDescent="0.2">
      <c r="A33" s="47" t="s">
        <v>132</v>
      </c>
      <c r="B33" s="7" t="s">
        <v>61</v>
      </c>
      <c r="C33" s="53" t="s">
        <v>132</v>
      </c>
      <c r="D33" s="39">
        <v>0</v>
      </c>
      <c r="E33" s="2"/>
      <c r="F33" s="2"/>
    </row>
    <row r="34" spans="1:6" x14ac:dyDescent="0.2">
      <c r="A34" s="47" t="s">
        <v>132</v>
      </c>
      <c r="B34" s="50" t="s">
        <v>132</v>
      </c>
      <c r="C34" s="51" t="s">
        <v>132</v>
      </c>
      <c r="D34" s="52" t="s">
        <v>132</v>
      </c>
      <c r="E34" s="2"/>
      <c r="F34" s="2"/>
    </row>
    <row r="35" spans="1:6" x14ac:dyDescent="0.2">
      <c r="A35" s="47" t="s">
        <v>132</v>
      </c>
      <c r="B35" s="7" t="s">
        <v>62</v>
      </c>
      <c r="C35" s="53" t="s">
        <v>132</v>
      </c>
      <c r="D35" s="38">
        <f>SUM(D36:D44)</f>
        <v>0</v>
      </c>
      <c r="E35" s="2"/>
      <c r="F35" s="2"/>
    </row>
    <row r="36" spans="1:6" x14ac:dyDescent="0.2">
      <c r="A36" s="47" t="s">
        <v>132</v>
      </c>
      <c r="B36" s="49" t="s">
        <v>132</v>
      </c>
      <c r="C36" s="8" t="s">
        <v>63</v>
      </c>
      <c r="D36" s="39">
        <v>0</v>
      </c>
      <c r="E36" s="2"/>
      <c r="F36" s="2"/>
    </row>
    <row r="37" spans="1:6" x14ac:dyDescent="0.2">
      <c r="A37" s="47" t="s">
        <v>132</v>
      </c>
      <c r="B37" s="49" t="s">
        <v>132</v>
      </c>
      <c r="C37" s="8" t="s">
        <v>64</v>
      </c>
      <c r="D37" s="39">
        <v>0</v>
      </c>
      <c r="E37" s="2"/>
      <c r="F37" s="2"/>
    </row>
    <row r="38" spans="1:6" x14ac:dyDescent="0.2">
      <c r="A38" s="47" t="s">
        <v>132</v>
      </c>
      <c r="B38" s="49" t="s">
        <v>132</v>
      </c>
      <c r="C38" s="8" t="s">
        <v>65</v>
      </c>
      <c r="D38" s="39">
        <v>0</v>
      </c>
      <c r="E38" s="2"/>
      <c r="F38" s="2"/>
    </row>
    <row r="39" spans="1:6" x14ac:dyDescent="0.2">
      <c r="A39" s="47" t="s">
        <v>132</v>
      </c>
      <c r="B39" s="49" t="s">
        <v>132</v>
      </c>
      <c r="C39" s="8" t="s">
        <v>66</v>
      </c>
      <c r="D39" s="39">
        <v>0</v>
      </c>
      <c r="E39" s="2"/>
      <c r="F39" s="2"/>
    </row>
    <row r="40" spans="1:6" x14ac:dyDescent="0.2">
      <c r="A40" s="47" t="s">
        <v>132</v>
      </c>
      <c r="B40" s="49" t="s">
        <v>132</v>
      </c>
      <c r="C40" s="8" t="s">
        <v>67</v>
      </c>
      <c r="D40" s="39">
        <v>0</v>
      </c>
      <c r="E40" s="2"/>
      <c r="F40" s="2"/>
    </row>
    <row r="41" spans="1:6" x14ac:dyDescent="0.2">
      <c r="A41" s="47" t="s">
        <v>132</v>
      </c>
      <c r="B41" s="49" t="s">
        <v>132</v>
      </c>
      <c r="C41" s="8" t="s">
        <v>68</v>
      </c>
      <c r="D41" s="39">
        <v>0</v>
      </c>
      <c r="E41" s="2"/>
      <c r="F41" s="2"/>
    </row>
    <row r="42" spans="1:6" x14ac:dyDescent="0.2">
      <c r="A42" s="47" t="s">
        <v>132</v>
      </c>
      <c r="B42" s="49" t="s">
        <v>132</v>
      </c>
      <c r="C42" s="8" t="s">
        <v>69</v>
      </c>
      <c r="D42" s="39">
        <v>0</v>
      </c>
      <c r="E42" s="2"/>
      <c r="F42" s="2"/>
    </row>
    <row r="43" spans="1:6" x14ac:dyDescent="0.2">
      <c r="A43" s="47" t="s">
        <v>132</v>
      </c>
      <c r="B43" s="49" t="s">
        <v>132</v>
      </c>
      <c r="C43" s="8" t="s">
        <v>70</v>
      </c>
      <c r="D43" s="39">
        <v>0</v>
      </c>
      <c r="E43" s="2"/>
      <c r="F43" s="2"/>
    </row>
    <row r="44" spans="1:6" x14ac:dyDescent="0.2">
      <c r="A44" s="47" t="s">
        <v>132</v>
      </c>
      <c r="B44" s="49" t="s">
        <v>132</v>
      </c>
      <c r="C44" s="8" t="s">
        <v>71</v>
      </c>
      <c r="D44" s="39">
        <v>0</v>
      </c>
      <c r="E44" s="2"/>
      <c r="F44" s="2"/>
    </row>
    <row r="45" spans="1:6" x14ac:dyDescent="0.2">
      <c r="A45" s="47" t="s">
        <v>132</v>
      </c>
      <c r="B45" s="50" t="s">
        <v>132</v>
      </c>
      <c r="C45" s="51" t="s">
        <v>132</v>
      </c>
      <c r="D45" s="52" t="s">
        <v>132</v>
      </c>
      <c r="E45" s="2"/>
      <c r="F45" s="2"/>
    </row>
    <row r="46" spans="1:6" x14ac:dyDescent="0.2">
      <c r="A46" s="47" t="s">
        <v>132</v>
      </c>
      <c r="B46" s="7" t="s">
        <v>72</v>
      </c>
      <c r="C46" s="53" t="s">
        <v>132</v>
      </c>
      <c r="D46" s="43">
        <f>D35/D28</f>
        <v>0</v>
      </c>
      <c r="E46" s="2"/>
      <c r="F46" s="2"/>
    </row>
    <row r="47" spans="1:6" x14ac:dyDescent="0.2">
      <c r="A47" s="47" t="s">
        <v>132</v>
      </c>
      <c r="B47" s="50" t="s">
        <v>132</v>
      </c>
      <c r="C47" s="51" t="s">
        <v>132</v>
      </c>
      <c r="D47" s="52" t="s">
        <v>132</v>
      </c>
      <c r="E47" s="2"/>
      <c r="F47" s="4"/>
    </row>
    <row r="48" spans="1:6" x14ac:dyDescent="0.2">
      <c r="A48" s="47" t="s">
        <v>132</v>
      </c>
      <c r="B48" s="7" t="s">
        <v>73</v>
      </c>
      <c r="C48" s="53" t="s">
        <v>132</v>
      </c>
      <c r="D48" s="43">
        <v>2.0000000000000001E-4</v>
      </c>
      <c r="E48" s="2"/>
      <c r="F48" s="2"/>
    </row>
    <row r="49" spans="1:6" x14ac:dyDescent="0.2">
      <c r="A49" s="47" t="s">
        <v>132</v>
      </c>
      <c r="B49" s="50" t="s">
        <v>132</v>
      </c>
      <c r="C49" s="51" t="s">
        <v>132</v>
      </c>
      <c r="D49" s="52" t="s">
        <v>132</v>
      </c>
      <c r="E49" s="2"/>
      <c r="F49" s="2"/>
    </row>
    <row r="50" spans="1:6" x14ac:dyDescent="0.2">
      <c r="A50" s="47" t="s">
        <v>132</v>
      </c>
      <c r="B50" s="7" t="s">
        <v>74</v>
      </c>
      <c r="C50" s="53" t="s">
        <v>132</v>
      </c>
      <c r="D50" s="44">
        <f>D48-D46</f>
        <v>2.0000000000000001E-4</v>
      </c>
      <c r="E50" s="2"/>
      <c r="F50" s="2"/>
    </row>
    <row r="51" spans="1:6" x14ac:dyDescent="0.2">
      <c r="A51" s="47" t="s">
        <v>132</v>
      </c>
      <c r="B51" s="50" t="s">
        <v>132</v>
      </c>
      <c r="C51" s="51" t="s">
        <v>132</v>
      </c>
      <c r="D51" s="52" t="s">
        <v>132</v>
      </c>
      <c r="E51" s="2"/>
      <c r="F51" s="2"/>
    </row>
    <row r="52" spans="1:6" x14ac:dyDescent="0.2">
      <c r="A52" s="47" t="s">
        <v>132</v>
      </c>
      <c r="B52" s="7" t="s">
        <v>75</v>
      </c>
      <c r="C52" s="8" t="s">
        <v>76</v>
      </c>
      <c r="D52" s="39">
        <v>0</v>
      </c>
      <c r="E52" s="2"/>
      <c r="F52" s="2"/>
    </row>
    <row r="53" spans="1:6" x14ac:dyDescent="0.2">
      <c r="A53" s="47" t="s">
        <v>132</v>
      </c>
      <c r="B53" s="49" t="s">
        <v>132</v>
      </c>
      <c r="C53" s="8" t="s">
        <v>77</v>
      </c>
      <c r="D53" s="43">
        <f>(D35-D52)/D28</f>
        <v>0</v>
      </c>
      <c r="E53" s="2"/>
      <c r="F53" s="2"/>
    </row>
    <row r="54" spans="1:6" x14ac:dyDescent="0.2">
      <c r="A54" s="47" t="s">
        <v>132</v>
      </c>
      <c r="B54" s="50" t="s">
        <v>132</v>
      </c>
      <c r="C54" s="51" t="s">
        <v>132</v>
      </c>
      <c r="D54" s="52" t="s">
        <v>132</v>
      </c>
      <c r="E54" s="2"/>
      <c r="F54" s="2"/>
    </row>
    <row r="55" spans="1:6" x14ac:dyDescent="0.2">
      <c r="A55" s="47" t="s">
        <v>132</v>
      </c>
      <c r="B55" s="5" t="s">
        <v>78</v>
      </c>
      <c r="C55" s="51" t="s">
        <v>132</v>
      </c>
      <c r="D55" s="52" t="s">
        <v>132</v>
      </c>
      <c r="E55" s="2"/>
      <c r="F55" s="2"/>
    </row>
    <row r="56" spans="1:6" x14ac:dyDescent="0.2">
      <c r="A56" s="47" t="s">
        <v>132</v>
      </c>
      <c r="B56" s="50" t="s">
        <v>132</v>
      </c>
      <c r="C56" s="51" t="s">
        <v>132</v>
      </c>
      <c r="D56" s="52" t="s">
        <v>132</v>
      </c>
      <c r="E56" s="2"/>
      <c r="F56" s="2"/>
    </row>
    <row r="57" spans="1:6" x14ac:dyDescent="0.2">
      <c r="A57" s="47" t="s">
        <v>132</v>
      </c>
      <c r="B57" s="7" t="s">
        <v>79</v>
      </c>
      <c r="C57" s="53" t="s">
        <v>132</v>
      </c>
      <c r="D57" s="45">
        <f>D24+D35-D52</f>
        <v>33.102581852394053</v>
      </c>
      <c r="E57" s="2"/>
      <c r="F57" s="2"/>
    </row>
    <row r="58" spans="1:6" x14ac:dyDescent="0.2">
      <c r="A58" s="47" t="s">
        <v>132</v>
      </c>
      <c r="B58" s="50" t="s">
        <v>132</v>
      </c>
      <c r="C58" s="51" t="s">
        <v>132</v>
      </c>
      <c r="D58" s="52" t="s">
        <v>132</v>
      </c>
      <c r="E58" s="2"/>
      <c r="F58" s="2"/>
    </row>
    <row r="59" spans="1:6" x14ac:dyDescent="0.2">
      <c r="A59" s="47" t="s">
        <v>132</v>
      </c>
      <c r="B59" s="7" t="s">
        <v>80</v>
      </c>
      <c r="C59" s="53" t="s">
        <v>132</v>
      </c>
      <c r="D59" s="43">
        <f>D57/D26</f>
        <v>1.9288132228417799E-4</v>
      </c>
      <c r="E59" s="2"/>
      <c r="F59" s="2"/>
    </row>
    <row r="60" spans="1:6" x14ac:dyDescent="0.2">
      <c r="A60" s="47" t="s">
        <v>132</v>
      </c>
      <c r="B60" s="50" t="s">
        <v>132</v>
      </c>
      <c r="C60" s="51" t="s">
        <v>132</v>
      </c>
      <c r="D60" s="52" t="s">
        <v>132</v>
      </c>
      <c r="E60" s="2"/>
      <c r="F60" s="2"/>
    </row>
    <row r="61" spans="1:6" x14ac:dyDescent="0.2">
      <c r="A61" s="47" t="s">
        <v>132</v>
      </c>
      <c r="B61" s="5" t="s">
        <v>81</v>
      </c>
      <c r="C61" s="51" t="s">
        <v>132</v>
      </c>
      <c r="D61" s="52" t="s">
        <v>132</v>
      </c>
      <c r="E61" s="2"/>
      <c r="F61" s="2"/>
    </row>
    <row r="62" spans="1:6" x14ac:dyDescent="0.2">
      <c r="A62" s="47" t="s">
        <v>132</v>
      </c>
      <c r="B62" s="7" t="s">
        <v>82</v>
      </c>
      <c r="C62" s="53" t="s">
        <v>132</v>
      </c>
      <c r="D62" s="43">
        <v>2.0000000000000001E-4</v>
      </c>
      <c r="E62" s="2"/>
      <c r="F62" s="2"/>
    </row>
    <row r="63" spans="1:6" ht="15" thickBot="1" x14ac:dyDescent="0.25">
      <c r="A63" s="47" t="s">
        <v>132</v>
      </c>
      <c r="B63" s="9" t="s">
        <v>83</v>
      </c>
      <c r="C63" s="54" t="s">
        <v>132</v>
      </c>
      <c r="D63" s="46">
        <f>D62+D30</f>
        <v>3.92881322284178E-4</v>
      </c>
      <c r="E63" s="2"/>
      <c r="F63" s="2"/>
    </row>
  </sheetData>
  <conditionalFormatting sqref="D50">
    <cfRule type="cellIs" dxfId="13" priority="1" operator="lessThan">
      <formula>0</formula>
    </cfRule>
  </conditionalFormatting>
  <pageMargins left="0.70866141732283461" right="0.70866141732283461" top="0.3543307086614173" bottom="0.3543307086614173" header="0" footer="0"/>
  <pageSetup paperSize="9" scale="53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30"/>
  <dimension ref="A1:AZ63"/>
  <sheetViews>
    <sheetView rightToLeft="1" workbookViewId="0">
      <selection activeCell="D6" sqref="D6"/>
    </sheetView>
  </sheetViews>
  <sheetFormatPr defaultColWidth="0" defaultRowHeight="14.25" zeroHeight="1" x14ac:dyDescent="0.2"/>
  <cols>
    <col min="1" max="1" width="3.125" style="2" customWidth="1"/>
    <col min="2" max="2" width="103" style="3" bestFit="1" customWidth="1"/>
    <col min="3" max="3" width="109.375" style="4" bestFit="1" customWidth="1"/>
    <col min="4" max="4" width="8.875" style="2" bestFit="1" customWidth="1"/>
    <col min="5" max="6" width="0" style="2" hidden="1" customWidth="1"/>
    <col min="7" max="52" width="0" hidden="1" customWidth="1"/>
    <col min="53" max="16384" width="9" hidden="1"/>
  </cols>
  <sheetData>
    <row r="1" spans="1:7" ht="15" x14ac:dyDescent="0.25">
      <c r="B1" s="24" t="s">
        <v>117</v>
      </c>
      <c r="C1"/>
      <c r="D1"/>
      <c r="E1"/>
      <c r="F1"/>
    </row>
    <row r="2" spans="1:7" x14ac:dyDescent="0.2">
      <c r="B2" s="25" t="s">
        <v>118</v>
      </c>
      <c r="C2" s="26"/>
      <c r="D2" s="26">
        <v>45291</v>
      </c>
      <c r="E2"/>
      <c r="F2"/>
    </row>
    <row r="3" spans="1:7" ht="15.75" x14ac:dyDescent="0.25">
      <c r="B3" s="27" t="s">
        <v>124</v>
      </c>
      <c r="C3"/>
      <c r="D3" s="1"/>
      <c r="E3" s="1"/>
      <c r="F3" s="1"/>
      <c r="G3" s="1"/>
    </row>
    <row r="4" spans="1:7" x14ac:dyDescent="0.2">
      <c r="B4" s="5"/>
      <c r="C4" s="6"/>
      <c r="D4" s="28" t="s">
        <v>42</v>
      </c>
    </row>
    <row r="5" spans="1:7" x14ac:dyDescent="0.2">
      <c r="B5" s="36" t="s">
        <v>41</v>
      </c>
      <c r="C5" s="37"/>
      <c r="D5" s="34"/>
    </row>
    <row r="6" spans="1:7" x14ac:dyDescent="0.2">
      <c r="A6" s="47" t="s">
        <v>132</v>
      </c>
      <c r="B6" s="7" t="s">
        <v>43</v>
      </c>
      <c r="C6" s="48" t="s">
        <v>133</v>
      </c>
      <c r="D6" s="79" t="s">
        <v>138</v>
      </c>
    </row>
    <row r="7" spans="1:7" x14ac:dyDescent="0.2">
      <c r="A7" s="47" t="s">
        <v>132</v>
      </c>
      <c r="B7" s="49" t="s">
        <v>132</v>
      </c>
      <c r="C7" s="8" t="s">
        <v>44</v>
      </c>
      <c r="D7" s="39">
        <v>0</v>
      </c>
    </row>
    <row r="8" spans="1:7" x14ac:dyDescent="0.2">
      <c r="A8" s="47" t="s">
        <v>132</v>
      </c>
      <c r="B8" s="49" t="s">
        <v>132</v>
      </c>
      <c r="C8" s="8" t="s">
        <v>45</v>
      </c>
      <c r="D8" s="39">
        <v>81.364724210447974</v>
      </c>
    </row>
    <row r="9" spans="1:7" x14ac:dyDescent="0.2">
      <c r="A9" s="47" t="s">
        <v>132</v>
      </c>
      <c r="B9" s="50" t="s">
        <v>132</v>
      </c>
      <c r="C9" s="51" t="s">
        <v>132</v>
      </c>
      <c r="D9" s="52" t="s">
        <v>132</v>
      </c>
    </row>
    <row r="10" spans="1:7" x14ac:dyDescent="0.2">
      <c r="A10" s="47" t="s">
        <v>132</v>
      </c>
      <c r="B10" s="7" t="s">
        <v>46</v>
      </c>
      <c r="C10" s="53" t="s">
        <v>132</v>
      </c>
      <c r="D10" s="38">
        <f>SUM(D11:D12)</f>
        <v>1.6788867315875995</v>
      </c>
    </row>
    <row r="11" spans="1:7" x14ac:dyDescent="0.2">
      <c r="A11" s="47" t="s">
        <v>132</v>
      </c>
      <c r="B11" s="49" t="s">
        <v>132</v>
      </c>
      <c r="C11" s="8" t="s">
        <v>47</v>
      </c>
      <c r="D11" s="39">
        <v>0</v>
      </c>
    </row>
    <row r="12" spans="1:7" x14ac:dyDescent="0.2">
      <c r="A12" s="47" t="s">
        <v>132</v>
      </c>
      <c r="B12" s="49" t="s">
        <v>132</v>
      </c>
      <c r="C12" s="8" t="s">
        <v>48</v>
      </c>
      <c r="D12" s="39">
        <v>1.6788867315875995</v>
      </c>
    </row>
    <row r="13" spans="1:7" x14ac:dyDescent="0.2">
      <c r="A13" s="47" t="s">
        <v>132</v>
      </c>
      <c r="B13" s="50" t="s">
        <v>132</v>
      </c>
      <c r="C13" s="51" t="s">
        <v>132</v>
      </c>
      <c r="D13" s="52" t="s">
        <v>132</v>
      </c>
    </row>
    <row r="14" spans="1:7" x14ac:dyDescent="0.2">
      <c r="A14" s="47" t="s">
        <v>132</v>
      </c>
      <c r="B14" s="7" t="s">
        <v>49</v>
      </c>
      <c r="C14" s="53" t="s">
        <v>132</v>
      </c>
      <c r="D14" s="38">
        <f>SUM(D15:D16)</f>
        <v>19.249303620414363</v>
      </c>
    </row>
    <row r="15" spans="1:7" x14ac:dyDescent="0.2">
      <c r="A15" s="47" t="s">
        <v>132</v>
      </c>
      <c r="B15" s="49" t="s">
        <v>132</v>
      </c>
      <c r="C15" s="8" t="s">
        <v>50</v>
      </c>
      <c r="D15" s="39">
        <v>15.784918795801879</v>
      </c>
    </row>
    <row r="16" spans="1:7" x14ac:dyDescent="0.2">
      <c r="A16" s="47" t="s">
        <v>132</v>
      </c>
      <c r="B16" s="49" t="s">
        <v>132</v>
      </c>
      <c r="C16" s="8" t="s">
        <v>51</v>
      </c>
      <c r="D16" s="39">
        <v>3.464384824612484</v>
      </c>
    </row>
    <row r="17" spans="1:4" x14ac:dyDescent="0.2">
      <c r="A17" s="47" t="s">
        <v>132</v>
      </c>
      <c r="B17" s="50" t="s">
        <v>132</v>
      </c>
      <c r="C17" s="51" t="s">
        <v>132</v>
      </c>
      <c r="D17" s="52" t="s">
        <v>132</v>
      </c>
    </row>
    <row r="18" spans="1:4" x14ac:dyDescent="0.2">
      <c r="A18" s="47" t="s">
        <v>132</v>
      </c>
      <c r="B18" s="7" t="s">
        <v>52</v>
      </c>
      <c r="C18" s="53" t="s">
        <v>132</v>
      </c>
      <c r="D18" s="40">
        <v>12.616346296432843</v>
      </c>
    </row>
    <row r="19" spans="1:4" x14ac:dyDescent="0.2">
      <c r="A19" s="47" t="s">
        <v>132</v>
      </c>
      <c r="B19" s="50" t="s">
        <v>132</v>
      </c>
      <c r="C19" s="51" t="s">
        <v>132</v>
      </c>
      <c r="D19" s="52" t="s">
        <v>132</v>
      </c>
    </row>
    <row r="20" spans="1:4" x14ac:dyDescent="0.2">
      <c r="A20" s="47" t="s">
        <v>132</v>
      </c>
      <c r="B20" s="7" t="s">
        <v>53</v>
      </c>
      <c r="C20" s="53" t="s">
        <v>132</v>
      </c>
      <c r="D20" s="40">
        <v>0.18778384413411892</v>
      </c>
    </row>
    <row r="21" spans="1:4" x14ac:dyDescent="0.2">
      <c r="A21" s="47" t="s">
        <v>132</v>
      </c>
      <c r="B21" s="50" t="s">
        <v>132</v>
      </c>
      <c r="C21" s="51" t="s">
        <v>132</v>
      </c>
      <c r="D21" s="52" t="s">
        <v>132</v>
      </c>
    </row>
    <row r="22" spans="1:4" x14ac:dyDescent="0.2">
      <c r="A22" s="47" t="s">
        <v>132</v>
      </c>
      <c r="B22" s="7" t="s">
        <v>54</v>
      </c>
      <c r="C22" s="53" t="s">
        <v>132</v>
      </c>
      <c r="D22" s="41">
        <v>0</v>
      </c>
    </row>
    <row r="23" spans="1:4" x14ac:dyDescent="0.2">
      <c r="A23" s="47" t="s">
        <v>132</v>
      </c>
      <c r="B23" s="50" t="s">
        <v>132</v>
      </c>
      <c r="C23" s="51" t="s">
        <v>132</v>
      </c>
      <c r="D23" s="52" t="s">
        <v>132</v>
      </c>
    </row>
    <row r="24" spans="1:4" x14ac:dyDescent="0.2">
      <c r="A24" s="47" t="s">
        <v>132</v>
      </c>
      <c r="B24" s="7" t="s">
        <v>55</v>
      </c>
      <c r="C24" s="53" t="s">
        <v>132</v>
      </c>
      <c r="D24" s="42">
        <f>D6+D10+D14+D18+D20+D22</f>
        <v>114.73232049256892</v>
      </c>
    </row>
    <row r="25" spans="1:4" x14ac:dyDescent="0.2">
      <c r="A25" s="47" t="s">
        <v>132</v>
      </c>
      <c r="B25" s="50" t="s">
        <v>132</v>
      </c>
      <c r="C25" s="51" t="s">
        <v>132</v>
      </c>
      <c r="D25" s="52" t="s">
        <v>132</v>
      </c>
    </row>
    <row r="26" spans="1:4" x14ac:dyDescent="0.2">
      <c r="A26" s="47" t="s">
        <v>132</v>
      </c>
      <c r="B26" s="7" t="s">
        <v>56</v>
      </c>
      <c r="C26" s="53" t="s">
        <v>132</v>
      </c>
      <c r="D26" s="40">
        <f>(D28+D27)/2</f>
        <v>477915</v>
      </c>
    </row>
    <row r="27" spans="1:4" x14ac:dyDescent="0.2">
      <c r="A27" s="47" t="s">
        <v>132</v>
      </c>
      <c r="B27" s="49" t="s">
        <v>132</v>
      </c>
      <c r="C27" s="8" t="s">
        <v>57</v>
      </c>
      <c r="D27" s="39">
        <v>461760</v>
      </c>
    </row>
    <row r="28" spans="1:4" x14ac:dyDescent="0.2">
      <c r="A28" s="47" t="s">
        <v>132</v>
      </c>
      <c r="B28" s="49" t="s">
        <v>132</v>
      </c>
      <c r="C28" s="8" t="s">
        <v>58</v>
      </c>
      <c r="D28" s="39">
        <f>188022+306048</f>
        <v>494070</v>
      </c>
    </row>
    <row r="29" spans="1:4" x14ac:dyDescent="0.2">
      <c r="A29" s="47" t="s">
        <v>132</v>
      </c>
      <c r="B29" s="50" t="s">
        <v>132</v>
      </c>
      <c r="C29" s="51" t="s">
        <v>132</v>
      </c>
      <c r="D29" s="52" t="s">
        <v>132</v>
      </c>
    </row>
    <row r="30" spans="1:4" x14ac:dyDescent="0.2">
      <c r="A30" s="47" t="s">
        <v>132</v>
      </c>
      <c r="B30" s="7" t="s">
        <v>59</v>
      </c>
      <c r="C30" s="53" t="s">
        <v>132</v>
      </c>
      <c r="D30" s="43">
        <f>D24/D26</f>
        <v>2.4006846508807826E-4</v>
      </c>
    </row>
    <row r="31" spans="1:4" x14ac:dyDescent="0.2">
      <c r="A31" s="47" t="s">
        <v>132</v>
      </c>
      <c r="B31" s="50" t="s">
        <v>132</v>
      </c>
      <c r="C31" s="51" t="s">
        <v>132</v>
      </c>
      <c r="D31" s="52" t="s">
        <v>132</v>
      </c>
    </row>
    <row r="32" spans="1:4" x14ac:dyDescent="0.2">
      <c r="A32" s="47" t="s">
        <v>132</v>
      </c>
      <c r="B32" s="5" t="s">
        <v>60</v>
      </c>
      <c r="C32" s="51" t="s">
        <v>132</v>
      </c>
      <c r="D32" s="52" t="s">
        <v>132</v>
      </c>
    </row>
    <row r="33" spans="1:6" x14ac:dyDescent="0.2">
      <c r="A33" s="47" t="s">
        <v>132</v>
      </c>
      <c r="B33" s="7" t="s">
        <v>61</v>
      </c>
      <c r="C33" s="53" t="s">
        <v>132</v>
      </c>
      <c r="D33" s="39">
        <v>8.0906446654821824</v>
      </c>
    </row>
    <row r="34" spans="1:6" x14ac:dyDescent="0.2">
      <c r="A34" s="47" t="s">
        <v>132</v>
      </c>
      <c r="B34" s="50" t="s">
        <v>132</v>
      </c>
      <c r="C34" s="51" t="s">
        <v>132</v>
      </c>
      <c r="D34" s="52" t="s">
        <v>132</v>
      </c>
    </row>
    <row r="35" spans="1:6" x14ac:dyDescent="0.2">
      <c r="A35" s="47" t="s">
        <v>132</v>
      </c>
      <c r="B35" s="7" t="s">
        <v>62</v>
      </c>
      <c r="C35" s="53" t="s">
        <v>132</v>
      </c>
      <c r="D35" s="38">
        <f>SUM(D36:D44)</f>
        <v>52.105800219316066</v>
      </c>
    </row>
    <row r="36" spans="1:6" x14ac:dyDescent="0.2">
      <c r="A36" s="47" t="s">
        <v>132</v>
      </c>
      <c r="B36" s="49" t="s">
        <v>132</v>
      </c>
      <c r="C36" s="8" t="s">
        <v>63</v>
      </c>
      <c r="D36" s="39">
        <v>6.3697102900000017E-6</v>
      </c>
    </row>
    <row r="37" spans="1:6" x14ac:dyDescent="0.2">
      <c r="A37" s="47" t="s">
        <v>132</v>
      </c>
      <c r="B37" s="49" t="s">
        <v>132</v>
      </c>
      <c r="C37" s="8" t="s">
        <v>64</v>
      </c>
      <c r="D37" s="39">
        <v>17.680482800886324</v>
      </c>
    </row>
    <row r="38" spans="1:6" x14ac:dyDescent="0.2">
      <c r="A38" s="47" t="s">
        <v>132</v>
      </c>
      <c r="B38" s="49" t="s">
        <v>132</v>
      </c>
      <c r="C38" s="8" t="s">
        <v>65</v>
      </c>
      <c r="D38" s="39">
        <v>0</v>
      </c>
    </row>
    <row r="39" spans="1:6" x14ac:dyDescent="0.2">
      <c r="A39" s="47" t="s">
        <v>132</v>
      </c>
      <c r="B39" s="49" t="s">
        <v>132</v>
      </c>
      <c r="C39" s="8" t="s">
        <v>66</v>
      </c>
      <c r="D39" s="39">
        <v>0</v>
      </c>
    </row>
    <row r="40" spans="1:6" x14ac:dyDescent="0.2">
      <c r="A40" s="47" t="s">
        <v>132</v>
      </c>
      <c r="B40" s="49" t="s">
        <v>132</v>
      </c>
      <c r="C40" s="8" t="s">
        <v>67</v>
      </c>
      <c r="D40" s="39">
        <v>0.43289</v>
      </c>
    </row>
    <row r="41" spans="1:6" x14ac:dyDescent="0.2">
      <c r="A41" s="47" t="s">
        <v>132</v>
      </c>
      <c r="B41" s="49" t="s">
        <v>132</v>
      </c>
      <c r="C41" s="8" t="s">
        <v>68</v>
      </c>
      <c r="D41" s="39">
        <v>10.490002678559152</v>
      </c>
    </row>
    <row r="42" spans="1:6" x14ac:dyDescent="0.2">
      <c r="A42" s="47" t="s">
        <v>132</v>
      </c>
      <c r="B42" s="49" t="s">
        <v>132</v>
      </c>
      <c r="C42" s="8" t="s">
        <v>69</v>
      </c>
      <c r="D42" s="39">
        <v>0</v>
      </c>
    </row>
    <row r="43" spans="1:6" x14ac:dyDescent="0.2">
      <c r="A43" s="47" t="s">
        <v>132</v>
      </c>
      <c r="B43" s="49" t="s">
        <v>132</v>
      </c>
      <c r="C43" s="8" t="s">
        <v>70</v>
      </c>
      <c r="D43" s="39">
        <v>23.502418370160296</v>
      </c>
    </row>
    <row r="44" spans="1:6" x14ac:dyDescent="0.2">
      <c r="A44" s="47" t="s">
        <v>132</v>
      </c>
      <c r="B44" s="49" t="s">
        <v>132</v>
      </c>
      <c r="C44" s="8" t="s">
        <v>71</v>
      </c>
      <c r="D44" s="39">
        <v>0</v>
      </c>
    </row>
    <row r="45" spans="1:6" x14ac:dyDescent="0.2">
      <c r="A45" s="47" t="s">
        <v>132</v>
      </c>
      <c r="B45" s="50" t="s">
        <v>132</v>
      </c>
      <c r="C45" s="51" t="s">
        <v>132</v>
      </c>
      <c r="D45" s="52" t="s">
        <v>132</v>
      </c>
    </row>
    <row r="46" spans="1:6" x14ac:dyDescent="0.2">
      <c r="A46" s="47" t="s">
        <v>132</v>
      </c>
      <c r="B46" s="7" t="s">
        <v>72</v>
      </c>
      <c r="C46" s="53" t="s">
        <v>132</v>
      </c>
      <c r="D46" s="43">
        <f>D35/D28</f>
        <v>1.0546238431662734E-4</v>
      </c>
    </row>
    <row r="47" spans="1:6" x14ac:dyDescent="0.2">
      <c r="A47" s="47" t="s">
        <v>132</v>
      </c>
      <c r="B47" s="50" t="s">
        <v>132</v>
      </c>
      <c r="C47" s="51" t="s">
        <v>132</v>
      </c>
      <c r="D47" s="52" t="s">
        <v>132</v>
      </c>
      <c r="F47" s="4"/>
    </row>
    <row r="48" spans="1:6" x14ac:dyDescent="0.2">
      <c r="A48" s="47" t="s">
        <v>132</v>
      </c>
      <c r="B48" s="7" t="s">
        <v>73</v>
      </c>
      <c r="C48" s="53" t="s">
        <v>132</v>
      </c>
      <c r="D48" s="43">
        <v>1E-3</v>
      </c>
    </row>
    <row r="49" spans="1:4" x14ac:dyDescent="0.2">
      <c r="A49" s="47" t="s">
        <v>132</v>
      </c>
      <c r="B49" s="50" t="s">
        <v>132</v>
      </c>
      <c r="C49" s="51" t="s">
        <v>132</v>
      </c>
      <c r="D49" s="52" t="s">
        <v>132</v>
      </c>
    </row>
    <row r="50" spans="1:4" x14ac:dyDescent="0.2">
      <c r="A50" s="47" t="s">
        <v>132</v>
      </c>
      <c r="B50" s="7" t="s">
        <v>74</v>
      </c>
      <c r="C50" s="53" t="s">
        <v>132</v>
      </c>
      <c r="D50" s="44">
        <f>D48-D46</f>
        <v>8.9453761568337271E-4</v>
      </c>
    </row>
    <row r="51" spans="1:4" x14ac:dyDescent="0.2">
      <c r="A51" s="47" t="s">
        <v>132</v>
      </c>
      <c r="B51" s="50" t="s">
        <v>132</v>
      </c>
      <c r="C51" s="51" t="s">
        <v>132</v>
      </c>
      <c r="D51" s="52" t="s">
        <v>132</v>
      </c>
    </row>
    <row r="52" spans="1:4" x14ac:dyDescent="0.2">
      <c r="A52" s="47" t="s">
        <v>132</v>
      </c>
      <c r="B52" s="7" t="s">
        <v>75</v>
      </c>
      <c r="C52" s="8" t="s">
        <v>76</v>
      </c>
      <c r="D52" s="39">
        <v>0</v>
      </c>
    </row>
    <row r="53" spans="1:4" x14ac:dyDescent="0.2">
      <c r="A53" s="47" t="s">
        <v>132</v>
      </c>
      <c r="B53" s="49" t="s">
        <v>132</v>
      </c>
      <c r="C53" s="8" t="s">
        <v>77</v>
      </c>
      <c r="D53" s="43">
        <f>(D35-D52)/D28</f>
        <v>1.0546238431662734E-4</v>
      </c>
    </row>
    <row r="54" spans="1:4" x14ac:dyDescent="0.2">
      <c r="A54" s="47" t="s">
        <v>132</v>
      </c>
      <c r="B54" s="50" t="s">
        <v>132</v>
      </c>
      <c r="C54" s="51" t="s">
        <v>132</v>
      </c>
      <c r="D54" s="52" t="s">
        <v>132</v>
      </c>
    </row>
    <row r="55" spans="1:4" x14ac:dyDescent="0.2">
      <c r="A55" s="47" t="s">
        <v>132</v>
      </c>
      <c r="B55" s="5" t="s">
        <v>78</v>
      </c>
      <c r="C55" s="51" t="s">
        <v>132</v>
      </c>
      <c r="D55" s="52" t="s">
        <v>132</v>
      </c>
    </row>
    <row r="56" spans="1:4" x14ac:dyDescent="0.2">
      <c r="A56" s="47" t="s">
        <v>132</v>
      </c>
      <c r="B56" s="50" t="s">
        <v>132</v>
      </c>
      <c r="C56" s="51" t="s">
        <v>132</v>
      </c>
      <c r="D56" s="52" t="s">
        <v>132</v>
      </c>
    </row>
    <row r="57" spans="1:4" x14ac:dyDescent="0.2">
      <c r="A57" s="47" t="s">
        <v>132</v>
      </c>
      <c r="B57" s="7" t="s">
        <v>79</v>
      </c>
      <c r="C57" s="53" t="s">
        <v>132</v>
      </c>
      <c r="D57" s="45">
        <f>D24+D35-D52</f>
        <v>166.83812071188498</v>
      </c>
    </row>
    <row r="58" spans="1:4" x14ac:dyDescent="0.2">
      <c r="A58" s="47" t="s">
        <v>132</v>
      </c>
      <c r="B58" s="50" t="s">
        <v>132</v>
      </c>
      <c r="C58" s="51" t="s">
        <v>132</v>
      </c>
      <c r="D58" s="52" t="s">
        <v>132</v>
      </c>
    </row>
    <row r="59" spans="1:4" x14ac:dyDescent="0.2">
      <c r="A59" s="47" t="s">
        <v>132</v>
      </c>
      <c r="B59" s="7" t="s">
        <v>80</v>
      </c>
      <c r="C59" s="53" t="s">
        <v>132</v>
      </c>
      <c r="D59" s="43">
        <f>D57/D26</f>
        <v>3.4909580304423376E-4</v>
      </c>
    </row>
    <row r="60" spans="1:4" x14ac:dyDescent="0.2">
      <c r="A60" s="47" t="s">
        <v>132</v>
      </c>
      <c r="B60" s="50" t="s">
        <v>132</v>
      </c>
      <c r="C60" s="51" t="s">
        <v>132</v>
      </c>
      <c r="D60" s="52" t="s">
        <v>132</v>
      </c>
    </row>
    <row r="61" spans="1:4" x14ac:dyDescent="0.2">
      <c r="A61" s="47" t="s">
        <v>132</v>
      </c>
      <c r="B61" s="5" t="s">
        <v>81</v>
      </c>
      <c r="C61" s="51" t="s">
        <v>132</v>
      </c>
      <c r="D61" s="52" t="s">
        <v>132</v>
      </c>
    </row>
    <row r="62" spans="1:4" x14ac:dyDescent="0.2">
      <c r="A62" s="47" t="s">
        <v>132</v>
      </c>
      <c r="B62" s="7" t="s">
        <v>82</v>
      </c>
      <c r="C62" s="53" t="s">
        <v>132</v>
      </c>
      <c r="D62" s="43">
        <v>1E-3</v>
      </c>
    </row>
    <row r="63" spans="1:4" ht="15" thickBot="1" x14ac:dyDescent="0.25">
      <c r="A63" s="47" t="s">
        <v>132</v>
      </c>
      <c r="B63" s="9" t="s">
        <v>83</v>
      </c>
      <c r="C63" s="54" t="s">
        <v>132</v>
      </c>
      <c r="D63" s="46">
        <f>D62+D30</f>
        <v>1.2400684650880783E-3</v>
      </c>
    </row>
  </sheetData>
  <conditionalFormatting sqref="D50">
    <cfRule type="cellIs" dxfId="12" priority="1" operator="lessThan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31"/>
  <dimension ref="A1:AZ63"/>
  <sheetViews>
    <sheetView rightToLeft="1" workbookViewId="0">
      <selection activeCell="D6" sqref="D6"/>
    </sheetView>
  </sheetViews>
  <sheetFormatPr defaultColWidth="0" defaultRowHeight="14.25" zeroHeight="1" x14ac:dyDescent="0.2"/>
  <cols>
    <col min="1" max="1" width="2.25" customWidth="1"/>
    <col min="2" max="2" width="103" bestFit="1" customWidth="1"/>
    <col min="3" max="3" width="109.375" bestFit="1" customWidth="1"/>
    <col min="4" max="4" width="8.875" bestFit="1" customWidth="1"/>
    <col min="5" max="52" width="0" hidden="1" customWidth="1"/>
    <col min="53" max="16384" width="9" hidden="1"/>
  </cols>
  <sheetData>
    <row r="1" spans="1:7" ht="15" x14ac:dyDescent="0.25">
      <c r="A1" s="2"/>
      <c r="B1" s="24" t="s">
        <v>117</v>
      </c>
    </row>
    <row r="2" spans="1:7" x14ac:dyDescent="0.2">
      <c r="A2" s="2"/>
      <c r="B2" s="25" t="s">
        <v>118</v>
      </c>
      <c r="C2" s="26"/>
      <c r="D2" s="26">
        <v>45291</v>
      </c>
    </row>
    <row r="3" spans="1:7" ht="15.75" x14ac:dyDescent="0.25">
      <c r="A3" s="2"/>
      <c r="B3" s="27" t="s">
        <v>125</v>
      </c>
      <c r="D3" s="1"/>
      <c r="E3" s="1"/>
      <c r="F3" s="1"/>
      <c r="G3" s="1"/>
    </row>
    <row r="4" spans="1:7" x14ac:dyDescent="0.2">
      <c r="A4" s="2"/>
      <c r="B4" s="5"/>
      <c r="C4" s="6"/>
      <c r="D4" s="28" t="s">
        <v>42</v>
      </c>
      <c r="E4" s="2"/>
      <c r="F4" s="2"/>
    </row>
    <row r="5" spans="1:7" x14ac:dyDescent="0.2">
      <c r="A5" s="2"/>
      <c r="B5" s="36" t="s">
        <v>41</v>
      </c>
      <c r="C5" s="37"/>
      <c r="D5" s="34"/>
      <c r="E5" s="2"/>
      <c r="F5" s="2"/>
    </row>
    <row r="6" spans="1:7" x14ac:dyDescent="0.2">
      <c r="A6" s="47" t="s">
        <v>132</v>
      </c>
      <c r="B6" s="7" t="s">
        <v>43</v>
      </c>
      <c r="C6" s="48" t="s">
        <v>133</v>
      </c>
      <c r="D6" s="79" t="s">
        <v>139</v>
      </c>
      <c r="E6" s="2"/>
      <c r="F6" s="2"/>
    </row>
    <row r="7" spans="1:7" x14ac:dyDescent="0.2">
      <c r="A7" s="47" t="s">
        <v>132</v>
      </c>
      <c r="B7" s="49" t="s">
        <v>132</v>
      </c>
      <c r="C7" s="8" t="s">
        <v>44</v>
      </c>
      <c r="D7" s="39">
        <v>0</v>
      </c>
      <c r="E7" s="2"/>
      <c r="F7" s="2"/>
    </row>
    <row r="8" spans="1:7" x14ac:dyDescent="0.2">
      <c r="A8" s="47" t="s">
        <v>132</v>
      </c>
      <c r="B8" s="49" t="s">
        <v>132</v>
      </c>
      <c r="C8" s="8" t="s">
        <v>45</v>
      </c>
      <c r="D8" s="39">
        <v>67.935676299915343</v>
      </c>
      <c r="E8" s="2"/>
      <c r="F8" s="2"/>
    </row>
    <row r="9" spans="1:7" x14ac:dyDescent="0.2">
      <c r="A9" s="47" t="s">
        <v>132</v>
      </c>
      <c r="B9" s="50" t="s">
        <v>132</v>
      </c>
      <c r="C9" s="51" t="s">
        <v>132</v>
      </c>
      <c r="D9" s="52" t="s">
        <v>132</v>
      </c>
      <c r="E9" s="2"/>
      <c r="F9" s="2"/>
    </row>
    <row r="10" spans="1:7" x14ac:dyDescent="0.2">
      <c r="A10" s="47" t="s">
        <v>132</v>
      </c>
      <c r="B10" s="7" t="s">
        <v>46</v>
      </c>
      <c r="C10" s="53" t="s">
        <v>132</v>
      </c>
      <c r="D10" s="38">
        <f>SUM(D11:D12)</f>
        <v>6.3316449014300002E-2</v>
      </c>
      <c r="E10" s="2"/>
      <c r="F10" s="2"/>
    </row>
    <row r="11" spans="1:7" x14ac:dyDescent="0.2">
      <c r="A11" s="47" t="s">
        <v>132</v>
      </c>
      <c r="B11" s="49" t="s">
        <v>132</v>
      </c>
      <c r="C11" s="8" t="s">
        <v>47</v>
      </c>
      <c r="D11" s="39">
        <v>0</v>
      </c>
      <c r="E11" s="2"/>
      <c r="F11" s="2"/>
    </row>
    <row r="12" spans="1:7" x14ac:dyDescent="0.2">
      <c r="A12" s="47" t="s">
        <v>132</v>
      </c>
      <c r="B12" s="49" t="s">
        <v>132</v>
      </c>
      <c r="C12" s="8" t="s">
        <v>48</v>
      </c>
      <c r="D12" s="39">
        <v>6.3316449014300002E-2</v>
      </c>
      <c r="E12" s="2"/>
      <c r="F12" s="2"/>
    </row>
    <row r="13" spans="1:7" x14ac:dyDescent="0.2">
      <c r="A13" s="47" t="s">
        <v>132</v>
      </c>
      <c r="B13" s="50" t="s">
        <v>132</v>
      </c>
      <c r="C13" s="51" t="s">
        <v>132</v>
      </c>
      <c r="D13" s="52" t="s">
        <v>132</v>
      </c>
      <c r="E13" s="2"/>
      <c r="F13" s="2"/>
    </row>
    <row r="14" spans="1:7" x14ac:dyDescent="0.2">
      <c r="A14" s="47" t="s">
        <v>132</v>
      </c>
      <c r="B14" s="7" t="s">
        <v>49</v>
      </c>
      <c r="C14" s="53" t="s">
        <v>132</v>
      </c>
      <c r="D14" s="38">
        <f>SUM(D15:D16)</f>
        <v>0</v>
      </c>
      <c r="E14" s="2"/>
      <c r="F14" s="2"/>
    </row>
    <row r="15" spans="1:7" x14ac:dyDescent="0.2">
      <c r="A15" s="47" t="s">
        <v>132</v>
      </c>
      <c r="B15" s="49" t="s">
        <v>132</v>
      </c>
      <c r="C15" s="8" t="s">
        <v>50</v>
      </c>
      <c r="D15" s="39">
        <v>0</v>
      </c>
      <c r="E15" s="2"/>
      <c r="F15" s="2"/>
    </row>
    <row r="16" spans="1:7" x14ac:dyDescent="0.2">
      <c r="A16" s="47" t="s">
        <v>132</v>
      </c>
      <c r="B16" s="49" t="s">
        <v>132</v>
      </c>
      <c r="C16" s="8" t="s">
        <v>51</v>
      </c>
      <c r="D16" s="39">
        <v>0</v>
      </c>
      <c r="E16" s="2"/>
      <c r="F16" s="2"/>
    </row>
    <row r="17" spans="1:6" x14ac:dyDescent="0.2">
      <c r="A17" s="47" t="s">
        <v>132</v>
      </c>
      <c r="B17" s="50" t="s">
        <v>132</v>
      </c>
      <c r="C17" s="51" t="s">
        <v>132</v>
      </c>
      <c r="D17" s="52" t="s">
        <v>132</v>
      </c>
      <c r="E17" s="2"/>
      <c r="F17" s="2"/>
    </row>
    <row r="18" spans="1:6" x14ac:dyDescent="0.2">
      <c r="A18" s="47" t="s">
        <v>132</v>
      </c>
      <c r="B18" s="7" t="s">
        <v>52</v>
      </c>
      <c r="C18" s="53" t="s">
        <v>132</v>
      </c>
      <c r="D18" s="40">
        <v>155.63345999999999</v>
      </c>
      <c r="E18" s="2"/>
      <c r="F18" s="2"/>
    </row>
    <row r="19" spans="1:6" x14ac:dyDescent="0.2">
      <c r="A19" s="47" t="s">
        <v>132</v>
      </c>
      <c r="B19" s="50" t="s">
        <v>132</v>
      </c>
      <c r="C19" s="51" t="s">
        <v>132</v>
      </c>
      <c r="D19" s="52" t="s">
        <v>132</v>
      </c>
      <c r="E19" s="2"/>
      <c r="F19" s="2"/>
    </row>
    <row r="20" spans="1:6" x14ac:dyDescent="0.2">
      <c r="A20" s="47" t="s">
        <v>132</v>
      </c>
      <c r="B20" s="7" t="s">
        <v>53</v>
      </c>
      <c r="C20" s="53" t="s">
        <v>132</v>
      </c>
      <c r="D20" s="40">
        <v>0</v>
      </c>
      <c r="E20" s="2"/>
      <c r="F20" s="2"/>
    </row>
    <row r="21" spans="1:6" x14ac:dyDescent="0.2">
      <c r="A21" s="47" t="s">
        <v>132</v>
      </c>
      <c r="B21" s="50" t="s">
        <v>132</v>
      </c>
      <c r="C21" s="51" t="s">
        <v>132</v>
      </c>
      <c r="D21" s="52" t="s">
        <v>132</v>
      </c>
      <c r="E21" s="2"/>
      <c r="F21" s="2"/>
    </row>
    <row r="22" spans="1:6" x14ac:dyDescent="0.2">
      <c r="A22" s="47" t="s">
        <v>132</v>
      </c>
      <c r="B22" s="7" t="s">
        <v>54</v>
      </c>
      <c r="C22" s="53" t="s">
        <v>132</v>
      </c>
      <c r="D22" s="41">
        <v>0</v>
      </c>
      <c r="E22" s="2"/>
      <c r="F22" s="2"/>
    </row>
    <row r="23" spans="1:6" x14ac:dyDescent="0.2">
      <c r="A23" s="47" t="s">
        <v>132</v>
      </c>
      <c r="B23" s="50" t="s">
        <v>132</v>
      </c>
      <c r="C23" s="51" t="s">
        <v>132</v>
      </c>
      <c r="D23" s="52" t="s">
        <v>132</v>
      </c>
      <c r="E23" s="2"/>
      <c r="F23" s="2"/>
    </row>
    <row r="24" spans="1:6" x14ac:dyDescent="0.2">
      <c r="A24" s="47" t="s">
        <v>132</v>
      </c>
      <c r="B24" s="7" t="s">
        <v>55</v>
      </c>
      <c r="C24" s="53" t="s">
        <v>132</v>
      </c>
      <c r="D24" s="42">
        <f>D6+D10+D14+D18+D20+D22</f>
        <v>223.69677644901429</v>
      </c>
      <c r="E24" s="2"/>
      <c r="F24" s="2"/>
    </row>
    <row r="25" spans="1:6" x14ac:dyDescent="0.2">
      <c r="A25" s="47" t="s">
        <v>132</v>
      </c>
      <c r="B25" s="50" t="s">
        <v>132</v>
      </c>
      <c r="C25" s="51" t="s">
        <v>132</v>
      </c>
      <c r="D25" s="52" t="s">
        <v>132</v>
      </c>
      <c r="E25" s="2"/>
      <c r="F25" s="2"/>
    </row>
    <row r="26" spans="1:6" x14ac:dyDescent="0.2">
      <c r="A26" s="47" t="s">
        <v>132</v>
      </c>
      <c r="B26" s="7" t="s">
        <v>56</v>
      </c>
      <c r="C26" s="53" t="s">
        <v>132</v>
      </c>
      <c r="D26" s="40">
        <f>(D28+D27)/2</f>
        <v>266656.5</v>
      </c>
      <c r="E26" s="2"/>
      <c r="F26" s="2"/>
    </row>
    <row r="27" spans="1:6" x14ac:dyDescent="0.2">
      <c r="A27" s="47" t="s">
        <v>132</v>
      </c>
      <c r="B27" s="49" t="s">
        <v>132</v>
      </c>
      <c r="C27" s="8" t="s">
        <v>57</v>
      </c>
      <c r="D27" s="39">
        <v>295389</v>
      </c>
      <c r="E27" s="2"/>
      <c r="F27" s="2"/>
    </row>
    <row r="28" spans="1:6" x14ac:dyDescent="0.2">
      <c r="A28" s="47" t="s">
        <v>132</v>
      </c>
      <c r="B28" s="49" t="s">
        <v>132</v>
      </c>
      <c r="C28" s="8" t="s">
        <v>58</v>
      </c>
      <c r="D28" s="39">
        <v>237924</v>
      </c>
      <c r="E28" s="2"/>
      <c r="F28" s="2"/>
    </row>
    <row r="29" spans="1:6" x14ac:dyDescent="0.2">
      <c r="A29" s="47" t="s">
        <v>132</v>
      </c>
      <c r="B29" s="50" t="s">
        <v>132</v>
      </c>
      <c r="C29" s="51" t="s">
        <v>132</v>
      </c>
      <c r="D29" s="52" t="s">
        <v>132</v>
      </c>
      <c r="E29" s="2"/>
      <c r="F29" s="2"/>
    </row>
    <row r="30" spans="1:6" x14ac:dyDescent="0.2">
      <c r="A30" s="47" t="s">
        <v>132</v>
      </c>
      <c r="B30" s="7" t="s">
        <v>59</v>
      </c>
      <c r="C30" s="53" t="s">
        <v>132</v>
      </c>
      <c r="D30" s="43">
        <f>D24/D26</f>
        <v>8.3889489455165841E-4</v>
      </c>
      <c r="E30" s="2"/>
      <c r="F30" s="2"/>
    </row>
    <row r="31" spans="1:6" x14ac:dyDescent="0.2">
      <c r="A31" s="47" t="s">
        <v>132</v>
      </c>
      <c r="B31" s="50" t="s">
        <v>132</v>
      </c>
      <c r="C31" s="51" t="s">
        <v>132</v>
      </c>
      <c r="D31" s="52" t="s">
        <v>132</v>
      </c>
      <c r="E31" s="2"/>
      <c r="F31" s="2"/>
    </row>
    <row r="32" spans="1:6" x14ac:dyDescent="0.2">
      <c r="A32" s="47" t="s">
        <v>132</v>
      </c>
      <c r="B32" s="5" t="s">
        <v>60</v>
      </c>
      <c r="C32" s="51" t="s">
        <v>132</v>
      </c>
      <c r="D32" s="52" t="s">
        <v>132</v>
      </c>
      <c r="E32" s="2"/>
      <c r="F32" s="2"/>
    </row>
    <row r="33" spans="1:6" x14ac:dyDescent="0.2">
      <c r="A33" s="47" t="s">
        <v>132</v>
      </c>
      <c r="B33" s="7" t="s">
        <v>61</v>
      </c>
      <c r="C33" s="53" t="s">
        <v>132</v>
      </c>
      <c r="D33" s="39">
        <v>0</v>
      </c>
      <c r="E33" s="2"/>
      <c r="F33" s="2"/>
    </row>
    <row r="34" spans="1:6" x14ac:dyDescent="0.2">
      <c r="A34" s="47" t="s">
        <v>132</v>
      </c>
      <c r="B34" s="50" t="s">
        <v>132</v>
      </c>
      <c r="C34" s="51" t="s">
        <v>132</v>
      </c>
      <c r="D34" s="52" t="s">
        <v>132</v>
      </c>
      <c r="E34" s="2"/>
      <c r="F34" s="2"/>
    </row>
    <row r="35" spans="1:6" x14ac:dyDescent="0.2">
      <c r="A35" s="47" t="s">
        <v>132</v>
      </c>
      <c r="B35" s="7" t="s">
        <v>62</v>
      </c>
      <c r="C35" s="53" t="s">
        <v>132</v>
      </c>
      <c r="D35" s="38">
        <f>SUM(D36:D44)</f>
        <v>124.47141999999998</v>
      </c>
      <c r="E35" s="2"/>
      <c r="F35" s="2"/>
    </row>
    <row r="36" spans="1:6" x14ac:dyDescent="0.2">
      <c r="A36" s="47" t="s">
        <v>132</v>
      </c>
      <c r="B36" s="49" t="s">
        <v>132</v>
      </c>
      <c r="C36" s="8" t="s">
        <v>63</v>
      </c>
      <c r="D36" s="39">
        <v>0</v>
      </c>
      <c r="E36" s="2"/>
      <c r="F36" s="2"/>
    </row>
    <row r="37" spans="1:6" x14ac:dyDescent="0.2">
      <c r="A37" s="47" t="s">
        <v>132</v>
      </c>
      <c r="B37" s="49" t="s">
        <v>132</v>
      </c>
      <c r="C37" s="8" t="s">
        <v>64</v>
      </c>
      <c r="D37" s="39">
        <v>0</v>
      </c>
      <c r="E37" s="2"/>
      <c r="F37" s="2"/>
    </row>
    <row r="38" spans="1:6" x14ac:dyDescent="0.2">
      <c r="A38" s="47" t="s">
        <v>132</v>
      </c>
      <c r="B38" s="49" t="s">
        <v>132</v>
      </c>
      <c r="C38" s="8" t="s">
        <v>65</v>
      </c>
      <c r="D38" s="39">
        <v>0</v>
      </c>
      <c r="E38" s="2"/>
      <c r="F38" s="2"/>
    </row>
    <row r="39" spans="1:6" x14ac:dyDescent="0.2">
      <c r="A39" s="47" t="s">
        <v>132</v>
      </c>
      <c r="B39" s="49" t="s">
        <v>132</v>
      </c>
      <c r="C39" s="8" t="s">
        <v>66</v>
      </c>
      <c r="D39" s="39">
        <v>0</v>
      </c>
      <c r="E39" s="2"/>
      <c r="F39" s="2"/>
    </row>
    <row r="40" spans="1:6" x14ac:dyDescent="0.2">
      <c r="A40" s="47" t="s">
        <v>132</v>
      </c>
      <c r="B40" s="49" t="s">
        <v>132</v>
      </c>
      <c r="C40" s="8" t="s">
        <v>67</v>
      </c>
      <c r="D40" s="39">
        <v>-4.0000000000000003E-5</v>
      </c>
      <c r="E40" s="2"/>
      <c r="F40" s="2"/>
    </row>
    <row r="41" spans="1:6" x14ac:dyDescent="0.2">
      <c r="A41" s="47" t="s">
        <v>132</v>
      </c>
      <c r="B41" s="49" t="s">
        <v>132</v>
      </c>
      <c r="C41" s="8" t="s">
        <v>68</v>
      </c>
      <c r="D41" s="39">
        <v>124.47145999999998</v>
      </c>
      <c r="E41" s="2"/>
      <c r="F41" s="2"/>
    </row>
    <row r="42" spans="1:6" x14ac:dyDescent="0.2">
      <c r="A42" s="47" t="s">
        <v>132</v>
      </c>
      <c r="B42" s="49" t="s">
        <v>132</v>
      </c>
      <c r="C42" s="8" t="s">
        <v>69</v>
      </c>
      <c r="D42" s="39">
        <v>0</v>
      </c>
      <c r="E42" s="2"/>
      <c r="F42" s="2"/>
    </row>
    <row r="43" spans="1:6" x14ac:dyDescent="0.2">
      <c r="A43" s="47" t="s">
        <v>132</v>
      </c>
      <c r="B43" s="49" t="s">
        <v>132</v>
      </c>
      <c r="C43" s="8" t="s">
        <v>70</v>
      </c>
      <c r="D43" s="39">
        <v>0</v>
      </c>
      <c r="E43" s="2"/>
      <c r="F43" s="2"/>
    </row>
    <row r="44" spans="1:6" x14ac:dyDescent="0.2">
      <c r="A44" s="47" t="s">
        <v>132</v>
      </c>
      <c r="B44" s="49" t="s">
        <v>132</v>
      </c>
      <c r="C44" s="8" t="s">
        <v>71</v>
      </c>
      <c r="D44" s="39">
        <v>0</v>
      </c>
      <c r="E44" s="2"/>
      <c r="F44" s="2"/>
    </row>
    <row r="45" spans="1:6" x14ac:dyDescent="0.2">
      <c r="A45" s="47" t="s">
        <v>132</v>
      </c>
      <c r="B45" s="50" t="s">
        <v>132</v>
      </c>
      <c r="C45" s="51" t="s">
        <v>132</v>
      </c>
      <c r="D45" s="52" t="s">
        <v>132</v>
      </c>
      <c r="E45" s="2"/>
      <c r="F45" s="2"/>
    </row>
    <row r="46" spans="1:6" x14ac:dyDescent="0.2">
      <c r="A46" s="47" t="s">
        <v>132</v>
      </c>
      <c r="B46" s="7" t="s">
        <v>72</v>
      </c>
      <c r="C46" s="53" t="s">
        <v>132</v>
      </c>
      <c r="D46" s="43">
        <f>D35/D28</f>
        <v>5.2315621795195096E-4</v>
      </c>
      <c r="E46" s="2"/>
      <c r="F46" s="2"/>
    </row>
    <row r="47" spans="1:6" x14ac:dyDescent="0.2">
      <c r="A47" s="47" t="s">
        <v>132</v>
      </c>
      <c r="B47" s="50" t="s">
        <v>132</v>
      </c>
      <c r="C47" s="51" t="s">
        <v>132</v>
      </c>
      <c r="D47" s="52" t="s">
        <v>132</v>
      </c>
      <c r="E47" s="2"/>
      <c r="F47" s="4"/>
    </row>
    <row r="48" spans="1:6" x14ac:dyDescent="0.2">
      <c r="A48" s="47" t="s">
        <v>132</v>
      </c>
      <c r="B48" s="7" t="s">
        <v>73</v>
      </c>
      <c r="C48" s="53" t="s">
        <v>132</v>
      </c>
      <c r="D48" s="43">
        <v>1.2999999999999999E-3</v>
      </c>
      <c r="E48" s="2"/>
      <c r="F48" s="2"/>
    </row>
    <row r="49" spans="1:6" x14ac:dyDescent="0.2">
      <c r="A49" s="47" t="s">
        <v>132</v>
      </c>
      <c r="B49" s="50" t="s">
        <v>132</v>
      </c>
      <c r="C49" s="51" t="s">
        <v>132</v>
      </c>
      <c r="D49" s="52" t="s">
        <v>132</v>
      </c>
      <c r="E49" s="2"/>
      <c r="F49" s="2"/>
    </row>
    <row r="50" spans="1:6" x14ac:dyDescent="0.2">
      <c r="A50" s="47" t="s">
        <v>132</v>
      </c>
      <c r="B50" s="7" t="s">
        <v>74</v>
      </c>
      <c r="C50" s="53" t="s">
        <v>132</v>
      </c>
      <c r="D50" s="44">
        <f>D48-D46</f>
        <v>7.7684378204804898E-4</v>
      </c>
      <c r="E50" s="2"/>
      <c r="F50" s="2"/>
    </row>
    <row r="51" spans="1:6" x14ac:dyDescent="0.2">
      <c r="A51" s="47" t="s">
        <v>132</v>
      </c>
      <c r="B51" s="50" t="s">
        <v>132</v>
      </c>
      <c r="C51" s="51" t="s">
        <v>132</v>
      </c>
      <c r="D51" s="52" t="s">
        <v>132</v>
      </c>
      <c r="E51" s="2"/>
      <c r="F51" s="2"/>
    </row>
    <row r="52" spans="1:6" x14ac:dyDescent="0.2">
      <c r="A52" s="47" t="s">
        <v>132</v>
      </c>
      <c r="B52" s="7" t="s">
        <v>75</v>
      </c>
      <c r="C52" s="8" t="s">
        <v>76</v>
      </c>
      <c r="D52" s="39">
        <v>0</v>
      </c>
      <c r="E52" s="2"/>
      <c r="F52" s="2"/>
    </row>
    <row r="53" spans="1:6" x14ac:dyDescent="0.2">
      <c r="A53" s="47" t="s">
        <v>132</v>
      </c>
      <c r="B53" s="49" t="s">
        <v>132</v>
      </c>
      <c r="C53" s="8" t="s">
        <v>77</v>
      </c>
      <c r="D53" s="43">
        <f>(D35-D52)/D28</f>
        <v>5.2315621795195096E-4</v>
      </c>
      <c r="E53" s="2"/>
      <c r="F53" s="2"/>
    </row>
    <row r="54" spans="1:6" x14ac:dyDescent="0.2">
      <c r="A54" s="47" t="s">
        <v>132</v>
      </c>
      <c r="B54" s="50" t="s">
        <v>132</v>
      </c>
      <c r="C54" s="51" t="s">
        <v>132</v>
      </c>
      <c r="D54" s="52" t="s">
        <v>132</v>
      </c>
      <c r="E54" s="2"/>
      <c r="F54" s="2"/>
    </row>
    <row r="55" spans="1:6" x14ac:dyDescent="0.2">
      <c r="A55" s="47" t="s">
        <v>132</v>
      </c>
      <c r="B55" s="5" t="s">
        <v>78</v>
      </c>
      <c r="C55" s="51" t="s">
        <v>132</v>
      </c>
      <c r="D55" s="52" t="s">
        <v>132</v>
      </c>
      <c r="E55" s="2"/>
      <c r="F55" s="2"/>
    </row>
    <row r="56" spans="1:6" x14ac:dyDescent="0.2">
      <c r="A56" s="47" t="s">
        <v>132</v>
      </c>
      <c r="B56" s="50" t="s">
        <v>132</v>
      </c>
      <c r="C56" s="51" t="s">
        <v>132</v>
      </c>
      <c r="D56" s="52" t="s">
        <v>132</v>
      </c>
      <c r="E56" s="2"/>
      <c r="F56" s="2"/>
    </row>
    <row r="57" spans="1:6" x14ac:dyDescent="0.2">
      <c r="A57" s="47" t="s">
        <v>132</v>
      </c>
      <c r="B57" s="7" t="s">
        <v>79</v>
      </c>
      <c r="C57" s="53" t="s">
        <v>132</v>
      </c>
      <c r="D57" s="45">
        <f>D24+D35-D52</f>
        <v>348.16819644901426</v>
      </c>
      <c r="E57" s="2"/>
      <c r="F57" s="2"/>
    </row>
    <row r="58" spans="1:6" x14ac:dyDescent="0.2">
      <c r="A58" s="47" t="s">
        <v>132</v>
      </c>
      <c r="B58" s="50" t="s">
        <v>132</v>
      </c>
      <c r="C58" s="51" t="s">
        <v>132</v>
      </c>
      <c r="D58" s="52" t="s">
        <v>132</v>
      </c>
      <c r="E58" s="2"/>
      <c r="F58" s="2"/>
    </row>
    <row r="59" spans="1:6" x14ac:dyDescent="0.2">
      <c r="A59" s="47" t="s">
        <v>132</v>
      </c>
      <c r="B59" s="7" t="s">
        <v>80</v>
      </c>
      <c r="C59" s="53" t="s">
        <v>132</v>
      </c>
      <c r="D59" s="43">
        <f>D57/D26</f>
        <v>1.3056805157534667E-3</v>
      </c>
      <c r="E59" s="2"/>
      <c r="F59" s="2"/>
    </row>
    <row r="60" spans="1:6" x14ac:dyDescent="0.2">
      <c r="A60" s="47" t="s">
        <v>132</v>
      </c>
      <c r="B60" s="50" t="s">
        <v>132</v>
      </c>
      <c r="C60" s="51" t="s">
        <v>132</v>
      </c>
      <c r="D60" s="52" t="s">
        <v>132</v>
      </c>
      <c r="E60" s="2"/>
      <c r="F60" s="2"/>
    </row>
    <row r="61" spans="1:6" x14ac:dyDescent="0.2">
      <c r="A61" s="47" t="s">
        <v>132</v>
      </c>
      <c r="B61" s="5" t="s">
        <v>81</v>
      </c>
      <c r="C61" s="51" t="s">
        <v>132</v>
      </c>
      <c r="D61" s="52" t="s">
        <v>132</v>
      </c>
      <c r="E61" s="2"/>
      <c r="F61" s="2"/>
    </row>
    <row r="62" spans="1:6" x14ac:dyDescent="0.2">
      <c r="A62" s="47" t="s">
        <v>132</v>
      </c>
      <c r="B62" s="7" t="s">
        <v>82</v>
      </c>
      <c r="C62" s="53" t="s">
        <v>132</v>
      </c>
      <c r="D62" s="43">
        <v>1E-3</v>
      </c>
      <c r="E62" s="2"/>
      <c r="F62" s="2"/>
    </row>
    <row r="63" spans="1:6" ht="15" thickBot="1" x14ac:dyDescent="0.25">
      <c r="A63" s="47" t="s">
        <v>132</v>
      </c>
      <c r="B63" s="9" t="s">
        <v>83</v>
      </c>
      <c r="C63" s="54" t="s">
        <v>132</v>
      </c>
      <c r="D63" s="46">
        <f>D62+D30</f>
        <v>1.8388948945516584E-3</v>
      </c>
      <c r="E63" s="2"/>
      <c r="F63" s="2"/>
    </row>
  </sheetData>
  <conditionalFormatting sqref="D50">
    <cfRule type="cellIs" dxfId="11" priority="1" operator="lessThan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2"/>
  <dimension ref="A1:AZ63"/>
  <sheetViews>
    <sheetView rightToLeft="1" workbookViewId="0">
      <selection activeCell="B6" sqref="B6"/>
    </sheetView>
  </sheetViews>
  <sheetFormatPr defaultColWidth="0" defaultRowHeight="14.25" zeroHeight="1" x14ac:dyDescent="0.2"/>
  <cols>
    <col min="1" max="1" width="7.875" customWidth="1"/>
    <col min="2" max="2" width="103" bestFit="1" customWidth="1"/>
    <col min="3" max="3" width="109.375" bestFit="1" customWidth="1"/>
    <col min="4" max="4" width="8.875" bestFit="1" customWidth="1"/>
    <col min="5" max="52" width="0" hidden="1" customWidth="1"/>
    <col min="53" max="16384" width="9" hidden="1"/>
  </cols>
  <sheetData>
    <row r="1" spans="1:7" ht="15" x14ac:dyDescent="0.25">
      <c r="A1" s="2"/>
      <c r="B1" s="24" t="s">
        <v>117</v>
      </c>
    </row>
    <row r="2" spans="1:7" x14ac:dyDescent="0.2">
      <c r="A2" s="2"/>
      <c r="B2" s="25" t="s">
        <v>118</v>
      </c>
      <c r="D2" s="26">
        <v>45291</v>
      </c>
    </row>
    <row r="3" spans="1:7" ht="15.75" x14ac:dyDescent="0.25">
      <c r="A3" s="2"/>
      <c r="B3" s="27" t="s">
        <v>126</v>
      </c>
      <c r="C3" s="30"/>
      <c r="D3" s="1"/>
      <c r="E3" s="1"/>
      <c r="F3" s="1"/>
      <c r="G3" s="1"/>
    </row>
    <row r="4" spans="1:7" x14ac:dyDescent="0.2">
      <c r="A4" s="2"/>
      <c r="B4" s="5"/>
      <c r="C4" s="6"/>
      <c r="D4" s="28" t="s">
        <v>42</v>
      </c>
      <c r="E4" s="2"/>
      <c r="F4" s="2"/>
    </row>
    <row r="5" spans="1:7" x14ac:dyDescent="0.2">
      <c r="A5" s="2"/>
      <c r="B5" s="36" t="s">
        <v>41</v>
      </c>
      <c r="C5" s="37"/>
      <c r="D5" s="34"/>
      <c r="E5" s="2"/>
      <c r="F5" s="2"/>
    </row>
    <row r="6" spans="1:7" x14ac:dyDescent="0.2">
      <c r="A6" s="47" t="s">
        <v>132</v>
      </c>
      <c r="B6" s="7" t="s">
        <v>43</v>
      </c>
      <c r="C6" s="48" t="s">
        <v>133</v>
      </c>
      <c r="D6" s="79" t="s">
        <v>140</v>
      </c>
      <c r="E6" s="2"/>
      <c r="F6" s="2"/>
    </row>
    <row r="7" spans="1:7" x14ac:dyDescent="0.2">
      <c r="A7" s="47" t="s">
        <v>132</v>
      </c>
      <c r="B7" s="49" t="s">
        <v>132</v>
      </c>
      <c r="C7" s="8" t="s">
        <v>44</v>
      </c>
      <c r="D7" s="39">
        <v>0</v>
      </c>
      <c r="E7" s="2"/>
      <c r="F7" s="2"/>
    </row>
    <row r="8" spans="1:7" x14ac:dyDescent="0.2">
      <c r="A8" s="47" t="s">
        <v>132</v>
      </c>
      <c r="B8" s="49" t="s">
        <v>132</v>
      </c>
      <c r="C8" s="8" t="s">
        <v>45</v>
      </c>
      <c r="D8" s="39">
        <v>15.182429999999998</v>
      </c>
      <c r="E8" s="2"/>
      <c r="F8" s="2"/>
    </row>
    <row r="9" spans="1:7" x14ac:dyDescent="0.2">
      <c r="A9" s="47" t="s">
        <v>132</v>
      </c>
      <c r="B9" s="50" t="s">
        <v>132</v>
      </c>
      <c r="C9" s="51" t="s">
        <v>132</v>
      </c>
      <c r="D9" s="52" t="s">
        <v>132</v>
      </c>
      <c r="E9" s="2"/>
      <c r="F9" s="2"/>
    </row>
    <row r="10" spans="1:7" x14ac:dyDescent="0.2">
      <c r="A10" s="47" t="s">
        <v>132</v>
      </c>
      <c r="B10" s="7" t="s">
        <v>46</v>
      </c>
      <c r="C10" s="53" t="s">
        <v>132</v>
      </c>
      <c r="D10" s="38">
        <f>SUM(D11:D12)</f>
        <v>6.3E-2</v>
      </c>
      <c r="E10" s="2"/>
      <c r="F10" s="2"/>
    </row>
    <row r="11" spans="1:7" x14ac:dyDescent="0.2">
      <c r="A11" s="47" t="s">
        <v>132</v>
      </c>
      <c r="B11" s="49" t="s">
        <v>132</v>
      </c>
      <c r="C11" s="8" t="s">
        <v>47</v>
      </c>
      <c r="D11" s="39">
        <v>0</v>
      </c>
      <c r="E11" s="2"/>
      <c r="F11" s="2"/>
    </row>
    <row r="12" spans="1:7" x14ac:dyDescent="0.2">
      <c r="A12" s="47" t="s">
        <v>132</v>
      </c>
      <c r="B12" s="49" t="s">
        <v>132</v>
      </c>
      <c r="C12" s="8" t="s">
        <v>48</v>
      </c>
      <c r="D12" s="39">
        <v>6.3E-2</v>
      </c>
      <c r="E12" s="2"/>
      <c r="F12" s="2"/>
    </row>
    <row r="13" spans="1:7" x14ac:dyDescent="0.2">
      <c r="A13" s="47" t="s">
        <v>132</v>
      </c>
      <c r="B13" s="50" t="s">
        <v>132</v>
      </c>
      <c r="C13" s="51" t="s">
        <v>132</v>
      </c>
      <c r="D13" s="52" t="s">
        <v>132</v>
      </c>
      <c r="E13" s="2"/>
      <c r="F13" s="2"/>
    </row>
    <row r="14" spans="1:7" x14ac:dyDescent="0.2">
      <c r="A14" s="47" t="s">
        <v>132</v>
      </c>
      <c r="B14" s="7" t="s">
        <v>49</v>
      </c>
      <c r="C14" s="53" t="s">
        <v>132</v>
      </c>
      <c r="D14" s="38">
        <f>SUM(D15:D16)</f>
        <v>0</v>
      </c>
      <c r="E14" s="2"/>
      <c r="F14" s="2"/>
    </row>
    <row r="15" spans="1:7" x14ac:dyDescent="0.2">
      <c r="A15" s="47" t="s">
        <v>132</v>
      </c>
      <c r="B15" s="49" t="s">
        <v>132</v>
      </c>
      <c r="C15" s="8" t="s">
        <v>50</v>
      </c>
      <c r="D15" s="39">
        <v>0</v>
      </c>
      <c r="E15" s="2"/>
      <c r="F15" s="2"/>
    </row>
    <row r="16" spans="1:7" x14ac:dyDescent="0.2">
      <c r="A16" s="47" t="s">
        <v>132</v>
      </c>
      <c r="B16" s="49" t="s">
        <v>132</v>
      </c>
      <c r="C16" s="8" t="s">
        <v>51</v>
      </c>
      <c r="D16" s="39">
        <v>0</v>
      </c>
      <c r="E16" s="2"/>
      <c r="F16" s="2"/>
    </row>
    <row r="17" spans="1:6" x14ac:dyDescent="0.2">
      <c r="A17" s="47" t="s">
        <v>132</v>
      </c>
      <c r="B17" s="50" t="s">
        <v>132</v>
      </c>
      <c r="C17" s="51" t="s">
        <v>132</v>
      </c>
      <c r="D17" s="52" t="s">
        <v>132</v>
      </c>
      <c r="E17" s="2"/>
      <c r="F17" s="2"/>
    </row>
    <row r="18" spans="1:6" x14ac:dyDescent="0.2">
      <c r="A18" s="47" t="s">
        <v>132</v>
      </c>
      <c r="B18" s="7" t="s">
        <v>52</v>
      </c>
      <c r="C18" s="53" t="s">
        <v>132</v>
      </c>
      <c r="D18" s="40">
        <v>24.922819999999994</v>
      </c>
      <c r="E18" s="2"/>
      <c r="F18" s="2"/>
    </row>
    <row r="19" spans="1:6" x14ac:dyDescent="0.2">
      <c r="A19" s="47" t="s">
        <v>132</v>
      </c>
      <c r="B19" s="50" t="s">
        <v>132</v>
      </c>
      <c r="C19" s="51" t="s">
        <v>132</v>
      </c>
      <c r="D19" s="52" t="s">
        <v>132</v>
      </c>
      <c r="E19" s="2"/>
      <c r="F19" s="2"/>
    </row>
    <row r="20" spans="1:6" x14ac:dyDescent="0.2">
      <c r="A20" s="47" t="s">
        <v>132</v>
      </c>
      <c r="B20" s="7" t="s">
        <v>53</v>
      </c>
      <c r="C20" s="53" t="s">
        <v>132</v>
      </c>
      <c r="D20" s="40">
        <v>0</v>
      </c>
      <c r="E20" s="2"/>
      <c r="F20" s="2"/>
    </row>
    <row r="21" spans="1:6" x14ac:dyDescent="0.2">
      <c r="A21" s="47" t="s">
        <v>132</v>
      </c>
      <c r="B21" s="50" t="s">
        <v>132</v>
      </c>
      <c r="C21" s="51" t="s">
        <v>132</v>
      </c>
      <c r="D21" s="52" t="s">
        <v>132</v>
      </c>
      <c r="E21" s="2"/>
      <c r="F21" s="2"/>
    </row>
    <row r="22" spans="1:6" x14ac:dyDescent="0.2">
      <c r="A22" s="47" t="s">
        <v>132</v>
      </c>
      <c r="B22" s="7" t="s">
        <v>54</v>
      </c>
      <c r="C22" s="53" t="s">
        <v>132</v>
      </c>
      <c r="D22" s="41">
        <v>0</v>
      </c>
      <c r="E22" s="2"/>
      <c r="F22" s="2"/>
    </row>
    <row r="23" spans="1:6" x14ac:dyDescent="0.2">
      <c r="A23" s="47" t="s">
        <v>132</v>
      </c>
      <c r="B23" s="50" t="s">
        <v>132</v>
      </c>
      <c r="C23" s="51" t="s">
        <v>132</v>
      </c>
      <c r="D23" s="52" t="s">
        <v>132</v>
      </c>
      <c r="E23" s="2"/>
      <c r="F23" s="2"/>
    </row>
    <row r="24" spans="1:6" x14ac:dyDescent="0.2">
      <c r="A24" s="47" t="s">
        <v>132</v>
      </c>
      <c r="B24" s="7" t="s">
        <v>55</v>
      </c>
      <c r="C24" s="53" t="s">
        <v>132</v>
      </c>
      <c r="D24" s="42">
        <f>D6+D10+D14+D18+D20+D22</f>
        <v>39.985819999999997</v>
      </c>
      <c r="E24" s="2"/>
      <c r="F24" s="2"/>
    </row>
    <row r="25" spans="1:6" x14ac:dyDescent="0.2">
      <c r="A25" s="47" t="s">
        <v>132</v>
      </c>
      <c r="B25" s="50" t="s">
        <v>132</v>
      </c>
      <c r="C25" s="51" t="s">
        <v>132</v>
      </c>
      <c r="D25" s="52" t="s">
        <v>132</v>
      </c>
      <c r="E25" s="2"/>
      <c r="F25" s="2"/>
    </row>
    <row r="26" spans="1:6" x14ac:dyDescent="0.2">
      <c r="A26" s="47" t="s">
        <v>132</v>
      </c>
      <c r="B26" s="7" t="s">
        <v>56</v>
      </c>
      <c r="C26" s="53" t="s">
        <v>132</v>
      </c>
      <c r="D26" s="40">
        <f>(D28+D27)/2</f>
        <v>43061.5</v>
      </c>
      <c r="E26" s="2"/>
      <c r="F26" s="2"/>
    </row>
    <row r="27" spans="1:6" x14ac:dyDescent="0.2">
      <c r="A27" s="47" t="s">
        <v>132</v>
      </c>
      <c r="B27" s="49" t="s">
        <v>132</v>
      </c>
      <c r="C27" s="8" t="s">
        <v>57</v>
      </c>
      <c r="D27" s="39">
        <v>47147</v>
      </c>
      <c r="E27" s="2"/>
      <c r="F27" s="2"/>
    </row>
    <row r="28" spans="1:6" x14ac:dyDescent="0.2">
      <c r="A28" s="47" t="s">
        <v>132</v>
      </c>
      <c r="B28" s="49" t="s">
        <v>132</v>
      </c>
      <c r="C28" s="8" t="s">
        <v>58</v>
      </c>
      <c r="D28" s="39">
        <v>38976</v>
      </c>
      <c r="E28" s="2"/>
      <c r="F28" s="2"/>
    </row>
    <row r="29" spans="1:6" x14ac:dyDescent="0.2">
      <c r="A29" s="47" t="s">
        <v>132</v>
      </c>
      <c r="B29" s="50" t="s">
        <v>132</v>
      </c>
      <c r="C29" s="51" t="s">
        <v>132</v>
      </c>
      <c r="D29" s="52" t="s">
        <v>132</v>
      </c>
      <c r="E29" s="2"/>
      <c r="F29" s="2"/>
    </row>
    <row r="30" spans="1:6" x14ac:dyDescent="0.2">
      <c r="A30" s="47" t="s">
        <v>132</v>
      </c>
      <c r="B30" s="7" t="s">
        <v>59</v>
      </c>
      <c r="C30" s="53" t="s">
        <v>132</v>
      </c>
      <c r="D30" s="43">
        <f>D24/D26</f>
        <v>9.2857471291060451E-4</v>
      </c>
      <c r="E30" s="2"/>
      <c r="F30" s="2"/>
    </row>
    <row r="31" spans="1:6" x14ac:dyDescent="0.2">
      <c r="A31" s="47" t="s">
        <v>132</v>
      </c>
      <c r="B31" s="50" t="s">
        <v>132</v>
      </c>
      <c r="C31" s="51" t="s">
        <v>132</v>
      </c>
      <c r="D31" s="52" t="s">
        <v>132</v>
      </c>
      <c r="E31" s="2"/>
      <c r="F31" s="2"/>
    </row>
    <row r="32" spans="1:6" x14ac:dyDescent="0.2">
      <c r="A32" s="47" t="s">
        <v>132</v>
      </c>
      <c r="B32" s="5" t="s">
        <v>60</v>
      </c>
      <c r="C32" s="51" t="s">
        <v>132</v>
      </c>
      <c r="D32" s="52" t="s">
        <v>132</v>
      </c>
      <c r="E32" s="2"/>
      <c r="F32" s="2"/>
    </row>
    <row r="33" spans="1:6" x14ac:dyDescent="0.2">
      <c r="A33" s="47" t="s">
        <v>132</v>
      </c>
      <c r="B33" s="7" t="s">
        <v>61</v>
      </c>
      <c r="C33" s="53" t="s">
        <v>132</v>
      </c>
      <c r="D33" s="39">
        <v>0</v>
      </c>
      <c r="E33" s="2"/>
      <c r="F33" s="2"/>
    </row>
    <row r="34" spans="1:6" x14ac:dyDescent="0.2">
      <c r="A34" s="47" t="s">
        <v>132</v>
      </c>
      <c r="B34" s="50" t="s">
        <v>132</v>
      </c>
      <c r="C34" s="51" t="s">
        <v>132</v>
      </c>
      <c r="D34" s="52" t="s">
        <v>132</v>
      </c>
      <c r="E34" s="2"/>
      <c r="F34" s="2"/>
    </row>
    <row r="35" spans="1:6" x14ac:dyDescent="0.2">
      <c r="A35" s="47" t="s">
        <v>132</v>
      </c>
      <c r="B35" s="7" t="s">
        <v>62</v>
      </c>
      <c r="C35" s="53" t="s">
        <v>132</v>
      </c>
      <c r="D35" s="38">
        <f>SUM(D36:D44)</f>
        <v>19.790099999999999</v>
      </c>
      <c r="E35" s="2"/>
      <c r="F35" s="2"/>
    </row>
    <row r="36" spans="1:6" x14ac:dyDescent="0.2">
      <c r="A36" s="47" t="s">
        <v>132</v>
      </c>
      <c r="B36" s="49" t="s">
        <v>132</v>
      </c>
      <c r="C36" s="8" t="s">
        <v>63</v>
      </c>
      <c r="D36" s="39">
        <v>0</v>
      </c>
      <c r="E36" s="2"/>
      <c r="F36" s="2"/>
    </row>
    <row r="37" spans="1:6" x14ac:dyDescent="0.2">
      <c r="A37" s="47" t="s">
        <v>132</v>
      </c>
      <c r="B37" s="49" t="s">
        <v>132</v>
      </c>
      <c r="C37" s="8" t="s">
        <v>64</v>
      </c>
      <c r="D37" s="39">
        <v>0</v>
      </c>
      <c r="E37" s="2"/>
      <c r="F37" s="2"/>
    </row>
    <row r="38" spans="1:6" x14ac:dyDescent="0.2">
      <c r="A38" s="47" t="s">
        <v>132</v>
      </c>
      <c r="B38" s="49" t="s">
        <v>132</v>
      </c>
      <c r="C38" s="8" t="s">
        <v>65</v>
      </c>
      <c r="D38" s="39">
        <v>0</v>
      </c>
      <c r="E38" s="2"/>
      <c r="F38" s="2"/>
    </row>
    <row r="39" spans="1:6" x14ac:dyDescent="0.2">
      <c r="A39" s="47" t="s">
        <v>132</v>
      </c>
      <c r="B39" s="49" t="s">
        <v>132</v>
      </c>
      <c r="C39" s="8" t="s">
        <v>66</v>
      </c>
      <c r="D39" s="39">
        <v>0</v>
      </c>
      <c r="E39" s="2"/>
      <c r="F39" s="2"/>
    </row>
    <row r="40" spans="1:6" x14ac:dyDescent="0.2">
      <c r="A40" s="47" t="s">
        <v>132</v>
      </c>
      <c r="B40" s="49" t="s">
        <v>132</v>
      </c>
      <c r="C40" s="8" t="s">
        <v>67</v>
      </c>
      <c r="D40" s="39">
        <v>0.6502300000000002</v>
      </c>
      <c r="E40" s="2"/>
      <c r="F40" s="2"/>
    </row>
    <row r="41" spans="1:6" x14ac:dyDescent="0.2">
      <c r="A41" s="47" t="s">
        <v>132</v>
      </c>
      <c r="B41" s="49" t="s">
        <v>132</v>
      </c>
      <c r="C41" s="8" t="s">
        <v>68</v>
      </c>
      <c r="D41" s="39">
        <v>19.139869999999998</v>
      </c>
      <c r="E41" s="2"/>
      <c r="F41" s="2"/>
    </row>
    <row r="42" spans="1:6" x14ac:dyDescent="0.2">
      <c r="A42" s="47" t="s">
        <v>132</v>
      </c>
      <c r="B42" s="49" t="s">
        <v>132</v>
      </c>
      <c r="C42" s="8" t="s">
        <v>69</v>
      </c>
      <c r="D42" s="39">
        <v>0</v>
      </c>
      <c r="E42" s="2"/>
      <c r="F42" s="2"/>
    </row>
    <row r="43" spans="1:6" x14ac:dyDescent="0.2">
      <c r="A43" s="47" t="s">
        <v>132</v>
      </c>
      <c r="B43" s="49" t="s">
        <v>132</v>
      </c>
      <c r="C43" s="8" t="s">
        <v>70</v>
      </c>
      <c r="D43" s="39">
        <v>0</v>
      </c>
      <c r="E43" s="2"/>
      <c r="F43" s="2"/>
    </row>
    <row r="44" spans="1:6" x14ac:dyDescent="0.2">
      <c r="A44" s="47" t="s">
        <v>132</v>
      </c>
      <c r="B44" s="49" t="s">
        <v>132</v>
      </c>
      <c r="C44" s="8" t="s">
        <v>71</v>
      </c>
      <c r="D44" s="39">
        <v>0</v>
      </c>
      <c r="E44" s="2"/>
      <c r="F44" s="2"/>
    </row>
    <row r="45" spans="1:6" x14ac:dyDescent="0.2">
      <c r="A45" s="47" t="s">
        <v>132</v>
      </c>
      <c r="B45" s="50" t="s">
        <v>132</v>
      </c>
      <c r="C45" s="51" t="s">
        <v>132</v>
      </c>
      <c r="D45" s="52" t="s">
        <v>132</v>
      </c>
      <c r="E45" s="2"/>
      <c r="F45" s="2"/>
    </row>
    <row r="46" spans="1:6" x14ac:dyDescent="0.2">
      <c r="A46" s="47" t="s">
        <v>132</v>
      </c>
      <c r="B46" s="7" t="s">
        <v>72</v>
      </c>
      <c r="C46" s="53" t="s">
        <v>132</v>
      </c>
      <c r="D46" s="43">
        <f>D35/D28</f>
        <v>5.0775092364532012E-4</v>
      </c>
      <c r="E46" s="2"/>
      <c r="F46" s="2"/>
    </row>
    <row r="47" spans="1:6" x14ac:dyDescent="0.2">
      <c r="A47" s="47" t="s">
        <v>132</v>
      </c>
      <c r="B47" s="50" t="s">
        <v>132</v>
      </c>
      <c r="C47" s="51" t="s">
        <v>132</v>
      </c>
      <c r="D47" s="52" t="s">
        <v>132</v>
      </c>
      <c r="E47" s="2"/>
      <c r="F47" s="4"/>
    </row>
    <row r="48" spans="1:6" x14ac:dyDescent="0.2">
      <c r="A48" s="47" t="s">
        <v>132</v>
      </c>
      <c r="B48" s="7" t="s">
        <v>73</v>
      </c>
      <c r="C48" s="53" t="s">
        <v>132</v>
      </c>
      <c r="D48" s="43">
        <v>1.2999999999999999E-3</v>
      </c>
      <c r="E48" s="2"/>
      <c r="F48" s="2"/>
    </row>
    <row r="49" spans="1:6" x14ac:dyDescent="0.2">
      <c r="A49" s="47" t="s">
        <v>132</v>
      </c>
      <c r="B49" s="50" t="s">
        <v>132</v>
      </c>
      <c r="C49" s="51" t="s">
        <v>132</v>
      </c>
      <c r="D49" s="52" t="s">
        <v>132</v>
      </c>
      <c r="E49" s="2"/>
      <c r="F49" s="2"/>
    </row>
    <row r="50" spans="1:6" x14ac:dyDescent="0.2">
      <c r="A50" s="47" t="s">
        <v>132</v>
      </c>
      <c r="B50" s="7" t="s">
        <v>74</v>
      </c>
      <c r="C50" s="53" t="s">
        <v>132</v>
      </c>
      <c r="D50" s="44">
        <f>D48-D46</f>
        <v>7.9224907635467982E-4</v>
      </c>
      <c r="E50" s="2"/>
      <c r="F50" s="2"/>
    </row>
    <row r="51" spans="1:6" x14ac:dyDescent="0.2">
      <c r="A51" s="47" t="s">
        <v>132</v>
      </c>
      <c r="B51" s="50" t="s">
        <v>132</v>
      </c>
      <c r="C51" s="51" t="s">
        <v>132</v>
      </c>
      <c r="D51" s="52" t="s">
        <v>132</v>
      </c>
      <c r="E51" s="2"/>
      <c r="F51" s="2"/>
    </row>
    <row r="52" spans="1:6" x14ac:dyDescent="0.2">
      <c r="A52" s="47" t="s">
        <v>132</v>
      </c>
      <c r="B52" s="7" t="s">
        <v>75</v>
      </c>
      <c r="C52" s="8" t="s">
        <v>76</v>
      </c>
      <c r="D52" s="39">
        <v>0</v>
      </c>
      <c r="E52" s="2"/>
      <c r="F52" s="2"/>
    </row>
    <row r="53" spans="1:6" x14ac:dyDescent="0.2">
      <c r="A53" s="47" t="s">
        <v>132</v>
      </c>
      <c r="B53" s="49" t="s">
        <v>132</v>
      </c>
      <c r="C53" s="8" t="s">
        <v>77</v>
      </c>
      <c r="D53" s="43">
        <f>(D35-D52)/D28</f>
        <v>5.0775092364532012E-4</v>
      </c>
      <c r="E53" s="2"/>
      <c r="F53" s="2"/>
    </row>
    <row r="54" spans="1:6" x14ac:dyDescent="0.2">
      <c r="A54" s="47" t="s">
        <v>132</v>
      </c>
      <c r="B54" s="50" t="s">
        <v>132</v>
      </c>
      <c r="C54" s="51" t="s">
        <v>132</v>
      </c>
      <c r="D54" s="52" t="s">
        <v>132</v>
      </c>
      <c r="E54" s="2"/>
      <c r="F54" s="2"/>
    </row>
    <row r="55" spans="1:6" x14ac:dyDescent="0.2">
      <c r="A55" s="47" t="s">
        <v>132</v>
      </c>
      <c r="B55" s="5" t="s">
        <v>78</v>
      </c>
      <c r="C55" s="51" t="s">
        <v>132</v>
      </c>
      <c r="D55" s="52" t="s">
        <v>132</v>
      </c>
      <c r="E55" s="2"/>
      <c r="F55" s="2"/>
    </row>
    <row r="56" spans="1:6" x14ac:dyDescent="0.2">
      <c r="A56" s="47" t="s">
        <v>132</v>
      </c>
      <c r="B56" s="50" t="s">
        <v>132</v>
      </c>
      <c r="C56" s="51" t="s">
        <v>132</v>
      </c>
      <c r="D56" s="52" t="s">
        <v>132</v>
      </c>
      <c r="E56" s="2"/>
      <c r="F56" s="2"/>
    </row>
    <row r="57" spans="1:6" x14ac:dyDescent="0.2">
      <c r="A57" s="47" t="s">
        <v>132</v>
      </c>
      <c r="B57" s="7" t="s">
        <v>79</v>
      </c>
      <c r="C57" s="53" t="s">
        <v>132</v>
      </c>
      <c r="D57" s="45">
        <f>D24+D35-D52</f>
        <v>59.775919999999999</v>
      </c>
      <c r="E57" s="2"/>
      <c r="F57" s="2"/>
    </row>
    <row r="58" spans="1:6" x14ac:dyDescent="0.2">
      <c r="A58" s="47" t="s">
        <v>132</v>
      </c>
      <c r="B58" s="50" t="s">
        <v>132</v>
      </c>
      <c r="C58" s="51" t="s">
        <v>132</v>
      </c>
      <c r="D58" s="52" t="s">
        <v>132</v>
      </c>
      <c r="E58" s="2"/>
      <c r="F58" s="2"/>
    </row>
    <row r="59" spans="1:6" x14ac:dyDescent="0.2">
      <c r="A59" s="47" t="s">
        <v>132</v>
      </c>
      <c r="B59" s="7" t="s">
        <v>80</v>
      </c>
      <c r="C59" s="53" t="s">
        <v>132</v>
      </c>
      <c r="D59" s="43">
        <f>D57/D26</f>
        <v>1.3881522938123381E-3</v>
      </c>
      <c r="E59" s="2"/>
      <c r="F59" s="2"/>
    </row>
    <row r="60" spans="1:6" x14ac:dyDescent="0.2">
      <c r="A60" s="47" t="s">
        <v>132</v>
      </c>
      <c r="B60" s="50" t="s">
        <v>132</v>
      </c>
      <c r="C60" s="51" t="s">
        <v>132</v>
      </c>
      <c r="D60" s="52" t="s">
        <v>132</v>
      </c>
      <c r="E60" s="2"/>
      <c r="F60" s="2"/>
    </row>
    <row r="61" spans="1:6" x14ac:dyDescent="0.2">
      <c r="A61" s="47" t="s">
        <v>132</v>
      </c>
      <c r="B61" s="5" t="s">
        <v>81</v>
      </c>
      <c r="C61" s="51" t="s">
        <v>132</v>
      </c>
      <c r="D61" s="52" t="s">
        <v>132</v>
      </c>
      <c r="E61" s="2"/>
      <c r="F61" s="2"/>
    </row>
    <row r="62" spans="1:6" x14ac:dyDescent="0.2">
      <c r="A62" s="47" t="s">
        <v>132</v>
      </c>
      <c r="B62" s="7" t="s">
        <v>82</v>
      </c>
      <c r="C62" s="53" t="s">
        <v>132</v>
      </c>
      <c r="D62" s="43">
        <v>1.2999999999999999E-3</v>
      </c>
      <c r="E62" s="2"/>
      <c r="F62" s="2"/>
    </row>
    <row r="63" spans="1:6" ht="15" thickBot="1" x14ac:dyDescent="0.25">
      <c r="A63" s="47" t="s">
        <v>132</v>
      </c>
      <c r="B63" s="9" t="s">
        <v>83</v>
      </c>
      <c r="C63" s="54" t="s">
        <v>132</v>
      </c>
      <c r="D63" s="46">
        <f>D62+D30</f>
        <v>2.2285747129106043E-3</v>
      </c>
      <c r="E63" s="2"/>
      <c r="F63" s="2"/>
    </row>
  </sheetData>
  <conditionalFormatting sqref="D50">
    <cfRule type="cellIs" dxfId="10" priority="1" operator="lessThan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3"/>
  <dimension ref="A1:AZ63"/>
  <sheetViews>
    <sheetView rightToLeft="1" workbookViewId="0">
      <selection activeCell="C10" sqref="C10"/>
    </sheetView>
  </sheetViews>
  <sheetFormatPr defaultColWidth="0" defaultRowHeight="14.25" zeroHeight="1" x14ac:dyDescent="0.2"/>
  <cols>
    <col min="1" max="1" width="3" customWidth="1"/>
    <col min="2" max="2" width="103" bestFit="1" customWidth="1"/>
    <col min="3" max="3" width="109.375" bestFit="1" customWidth="1"/>
    <col min="4" max="4" width="14" customWidth="1"/>
    <col min="5" max="52" width="0" hidden="1" customWidth="1"/>
    <col min="53" max="16384" width="9" hidden="1"/>
  </cols>
  <sheetData>
    <row r="1" spans="1:7" ht="15" x14ac:dyDescent="0.25">
      <c r="A1" s="2"/>
      <c r="B1" s="24" t="s">
        <v>117</v>
      </c>
    </row>
    <row r="2" spans="1:7" x14ac:dyDescent="0.2">
      <c r="A2" s="2"/>
      <c r="B2" s="25" t="s">
        <v>118</v>
      </c>
      <c r="D2" s="29">
        <v>45291</v>
      </c>
    </row>
    <row r="3" spans="1:7" ht="15.75" x14ac:dyDescent="0.25">
      <c r="A3" s="2"/>
      <c r="B3" s="27" t="s">
        <v>127</v>
      </c>
      <c r="C3" s="30"/>
      <c r="D3" s="1"/>
      <c r="E3" s="1"/>
      <c r="F3" s="1"/>
      <c r="G3" s="1"/>
    </row>
    <row r="4" spans="1:7" x14ac:dyDescent="0.2">
      <c r="A4" s="2"/>
      <c r="B4" s="5"/>
      <c r="C4" s="6"/>
      <c r="D4" s="28" t="s">
        <v>42</v>
      </c>
      <c r="E4" s="2"/>
      <c r="F4" s="2"/>
    </row>
    <row r="5" spans="1:7" x14ac:dyDescent="0.2">
      <c r="A5" s="2"/>
      <c r="B5" s="36" t="s">
        <v>41</v>
      </c>
      <c r="C5" s="37"/>
      <c r="D5" s="34"/>
      <c r="E5" s="2"/>
      <c r="F5" s="2"/>
    </row>
    <row r="6" spans="1:7" x14ac:dyDescent="0.2">
      <c r="A6" s="47" t="s">
        <v>132</v>
      </c>
      <c r="B6" s="7" t="s">
        <v>43</v>
      </c>
      <c r="C6" s="48" t="s">
        <v>133</v>
      </c>
      <c r="D6" s="79" t="s">
        <v>141</v>
      </c>
      <c r="E6" s="2"/>
      <c r="F6" s="2"/>
    </row>
    <row r="7" spans="1:7" x14ac:dyDescent="0.2">
      <c r="A7" s="47" t="s">
        <v>132</v>
      </c>
      <c r="B7" s="49" t="s">
        <v>132</v>
      </c>
      <c r="C7" s="8" t="s">
        <v>44</v>
      </c>
      <c r="D7" s="39">
        <v>0</v>
      </c>
      <c r="E7" s="2"/>
      <c r="F7" s="2"/>
    </row>
    <row r="8" spans="1:7" x14ac:dyDescent="0.2">
      <c r="A8" s="47" t="s">
        <v>132</v>
      </c>
      <c r="B8" s="49" t="s">
        <v>132</v>
      </c>
      <c r="C8" s="8" t="s">
        <v>45</v>
      </c>
      <c r="D8" s="39">
        <v>69.177485322105866</v>
      </c>
      <c r="E8" s="2"/>
      <c r="F8" s="2"/>
    </row>
    <row r="9" spans="1:7" x14ac:dyDescent="0.2">
      <c r="A9" s="47" t="s">
        <v>132</v>
      </c>
      <c r="B9" s="50" t="s">
        <v>132</v>
      </c>
      <c r="C9" s="51" t="s">
        <v>132</v>
      </c>
      <c r="D9" s="52" t="s">
        <v>132</v>
      </c>
      <c r="E9" s="2"/>
      <c r="F9" s="2"/>
    </row>
    <row r="10" spans="1:7" x14ac:dyDescent="0.2">
      <c r="A10" s="47" t="s">
        <v>132</v>
      </c>
      <c r="B10" s="7" t="s">
        <v>46</v>
      </c>
      <c r="C10" s="53" t="s">
        <v>132</v>
      </c>
      <c r="D10" s="38">
        <f>SUM(D11:D12)</f>
        <v>-0.95959999660375006</v>
      </c>
      <c r="E10" s="2"/>
      <c r="F10" s="2"/>
    </row>
    <row r="11" spans="1:7" x14ac:dyDescent="0.2">
      <c r="A11" s="47" t="s">
        <v>132</v>
      </c>
      <c r="B11" s="49" t="s">
        <v>132</v>
      </c>
      <c r="C11" s="8" t="s">
        <v>47</v>
      </c>
      <c r="D11" s="39">
        <v>0</v>
      </c>
      <c r="E11" s="2"/>
      <c r="F11" s="2"/>
    </row>
    <row r="12" spans="1:7" x14ac:dyDescent="0.2">
      <c r="A12" s="47" t="s">
        <v>132</v>
      </c>
      <c r="B12" s="49" t="s">
        <v>132</v>
      </c>
      <c r="C12" s="8" t="s">
        <v>48</v>
      </c>
      <c r="D12" s="39">
        <v>-0.95959999660375006</v>
      </c>
      <c r="E12" s="2"/>
      <c r="F12" s="2"/>
    </row>
    <row r="13" spans="1:7" x14ac:dyDescent="0.2">
      <c r="A13" s="47" t="s">
        <v>132</v>
      </c>
      <c r="B13" s="50" t="s">
        <v>132</v>
      </c>
      <c r="C13" s="51" t="s">
        <v>132</v>
      </c>
      <c r="D13" s="52" t="s">
        <v>132</v>
      </c>
      <c r="E13" s="2"/>
      <c r="F13" s="2"/>
    </row>
    <row r="14" spans="1:7" x14ac:dyDescent="0.2">
      <c r="A14" s="47" t="s">
        <v>132</v>
      </c>
      <c r="B14" s="7" t="s">
        <v>49</v>
      </c>
      <c r="C14" s="53" t="s">
        <v>132</v>
      </c>
      <c r="D14" s="38">
        <f>SUM(D15:D16)</f>
        <v>0</v>
      </c>
      <c r="E14" s="2"/>
      <c r="F14" s="2"/>
    </row>
    <row r="15" spans="1:7" x14ac:dyDescent="0.2">
      <c r="A15" s="47" t="s">
        <v>132</v>
      </c>
      <c r="B15" s="49" t="s">
        <v>132</v>
      </c>
      <c r="C15" s="8" t="s">
        <v>50</v>
      </c>
      <c r="D15" s="39">
        <v>0</v>
      </c>
      <c r="E15" s="2"/>
      <c r="F15" s="2"/>
    </row>
    <row r="16" spans="1:7" x14ac:dyDescent="0.2">
      <c r="A16" s="47" t="s">
        <v>132</v>
      </c>
      <c r="B16" s="49" t="s">
        <v>132</v>
      </c>
      <c r="C16" s="8" t="s">
        <v>51</v>
      </c>
      <c r="D16" s="39">
        <v>0</v>
      </c>
      <c r="E16" s="2"/>
      <c r="F16" s="2"/>
    </row>
    <row r="17" spans="1:6" x14ac:dyDescent="0.2">
      <c r="A17" s="47" t="s">
        <v>132</v>
      </c>
      <c r="B17" s="50" t="s">
        <v>132</v>
      </c>
      <c r="C17" s="51" t="s">
        <v>132</v>
      </c>
      <c r="D17" s="52" t="s">
        <v>132</v>
      </c>
      <c r="E17" s="2"/>
      <c r="F17" s="2"/>
    </row>
    <row r="18" spans="1:6" x14ac:dyDescent="0.2">
      <c r="A18" s="47" t="s">
        <v>132</v>
      </c>
      <c r="B18" s="7" t="s">
        <v>52</v>
      </c>
      <c r="C18" s="53" t="s">
        <v>132</v>
      </c>
      <c r="D18" s="40">
        <v>0</v>
      </c>
      <c r="E18" s="2"/>
      <c r="F18" s="2"/>
    </row>
    <row r="19" spans="1:6" x14ac:dyDescent="0.2">
      <c r="A19" s="47" t="s">
        <v>132</v>
      </c>
      <c r="B19" s="50" t="s">
        <v>132</v>
      </c>
      <c r="C19" s="51" t="s">
        <v>132</v>
      </c>
      <c r="D19" s="52" t="s">
        <v>132</v>
      </c>
      <c r="E19" s="2"/>
      <c r="F19" s="2"/>
    </row>
    <row r="20" spans="1:6" x14ac:dyDescent="0.2">
      <c r="A20" s="47" t="s">
        <v>132</v>
      </c>
      <c r="B20" s="7" t="s">
        <v>53</v>
      </c>
      <c r="C20" s="53" t="s">
        <v>132</v>
      </c>
      <c r="D20" s="40">
        <v>0</v>
      </c>
      <c r="E20" s="2"/>
      <c r="F20" s="2"/>
    </row>
    <row r="21" spans="1:6" x14ac:dyDescent="0.2">
      <c r="A21" s="47" t="s">
        <v>132</v>
      </c>
      <c r="B21" s="50" t="s">
        <v>132</v>
      </c>
      <c r="C21" s="51" t="s">
        <v>132</v>
      </c>
      <c r="D21" s="52" t="s">
        <v>132</v>
      </c>
      <c r="E21" s="2"/>
      <c r="F21" s="2"/>
    </row>
    <row r="22" spans="1:6" x14ac:dyDescent="0.2">
      <c r="A22" s="47" t="s">
        <v>132</v>
      </c>
      <c r="B22" s="7" t="s">
        <v>54</v>
      </c>
      <c r="C22" s="53" t="s">
        <v>132</v>
      </c>
      <c r="D22" s="41">
        <v>0</v>
      </c>
      <c r="E22" s="2"/>
      <c r="F22" s="2"/>
    </row>
    <row r="23" spans="1:6" x14ac:dyDescent="0.2">
      <c r="A23" s="47" t="s">
        <v>132</v>
      </c>
      <c r="B23" s="50" t="s">
        <v>132</v>
      </c>
      <c r="C23" s="51" t="s">
        <v>132</v>
      </c>
      <c r="D23" s="52" t="s">
        <v>132</v>
      </c>
      <c r="E23" s="2"/>
      <c r="F23" s="2"/>
    </row>
    <row r="24" spans="1:6" x14ac:dyDescent="0.2">
      <c r="A24" s="47" t="s">
        <v>132</v>
      </c>
      <c r="B24" s="7" t="s">
        <v>55</v>
      </c>
      <c r="C24" s="53" t="s">
        <v>132</v>
      </c>
      <c r="D24" s="42">
        <f>D6+D10+D14+D18+D20+D22</f>
        <v>68.040400003396243</v>
      </c>
      <c r="E24" s="2"/>
      <c r="F24" s="2"/>
    </row>
    <row r="25" spans="1:6" x14ac:dyDescent="0.2">
      <c r="A25" s="47" t="s">
        <v>132</v>
      </c>
      <c r="B25" s="50" t="s">
        <v>132</v>
      </c>
      <c r="C25" s="51" t="s">
        <v>132</v>
      </c>
      <c r="D25" s="52" t="s">
        <v>132</v>
      </c>
      <c r="E25" s="2"/>
      <c r="F25" s="2"/>
    </row>
    <row r="26" spans="1:6" x14ac:dyDescent="0.2">
      <c r="A26" s="47" t="s">
        <v>132</v>
      </c>
      <c r="B26" s="7" t="s">
        <v>56</v>
      </c>
      <c r="C26" s="53" t="s">
        <v>132</v>
      </c>
      <c r="D26" s="40">
        <f>(D28+D27)/2</f>
        <v>606046</v>
      </c>
      <c r="E26" s="2"/>
      <c r="F26" s="2"/>
    </row>
    <row r="27" spans="1:6" x14ac:dyDescent="0.2">
      <c r="A27" s="47" t="s">
        <v>132</v>
      </c>
      <c r="B27" s="49" t="s">
        <v>132</v>
      </c>
      <c r="C27" s="8" t="s">
        <v>57</v>
      </c>
      <c r="D27" s="39">
        <v>606046</v>
      </c>
      <c r="E27" s="2"/>
      <c r="F27" s="2"/>
    </row>
    <row r="28" spans="1:6" x14ac:dyDescent="0.2">
      <c r="A28" s="47" t="s">
        <v>132</v>
      </c>
      <c r="B28" s="49" t="s">
        <v>132</v>
      </c>
      <c r="C28" s="8" t="s">
        <v>58</v>
      </c>
      <c r="D28" s="39">
        <v>606046</v>
      </c>
      <c r="E28" s="2"/>
      <c r="F28" s="2"/>
    </row>
    <row r="29" spans="1:6" x14ac:dyDescent="0.2">
      <c r="A29" s="47" t="s">
        <v>132</v>
      </c>
      <c r="B29" s="50" t="s">
        <v>132</v>
      </c>
      <c r="C29" s="51" t="s">
        <v>132</v>
      </c>
      <c r="D29" s="52" t="s">
        <v>132</v>
      </c>
      <c r="E29" s="2"/>
      <c r="F29" s="2"/>
    </row>
    <row r="30" spans="1:6" x14ac:dyDescent="0.2">
      <c r="A30" s="47" t="s">
        <v>132</v>
      </c>
      <c r="B30" s="7" t="s">
        <v>59</v>
      </c>
      <c r="C30" s="53" t="s">
        <v>132</v>
      </c>
      <c r="D30" s="43">
        <f>D24/D26</f>
        <v>1.1226936569731711E-4</v>
      </c>
      <c r="E30" s="2"/>
      <c r="F30" s="2"/>
    </row>
    <row r="31" spans="1:6" x14ac:dyDescent="0.2">
      <c r="A31" s="47" t="s">
        <v>132</v>
      </c>
      <c r="B31" s="50" t="s">
        <v>132</v>
      </c>
      <c r="C31" s="51" t="s">
        <v>132</v>
      </c>
      <c r="D31" s="52" t="s">
        <v>132</v>
      </c>
      <c r="E31" s="2"/>
      <c r="F31" s="2"/>
    </row>
    <row r="32" spans="1:6" x14ac:dyDescent="0.2">
      <c r="A32" s="47" t="s">
        <v>132</v>
      </c>
      <c r="B32" s="5" t="s">
        <v>60</v>
      </c>
      <c r="C32" s="51" t="s">
        <v>132</v>
      </c>
      <c r="D32" s="52" t="s">
        <v>132</v>
      </c>
      <c r="E32" s="2"/>
      <c r="F32" s="2"/>
    </row>
    <row r="33" spans="1:6" x14ac:dyDescent="0.2">
      <c r="A33" s="47" t="s">
        <v>132</v>
      </c>
      <c r="B33" s="7" t="s">
        <v>61</v>
      </c>
      <c r="C33" s="53" t="s">
        <v>132</v>
      </c>
      <c r="D33" s="39">
        <v>0</v>
      </c>
      <c r="E33" s="2"/>
      <c r="F33" s="2"/>
    </row>
    <row r="34" spans="1:6" x14ac:dyDescent="0.2">
      <c r="A34" s="47" t="s">
        <v>132</v>
      </c>
      <c r="B34" s="50" t="s">
        <v>132</v>
      </c>
      <c r="C34" s="51" t="s">
        <v>132</v>
      </c>
      <c r="D34" s="52" t="s">
        <v>132</v>
      </c>
      <c r="E34" s="2"/>
      <c r="F34" s="2"/>
    </row>
    <row r="35" spans="1:6" x14ac:dyDescent="0.2">
      <c r="A35" s="47" t="s">
        <v>132</v>
      </c>
      <c r="B35" s="7" t="s">
        <v>62</v>
      </c>
      <c r="C35" s="53" t="s">
        <v>132</v>
      </c>
      <c r="D35" s="38">
        <f>SUM(D36:D44)</f>
        <v>39.80780385036374</v>
      </c>
      <c r="E35" s="2"/>
      <c r="F35" s="2"/>
    </row>
    <row r="36" spans="1:6" x14ac:dyDescent="0.2">
      <c r="A36" s="47" t="s">
        <v>132</v>
      </c>
      <c r="B36" s="49" t="s">
        <v>132</v>
      </c>
      <c r="C36" s="8" t="s">
        <v>63</v>
      </c>
      <c r="D36" s="39">
        <v>0</v>
      </c>
      <c r="E36" s="2"/>
      <c r="F36" s="2"/>
    </row>
    <row r="37" spans="1:6" x14ac:dyDescent="0.2">
      <c r="A37" s="47" t="s">
        <v>132</v>
      </c>
      <c r="B37" s="49" t="s">
        <v>132</v>
      </c>
      <c r="C37" s="8" t="s">
        <v>64</v>
      </c>
      <c r="D37" s="39">
        <v>0</v>
      </c>
      <c r="E37" s="2"/>
      <c r="F37" s="2"/>
    </row>
    <row r="38" spans="1:6" x14ac:dyDescent="0.2">
      <c r="A38" s="47" t="s">
        <v>132</v>
      </c>
      <c r="B38" s="49" t="s">
        <v>132</v>
      </c>
      <c r="C38" s="8" t="s">
        <v>65</v>
      </c>
      <c r="D38" s="39">
        <v>0</v>
      </c>
      <c r="E38" s="2"/>
      <c r="F38" s="2"/>
    </row>
    <row r="39" spans="1:6" x14ac:dyDescent="0.2">
      <c r="A39" s="47" t="s">
        <v>132</v>
      </c>
      <c r="B39" s="49" t="s">
        <v>132</v>
      </c>
      <c r="C39" s="8" t="s">
        <v>66</v>
      </c>
      <c r="D39" s="39">
        <v>0</v>
      </c>
      <c r="E39" s="2"/>
      <c r="F39" s="2"/>
    </row>
    <row r="40" spans="1:6" x14ac:dyDescent="0.2">
      <c r="A40" s="47" t="s">
        <v>132</v>
      </c>
      <c r="B40" s="49" t="s">
        <v>132</v>
      </c>
      <c r="C40" s="8" t="s">
        <v>67</v>
      </c>
      <c r="D40" s="39">
        <v>0</v>
      </c>
      <c r="E40" s="2"/>
      <c r="F40" s="2"/>
    </row>
    <row r="41" spans="1:6" x14ac:dyDescent="0.2">
      <c r="A41" s="47" t="s">
        <v>132</v>
      </c>
      <c r="B41" s="49" t="s">
        <v>132</v>
      </c>
      <c r="C41" s="8" t="s">
        <v>68</v>
      </c>
      <c r="D41" s="39">
        <v>39.80780385036374</v>
      </c>
      <c r="E41" s="2"/>
      <c r="F41" s="2"/>
    </row>
    <row r="42" spans="1:6" x14ac:dyDescent="0.2">
      <c r="A42" s="47" t="s">
        <v>132</v>
      </c>
      <c r="B42" s="49" t="s">
        <v>132</v>
      </c>
      <c r="C42" s="8" t="s">
        <v>69</v>
      </c>
      <c r="D42" s="39">
        <v>0</v>
      </c>
      <c r="E42" s="2"/>
      <c r="F42" s="2"/>
    </row>
    <row r="43" spans="1:6" x14ac:dyDescent="0.2">
      <c r="A43" s="47" t="s">
        <v>132</v>
      </c>
      <c r="B43" s="49" t="s">
        <v>132</v>
      </c>
      <c r="C43" s="8" t="s">
        <v>70</v>
      </c>
      <c r="D43" s="39">
        <v>0</v>
      </c>
      <c r="E43" s="2"/>
      <c r="F43" s="2"/>
    </row>
    <row r="44" spans="1:6" x14ac:dyDescent="0.2">
      <c r="A44" s="47" t="s">
        <v>132</v>
      </c>
      <c r="B44" s="49" t="s">
        <v>132</v>
      </c>
      <c r="C44" s="8" t="s">
        <v>71</v>
      </c>
      <c r="D44" s="39">
        <v>0</v>
      </c>
      <c r="E44" s="2"/>
      <c r="F44" s="2"/>
    </row>
    <row r="45" spans="1:6" x14ac:dyDescent="0.2">
      <c r="A45" s="47" t="s">
        <v>132</v>
      </c>
      <c r="B45" s="50" t="s">
        <v>132</v>
      </c>
      <c r="C45" s="51" t="s">
        <v>132</v>
      </c>
      <c r="D45" s="52" t="s">
        <v>132</v>
      </c>
      <c r="E45" s="2"/>
      <c r="F45" s="2"/>
    </row>
    <row r="46" spans="1:6" x14ac:dyDescent="0.2">
      <c r="A46" s="47" t="s">
        <v>132</v>
      </c>
      <c r="B46" s="7" t="s">
        <v>72</v>
      </c>
      <c r="C46" s="53" t="s">
        <v>132</v>
      </c>
      <c r="D46" s="43">
        <f>D35/D28</f>
        <v>6.5684459348570469E-5</v>
      </c>
      <c r="E46" s="2"/>
      <c r="F46" s="2"/>
    </row>
    <row r="47" spans="1:6" x14ac:dyDescent="0.2">
      <c r="A47" s="47" t="s">
        <v>132</v>
      </c>
      <c r="B47" s="50" t="s">
        <v>132</v>
      </c>
      <c r="C47" s="51" t="s">
        <v>132</v>
      </c>
      <c r="D47" s="52" t="s">
        <v>132</v>
      </c>
      <c r="E47" s="2"/>
      <c r="F47" s="4"/>
    </row>
    <row r="48" spans="1:6" x14ac:dyDescent="0.2">
      <c r="A48" s="47" t="s">
        <v>132</v>
      </c>
      <c r="B48" s="7" t="s">
        <v>73</v>
      </c>
      <c r="C48" s="53" t="s">
        <v>132</v>
      </c>
      <c r="D48" s="43">
        <v>1E-3</v>
      </c>
      <c r="E48" s="2"/>
      <c r="F48" s="2"/>
    </row>
    <row r="49" spans="1:6" x14ac:dyDescent="0.2">
      <c r="A49" s="47" t="s">
        <v>132</v>
      </c>
      <c r="B49" s="50" t="s">
        <v>132</v>
      </c>
      <c r="C49" s="51" t="s">
        <v>132</v>
      </c>
      <c r="D49" s="52" t="s">
        <v>132</v>
      </c>
      <c r="E49" s="2"/>
      <c r="F49" s="2"/>
    </row>
    <row r="50" spans="1:6" x14ac:dyDescent="0.2">
      <c r="A50" s="47" t="s">
        <v>132</v>
      </c>
      <c r="B50" s="7" t="s">
        <v>74</v>
      </c>
      <c r="C50" s="53" t="s">
        <v>132</v>
      </c>
      <c r="D50" s="44">
        <f>D48-D46</f>
        <v>9.3431554065142957E-4</v>
      </c>
      <c r="E50" s="2"/>
      <c r="F50" s="2"/>
    </row>
    <row r="51" spans="1:6" x14ac:dyDescent="0.2">
      <c r="A51" s="47" t="s">
        <v>132</v>
      </c>
      <c r="B51" s="50" t="s">
        <v>132</v>
      </c>
      <c r="C51" s="51" t="s">
        <v>132</v>
      </c>
      <c r="D51" s="52" t="s">
        <v>132</v>
      </c>
      <c r="E51" s="2"/>
      <c r="F51" s="2"/>
    </row>
    <row r="52" spans="1:6" x14ac:dyDescent="0.2">
      <c r="A52" s="47" t="s">
        <v>132</v>
      </c>
      <c r="B52" s="7" t="s">
        <v>75</v>
      </c>
      <c r="C52" s="8" t="s">
        <v>76</v>
      </c>
      <c r="D52" s="39">
        <v>0</v>
      </c>
      <c r="E52" s="2"/>
      <c r="F52" s="2"/>
    </row>
    <row r="53" spans="1:6" x14ac:dyDescent="0.2">
      <c r="A53" s="47" t="s">
        <v>132</v>
      </c>
      <c r="B53" s="49" t="s">
        <v>132</v>
      </c>
      <c r="C53" s="8" t="s">
        <v>77</v>
      </c>
      <c r="D53" s="43">
        <f>(D35-D52)/D28</f>
        <v>6.5684459348570469E-5</v>
      </c>
      <c r="E53" s="2"/>
      <c r="F53" s="2"/>
    </row>
    <row r="54" spans="1:6" x14ac:dyDescent="0.2">
      <c r="A54" s="47" t="s">
        <v>132</v>
      </c>
      <c r="B54" s="50" t="s">
        <v>132</v>
      </c>
      <c r="C54" s="51" t="s">
        <v>132</v>
      </c>
      <c r="D54" s="52" t="s">
        <v>132</v>
      </c>
      <c r="E54" s="2"/>
      <c r="F54" s="2"/>
    </row>
    <row r="55" spans="1:6" x14ac:dyDescent="0.2">
      <c r="A55" s="47" t="s">
        <v>132</v>
      </c>
      <c r="B55" s="5" t="s">
        <v>78</v>
      </c>
      <c r="C55" s="51" t="s">
        <v>132</v>
      </c>
      <c r="D55" s="52" t="s">
        <v>132</v>
      </c>
      <c r="E55" s="2"/>
      <c r="F55" s="2"/>
    </row>
    <row r="56" spans="1:6" x14ac:dyDescent="0.2">
      <c r="A56" s="47" t="s">
        <v>132</v>
      </c>
      <c r="B56" s="50" t="s">
        <v>132</v>
      </c>
      <c r="C56" s="51" t="s">
        <v>132</v>
      </c>
      <c r="D56" s="52" t="s">
        <v>132</v>
      </c>
      <c r="E56" s="2"/>
      <c r="F56" s="2"/>
    </row>
    <row r="57" spans="1:6" x14ac:dyDescent="0.2">
      <c r="A57" s="47" t="s">
        <v>132</v>
      </c>
      <c r="B57" s="7" t="s">
        <v>79</v>
      </c>
      <c r="C57" s="53" t="s">
        <v>132</v>
      </c>
      <c r="D57" s="45">
        <f>D24+D35-D52</f>
        <v>107.84820385375998</v>
      </c>
      <c r="E57" s="2"/>
      <c r="F57" s="2"/>
    </row>
    <row r="58" spans="1:6" x14ac:dyDescent="0.2">
      <c r="A58" s="47" t="s">
        <v>132</v>
      </c>
      <c r="B58" s="50" t="s">
        <v>132</v>
      </c>
      <c r="C58" s="51" t="s">
        <v>132</v>
      </c>
      <c r="D58" s="52" t="s">
        <v>132</v>
      </c>
      <c r="E58" s="2"/>
      <c r="F58" s="2"/>
    </row>
    <row r="59" spans="1:6" x14ac:dyDescent="0.2">
      <c r="A59" s="47" t="s">
        <v>132</v>
      </c>
      <c r="B59" s="7" t="s">
        <v>80</v>
      </c>
      <c r="C59" s="53" t="s">
        <v>132</v>
      </c>
      <c r="D59" s="43">
        <f>D57/D26</f>
        <v>1.7795382504588757E-4</v>
      </c>
      <c r="E59" s="2"/>
      <c r="F59" s="2"/>
    </row>
    <row r="60" spans="1:6" x14ac:dyDescent="0.2">
      <c r="A60" s="47" t="s">
        <v>132</v>
      </c>
      <c r="B60" s="50" t="s">
        <v>132</v>
      </c>
      <c r="C60" s="51" t="s">
        <v>132</v>
      </c>
      <c r="D60" s="52" t="s">
        <v>132</v>
      </c>
      <c r="E60" s="2"/>
      <c r="F60" s="2"/>
    </row>
    <row r="61" spans="1:6" x14ac:dyDescent="0.2">
      <c r="A61" s="47" t="s">
        <v>132</v>
      </c>
      <c r="B61" s="5" t="s">
        <v>81</v>
      </c>
      <c r="C61" s="51" t="s">
        <v>132</v>
      </c>
      <c r="D61" s="52" t="s">
        <v>132</v>
      </c>
      <c r="E61" s="2"/>
      <c r="F61" s="2"/>
    </row>
    <row r="62" spans="1:6" x14ac:dyDescent="0.2">
      <c r="A62" s="47" t="s">
        <v>132</v>
      </c>
      <c r="B62" s="7" t="s">
        <v>82</v>
      </c>
      <c r="C62" s="53" t="s">
        <v>132</v>
      </c>
      <c r="D62" s="43">
        <v>8.0000000000000004E-4</v>
      </c>
      <c r="E62" s="2"/>
      <c r="F62" s="2"/>
    </row>
    <row r="63" spans="1:6" ht="15" thickBot="1" x14ac:dyDescent="0.25">
      <c r="A63" s="47" t="s">
        <v>132</v>
      </c>
      <c r="B63" s="9" t="s">
        <v>83</v>
      </c>
      <c r="C63" s="54" t="s">
        <v>132</v>
      </c>
      <c r="D63" s="46">
        <f>D62+D30</f>
        <v>9.122693656973171E-4</v>
      </c>
      <c r="E63" s="2"/>
      <c r="F63" s="2"/>
    </row>
  </sheetData>
  <conditionalFormatting sqref="D50">
    <cfRule type="cellIs" dxfId="9" priority="1" operator="lessThan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33">
    <pageSetUpPr fitToPage="1"/>
  </sheetPr>
  <dimension ref="A1:AZ63"/>
  <sheetViews>
    <sheetView rightToLeft="1" tabSelected="1" workbookViewId="0">
      <selection activeCell="B1" sqref="B1"/>
    </sheetView>
  </sheetViews>
  <sheetFormatPr defaultColWidth="0" defaultRowHeight="14.25" zeroHeight="1" x14ac:dyDescent="0.2"/>
  <cols>
    <col min="1" max="1" width="3.75" customWidth="1"/>
    <col min="2" max="2" width="103" bestFit="1" customWidth="1"/>
    <col min="3" max="3" width="109.375" bestFit="1" customWidth="1"/>
    <col min="4" max="4" width="14.75" customWidth="1"/>
    <col min="5" max="5" width="10.625" hidden="1" customWidth="1"/>
    <col min="6" max="6" width="13.625" hidden="1" customWidth="1"/>
    <col min="7" max="7" width="11.375" hidden="1" customWidth="1"/>
    <col min="8" max="8" width="11.125" hidden="1" customWidth="1"/>
    <col min="9" max="52" width="0" hidden="1" customWidth="1"/>
    <col min="53" max="16384" width="9" hidden="1"/>
  </cols>
  <sheetData>
    <row r="1" spans="1:7" ht="15" x14ac:dyDescent="0.25">
      <c r="A1" s="2"/>
      <c r="B1" s="24" t="s">
        <v>117</v>
      </c>
    </row>
    <row r="2" spans="1:7" x14ac:dyDescent="0.2">
      <c r="A2" s="2"/>
      <c r="B2" s="25" t="s">
        <v>118</v>
      </c>
      <c r="C2" s="26"/>
      <c r="D2" s="29">
        <v>45291</v>
      </c>
    </row>
    <row r="3" spans="1:7" ht="15.75" x14ac:dyDescent="0.25">
      <c r="A3" s="2"/>
      <c r="B3" s="80" t="s">
        <v>128</v>
      </c>
      <c r="C3" s="80"/>
      <c r="D3" s="1"/>
      <c r="E3" s="1"/>
      <c r="F3" s="1"/>
      <c r="G3" s="1"/>
    </row>
    <row r="4" spans="1:7" x14ac:dyDescent="0.2">
      <c r="A4" s="2"/>
      <c r="B4" s="5"/>
      <c r="C4" s="6"/>
      <c r="D4" s="28" t="s">
        <v>42</v>
      </c>
      <c r="E4" s="2"/>
      <c r="F4" s="2"/>
    </row>
    <row r="5" spans="1:7" x14ac:dyDescent="0.2">
      <c r="A5" s="2"/>
      <c r="B5" s="36" t="s">
        <v>41</v>
      </c>
      <c r="C5" s="37"/>
      <c r="D5" s="34"/>
      <c r="E5" s="2"/>
      <c r="F5" s="2"/>
    </row>
    <row r="6" spans="1:7" x14ac:dyDescent="0.2">
      <c r="A6" s="47" t="s">
        <v>132</v>
      </c>
      <c r="B6" s="7" t="s">
        <v>43</v>
      </c>
      <c r="C6" s="48" t="s">
        <v>133</v>
      </c>
      <c r="D6" s="79" t="s">
        <v>142</v>
      </c>
      <c r="E6" s="2"/>
      <c r="F6" s="2"/>
    </row>
    <row r="7" spans="1:7" x14ac:dyDescent="0.2">
      <c r="A7" s="47" t="s">
        <v>132</v>
      </c>
      <c r="B7" s="49" t="s">
        <v>132</v>
      </c>
      <c r="C7" s="8" t="s">
        <v>44</v>
      </c>
      <c r="D7" s="39">
        <f>'579'!D7+'869'!D7+'868'!D7+'865'!D7+'864'!D7+'199'!D7+'2048'!D7+'7256'!D7+'14668'!D7</f>
        <v>0</v>
      </c>
      <c r="E7" s="2"/>
      <c r="F7" s="2"/>
    </row>
    <row r="8" spans="1:7" x14ac:dyDescent="0.2">
      <c r="A8" s="47" t="s">
        <v>132</v>
      </c>
      <c r="B8" s="49" t="s">
        <v>132</v>
      </c>
      <c r="C8" s="8" t="s">
        <v>45</v>
      </c>
      <c r="D8" s="39">
        <f>'579'!D8+'869'!D8+'868'!D8+'865'!D8+'864'!D8+'199'!D8+'2048'!D8+'7256'!D8+'14668'!D8</f>
        <v>3366.6352133612322</v>
      </c>
      <c r="E8" s="2"/>
      <c r="F8" s="2"/>
    </row>
    <row r="9" spans="1:7" x14ac:dyDescent="0.2">
      <c r="A9" s="47" t="s">
        <v>132</v>
      </c>
      <c r="B9" s="50" t="s">
        <v>132</v>
      </c>
      <c r="C9" s="51" t="s">
        <v>132</v>
      </c>
      <c r="D9" s="52" t="s">
        <v>132</v>
      </c>
      <c r="E9" s="2"/>
      <c r="F9" s="2"/>
    </row>
    <row r="10" spans="1:7" x14ac:dyDescent="0.2">
      <c r="A10" s="47" t="s">
        <v>132</v>
      </c>
      <c r="B10" s="7" t="s">
        <v>46</v>
      </c>
      <c r="C10" s="53" t="s">
        <v>132</v>
      </c>
      <c r="D10" s="38">
        <f>SUM(D11:D12)</f>
        <v>90.395256091447976</v>
      </c>
      <c r="E10" s="2"/>
      <c r="F10" s="2"/>
    </row>
    <row r="11" spans="1:7" x14ac:dyDescent="0.2">
      <c r="A11" s="47" t="s">
        <v>132</v>
      </c>
      <c r="B11" s="49" t="s">
        <v>132</v>
      </c>
      <c r="C11" s="8" t="s">
        <v>47</v>
      </c>
      <c r="D11" s="39">
        <f>'579'!D11+'869'!D11+'868'!D11+'865'!D11+'864'!D11+'199'!D11+'2048'!D11+'7256'!D11+'14668'!D11</f>
        <v>0</v>
      </c>
      <c r="E11" s="2"/>
      <c r="F11" s="2"/>
    </row>
    <row r="12" spans="1:7" x14ac:dyDescent="0.2">
      <c r="A12" s="47" t="s">
        <v>132</v>
      </c>
      <c r="B12" s="49" t="s">
        <v>132</v>
      </c>
      <c r="C12" s="8" t="s">
        <v>48</v>
      </c>
      <c r="D12" s="39">
        <f>'579'!D12+'869'!D12+'868'!D12+'865'!D12+'864'!D12+'199'!D12+'2048'!D12+'7256'!D12+'14668'!D12</f>
        <v>90.395256091447976</v>
      </c>
      <c r="E12" s="2"/>
      <c r="F12" s="2"/>
    </row>
    <row r="13" spans="1:7" x14ac:dyDescent="0.2">
      <c r="A13" s="47" t="s">
        <v>132</v>
      </c>
      <c r="B13" s="50" t="s">
        <v>132</v>
      </c>
      <c r="C13" s="51" t="s">
        <v>132</v>
      </c>
      <c r="D13" s="52" t="s">
        <v>132</v>
      </c>
      <c r="E13" s="2"/>
      <c r="F13" s="2"/>
    </row>
    <row r="14" spans="1:7" x14ac:dyDescent="0.2">
      <c r="A14" s="47" t="s">
        <v>132</v>
      </c>
      <c r="B14" s="7" t="s">
        <v>49</v>
      </c>
      <c r="C14" s="53" t="s">
        <v>132</v>
      </c>
      <c r="D14" s="38">
        <f>SUM(D15:D16)</f>
        <v>1938.8306445214328</v>
      </c>
      <c r="E14" s="2"/>
      <c r="F14" s="2"/>
    </row>
    <row r="15" spans="1:7" x14ac:dyDescent="0.2">
      <c r="A15" s="47" t="s">
        <v>132</v>
      </c>
      <c r="B15" s="49" t="s">
        <v>132</v>
      </c>
      <c r="C15" s="8" t="s">
        <v>50</v>
      </c>
      <c r="D15" s="39">
        <f>'579'!D15+'869'!D15+'868'!D15+'865'!D15+'864'!D15+'199'!D15+'2048'!D15+'7256'!D15+'14668'!D15</f>
        <v>504.98957086900049</v>
      </c>
      <c r="E15" s="2"/>
      <c r="F15" s="2"/>
    </row>
    <row r="16" spans="1:7" x14ac:dyDescent="0.2">
      <c r="A16" s="47" t="s">
        <v>132</v>
      </c>
      <c r="B16" s="49" t="s">
        <v>132</v>
      </c>
      <c r="C16" s="8" t="s">
        <v>51</v>
      </c>
      <c r="D16" s="39">
        <f>'579'!D16+'869'!D16+'868'!D16+'865'!D16+'864'!D16+'199'!D16+'2048'!D16+'7256'!D16+'14668'!D16</f>
        <v>1433.8410736524322</v>
      </c>
      <c r="E16" s="2"/>
      <c r="F16" s="2"/>
    </row>
    <row r="17" spans="1:6" x14ac:dyDescent="0.2">
      <c r="A17" s="47" t="s">
        <v>132</v>
      </c>
      <c r="B17" s="50" t="s">
        <v>132</v>
      </c>
      <c r="C17" s="51" t="s">
        <v>132</v>
      </c>
      <c r="D17" s="52" t="s">
        <v>132</v>
      </c>
      <c r="E17" s="2"/>
      <c r="F17" s="2"/>
    </row>
    <row r="18" spans="1:6" x14ac:dyDescent="0.2">
      <c r="A18" s="47" t="s">
        <v>132</v>
      </c>
      <c r="B18" s="7" t="s">
        <v>52</v>
      </c>
      <c r="C18" s="53" t="s">
        <v>132</v>
      </c>
      <c r="D18" s="40">
        <f>'579'!D18+'869'!D18+'868'!D18+'865'!D18+'864'!D18+'199'!D18+'2048'!D18+'7256'!D18+'14668'!D18</f>
        <v>8650.9030272106029</v>
      </c>
      <c r="E18" s="2"/>
      <c r="F18" s="2"/>
    </row>
    <row r="19" spans="1:6" x14ac:dyDescent="0.2">
      <c r="A19" s="47" t="s">
        <v>132</v>
      </c>
      <c r="B19" s="50" t="s">
        <v>132</v>
      </c>
      <c r="C19" s="51" t="s">
        <v>132</v>
      </c>
      <c r="D19" s="55" t="s">
        <v>132</v>
      </c>
      <c r="E19" s="2"/>
      <c r="F19" s="2"/>
    </row>
    <row r="20" spans="1:6" x14ac:dyDescent="0.2">
      <c r="A20" s="47" t="s">
        <v>132</v>
      </c>
      <c r="B20" s="7" t="s">
        <v>53</v>
      </c>
      <c r="C20" s="53" t="s">
        <v>132</v>
      </c>
      <c r="D20" s="40">
        <f>'579'!D20+'869'!D20+'868'!D20+'865'!D20+'864'!D20+'199'!D20+'2048'!D20+'7256'!D20+'14668'!D20</f>
        <v>54.286796846247363</v>
      </c>
      <c r="E20" s="2"/>
      <c r="F20" s="2"/>
    </row>
    <row r="21" spans="1:6" x14ac:dyDescent="0.2">
      <c r="A21" s="47" t="s">
        <v>132</v>
      </c>
      <c r="B21" s="50" t="s">
        <v>132</v>
      </c>
      <c r="C21" s="51" t="s">
        <v>132</v>
      </c>
      <c r="D21" s="55" t="s">
        <v>132</v>
      </c>
      <c r="E21" s="2"/>
      <c r="F21" s="2"/>
    </row>
    <row r="22" spans="1:6" x14ac:dyDescent="0.2">
      <c r="A22" s="47" t="s">
        <v>132</v>
      </c>
      <c r="B22" s="7" t="s">
        <v>54</v>
      </c>
      <c r="C22" s="53" t="s">
        <v>132</v>
      </c>
      <c r="D22" s="40">
        <f>'579'!D22+'869'!D22+'868'!D22+'865'!D22+'864'!D22+'199'!D22+'2048'!D22+'7256'!D22+'14668'!D22</f>
        <v>0</v>
      </c>
      <c r="E22" s="2"/>
      <c r="F22" s="2"/>
    </row>
    <row r="23" spans="1:6" x14ac:dyDescent="0.2">
      <c r="A23" s="47" t="s">
        <v>132</v>
      </c>
      <c r="B23" s="50" t="s">
        <v>132</v>
      </c>
      <c r="C23" s="51" t="s">
        <v>132</v>
      </c>
      <c r="D23" s="52" t="s">
        <v>132</v>
      </c>
      <c r="E23" s="2"/>
      <c r="F23" s="2"/>
    </row>
    <row r="24" spans="1:6" x14ac:dyDescent="0.2">
      <c r="A24" s="47" t="s">
        <v>132</v>
      </c>
      <c r="B24" s="7" t="s">
        <v>55</v>
      </c>
      <c r="C24" s="53" t="s">
        <v>132</v>
      </c>
      <c r="D24" s="42">
        <f>D6+D10+D14+D18+D20+D22</f>
        <v>14101.41572466973</v>
      </c>
      <c r="E24" s="2"/>
      <c r="F24" s="2"/>
    </row>
    <row r="25" spans="1:6" x14ac:dyDescent="0.2">
      <c r="A25" s="47" t="s">
        <v>132</v>
      </c>
      <c r="B25" s="50" t="s">
        <v>132</v>
      </c>
      <c r="C25" s="51" t="s">
        <v>132</v>
      </c>
      <c r="D25" s="52" t="s">
        <v>132</v>
      </c>
      <c r="E25" s="2"/>
      <c r="F25" s="2"/>
    </row>
    <row r="26" spans="1:6" x14ac:dyDescent="0.2">
      <c r="A26" s="47" t="s">
        <v>132</v>
      </c>
      <c r="B26" s="7" t="s">
        <v>56</v>
      </c>
      <c r="C26" s="53" t="s">
        <v>132</v>
      </c>
      <c r="D26" s="40">
        <f>(D28+D27)/2</f>
        <v>18374346.5</v>
      </c>
      <c r="E26" s="2"/>
      <c r="F26" s="2"/>
    </row>
    <row r="27" spans="1:6" x14ac:dyDescent="0.2">
      <c r="A27" s="47" t="s">
        <v>132</v>
      </c>
      <c r="B27" s="49" t="s">
        <v>132</v>
      </c>
      <c r="C27" s="8" t="s">
        <v>57</v>
      </c>
      <c r="D27" s="39">
        <f>'579'!D27+'869'!D27+'868'!D27+'865'!D27+'864'!D27+'199'!D27+'2048'!D27+'7256'!D27+'14668'!D27</f>
        <v>19583424</v>
      </c>
      <c r="E27" s="2"/>
      <c r="F27" s="2"/>
    </row>
    <row r="28" spans="1:6" x14ac:dyDescent="0.2">
      <c r="A28" s="47" t="s">
        <v>132</v>
      </c>
      <c r="B28" s="49" t="s">
        <v>132</v>
      </c>
      <c r="C28" s="8" t="s">
        <v>58</v>
      </c>
      <c r="D28" s="39">
        <f>'579'!D28+'869'!D28+'868'!D28+'865'!D28+'864'!D28+'199'!D28+'2048'!D28+'7256'!D28+'14668'!D28</f>
        <v>17165269</v>
      </c>
      <c r="E28" s="2"/>
      <c r="F28" s="35"/>
    </row>
    <row r="29" spans="1:6" x14ac:dyDescent="0.2">
      <c r="A29" s="47" t="s">
        <v>132</v>
      </c>
      <c r="B29" s="50" t="s">
        <v>132</v>
      </c>
      <c r="C29" s="51" t="s">
        <v>132</v>
      </c>
      <c r="D29" s="52" t="s">
        <v>132</v>
      </c>
      <c r="E29" s="2"/>
      <c r="F29" s="2"/>
    </row>
    <row r="30" spans="1:6" x14ac:dyDescent="0.2">
      <c r="A30" s="47" t="s">
        <v>132</v>
      </c>
      <c r="B30" s="7" t="s">
        <v>59</v>
      </c>
      <c r="C30" s="53" t="s">
        <v>132</v>
      </c>
      <c r="D30" s="43">
        <f>D24/D26</f>
        <v>7.6745127913364051E-4</v>
      </c>
      <c r="E30" s="2"/>
      <c r="F30" s="2"/>
    </row>
    <row r="31" spans="1:6" x14ac:dyDescent="0.2">
      <c r="A31" s="47" t="s">
        <v>132</v>
      </c>
      <c r="B31" s="50" t="s">
        <v>132</v>
      </c>
      <c r="C31" s="51" t="s">
        <v>132</v>
      </c>
      <c r="D31" s="52" t="s">
        <v>132</v>
      </c>
      <c r="E31" s="2"/>
      <c r="F31" s="2"/>
    </row>
    <row r="32" spans="1:6" x14ac:dyDescent="0.2">
      <c r="A32" s="47" t="s">
        <v>132</v>
      </c>
      <c r="B32" s="5" t="s">
        <v>60</v>
      </c>
      <c r="C32" s="51" t="s">
        <v>132</v>
      </c>
      <c r="D32" s="52" t="s">
        <v>132</v>
      </c>
      <c r="E32" s="2"/>
      <c r="F32" s="2"/>
    </row>
    <row r="33" spans="1:6" x14ac:dyDescent="0.2">
      <c r="A33" s="47" t="s">
        <v>132</v>
      </c>
      <c r="B33" s="7" t="s">
        <v>61</v>
      </c>
      <c r="C33" s="53" t="s">
        <v>132</v>
      </c>
      <c r="D33" s="40">
        <f>'579'!D33+'869'!D33+'868'!D33+'865'!D33+'864'!D33+'199'!D33+'2048'!D33+'7256'!D33+'14668'!D33</f>
        <v>13530.186273390826</v>
      </c>
      <c r="E33" s="2"/>
      <c r="F33" s="2"/>
    </row>
    <row r="34" spans="1:6" x14ac:dyDescent="0.2">
      <c r="A34" s="47" t="s">
        <v>132</v>
      </c>
      <c r="B34" s="50" t="s">
        <v>132</v>
      </c>
      <c r="C34" s="51" t="s">
        <v>132</v>
      </c>
      <c r="D34" s="52" t="s">
        <v>132</v>
      </c>
      <c r="E34" s="2"/>
      <c r="F34" s="2"/>
    </row>
    <row r="35" spans="1:6" x14ac:dyDescent="0.2">
      <c r="A35" s="47" t="s">
        <v>132</v>
      </c>
      <c r="B35" s="7" t="s">
        <v>62</v>
      </c>
      <c r="C35" s="53" t="s">
        <v>132</v>
      </c>
      <c r="D35" s="38">
        <f>SUM(D36:D44)</f>
        <v>35360.131824331882</v>
      </c>
      <c r="E35" s="2"/>
      <c r="F35" s="2"/>
    </row>
    <row r="36" spans="1:6" x14ac:dyDescent="0.2">
      <c r="A36" s="47" t="s">
        <v>132</v>
      </c>
      <c r="B36" s="49" t="s">
        <v>132</v>
      </c>
      <c r="C36" s="8" t="s">
        <v>63</v>
      </c>
      <c r="D36" s="39">
        <f>'579'!D36+'869'!D36+'868'!D36+'865'!D36+'864'!D36+'199'!D36+'2048'!D36+'7256'!D36+'14668'!D36</f>
        <v>2549.0000182104518</v>
      </c>
      <c r="E36" s="2"/>
      <c r="F36" s="2"/>
    </row>
    <row r="37" spans="1:6" x14ac:dyDescent="0.2">
      <c r="A37" s="47" t="s">
        <v>132</v>
      </c>
      <c r="B37" s="49" t="s">
        <v>132</v>
      </c>
      <c r="C37" s="8" t="s">
        <v>64</v>
      </c>
      <c r="D37" s="39">
        <f>'579'!D37+'869'!D37+'868'!D37+'865'!D37+'864'!D37+'199'!D37+'2048'!D37+'7256'!D37+'14668'!D37</f>
        <v>27638.997754919597</v>
      </c>
      <c r="E37" s="2"/>
      <c r="F37" s="2"/>
    </row>
    <row r="38" spans="1:6" x14ac:dyDescent="0.2">
      <c r="A38" s="47" t="s">
        <v>132</v>
      </c>
      <c r="B38" s="49" t="s">
        <v>132</v>
      </c>
      <c r="C38" s="8" t="s">
        <v>65</v>
      </c>
      <c r="D38" s="39">
        <f>'579'!D38+'869'!D38+'868'!D38+'865'!D38+'864'!D38+'199'!D38+'2048'!D38+'7256'!D38+'14668'!D38</f>
        <v>0</v>
      </c>
      <c r="E38" s="2"/>
      <c r="F38" s="2"/>
    </row>
    <row r="39" spans="1:6" x14ac:dyDescent="0.2">
      <c r="A39" s="47" t="s">
        <v>132</v>
      </c>
      <c r="B39" s="49" t="s">
        <v>132</v>
      </c>
      <c r="C39" s="8" t="s">
        <v>66</v>
      </c>
      <c r="D39" s="39">
        <f>'579'!D39+'869'!D39+'868'!D39+'865'!D39+'864'!D39+'199'!D39+'2048'!D39+'7256'!D39+'14668'!D39</f>
        <v>0</v>
      </c>
      <c r="E39" s="2"/>
      <c r="F39" s="2"/>
    </row>
    <row r="40" spans="1:6" x14ac:dyDescent="0.2">
      <c r="A40" s="47" t="s">
        <v>132</v>
      </c>
      <c r="B40" s="49" t="s">
        <v>132</v>
      </c>
      <c r="C40" s="8" t="s">
        <v>67</v>
      </c>
      <c r="D40" s="39">
        <f>'579'!D40+'869'!D40+'868'!D40+'865'!D40+'864'!D40+'199'!D40+'2048'!D40+'7256'!D40+'14668'!D40</f>
        <v>233.95681000000005</v>
      </c>
      <c r="E40" s="2"/>
      <c r="F40" s="2"/>
    </row>
    <row r="41" spans="1:6" x14ac:dyDescent="0.2">
      <c r="A41" s="47" t="s">
        <v>132</v>
      </c>
      <c r="B41" s="49" t="s">
        <v>132</v>
      </c>
      <c r="C41" s="8" t="s">
        <v>68</v>
      </c>
      <c r="D41" s="39">
        <f>'579'!D41+'869'!D41+'868'!D41+'865'!D41+'864'!D41+'199'!D41+'2048'!D41+'7256'!D41+'14668'!D41</f>
        <v>3093.9409539908256</v>
      </c>
      <c r="E41" s="2"/>
      <c r="F41" s="2"/>
    </row>
    <row r="42" spans="1:6" x14ac:dyDescent="0.2">
      <c r="A42" s="47" t="s">
        <v>132</v>
      </c>
      <c r="B42" s="49" t="s">
        <v>132</v>
      </c>
      <c r="C42" s="8" t="s">
        <v>69</v>
      </c>
      <c r="D42" s="39">
        <f>'579'!D42+'869'!D42+'868'!D42+'865'!D42+'864'!D42+'199'!D42+'2048'!D42+'7256'!D42+'14668'!D42</f>
        <v>0</v>
      </c>
      <c r="E42" s="2"/>
      <c r="F42" s="2"/>
    </row>
    <row r="43" spans="1:6" x14ac:dyDescent="0.2">
      <c r="A43" s="47" t="s">
        <v>132</v>
      </c>
      <c r="B43" s="49" t="s">
        <v>132</v>
      </c>
      <c r="C43" s="8" t="s">
        <v>70</v>
      </c>
      <c r="D43" s="39">
        <f>'579'!D43+'869'!D43+'868'!D43+'865'!D43+'864'!D43+'199'!D43+'2048'!D43+'7256'!D43+'14668'!D43</f>
        <v>870.97929313010502</v>
      </c>
      <c r="E43" s="2"/>
      <c r="F43" s="2"/>
    </row>
    <row r="44" spans="1:6" x14ac:dyDescent="0.2">
      <c r="A44" s="47" t="s">
        <v>132</v>
      </c>
      <c r="B44" s="49" t="s">
        <v>132</v>
      </c>
      <c r="C44" s="8" t="s">
        <v>71</v>
      </c>
      <c r="D44" s="39">
        <f>'579'!D44+'869'!D44+'868'!D44+'865'!D44+'864'!D44+'199'!D44+'2048'!D44+'7256'!D44+'14668'!D44</f>
        <v>973.2569940809052</v>
      </c>
      <c r="E44" s="2"/>
      <c r="F44" s="2"/>
    </row>
    <row r="45" spans="1:6" x14ac:dyDescent="0.2">
      <c r="A45" s="47" t="s">
        <v>132</v>
      </c>
      <c r="B45" s="50" t="s">
        <v>132</v>
      </c>
      <c r="C45" s="51" t="s">
        <v>132</v>
      </c>
      <c r="D45" s="52" t="s">
        <v>132</v>
      </c>
      <c r="E45" s="2"/>
      <c r="F45" s="2"/>
    </row>
    <row r="46" spans="1:6" x14ac:dyDescent="0.2">
      <c r="A46" s="47" t="s">
        <v>132</v>
      </c>
      <c r="B46" s="7" t="s">
        <v>72</v>
      </c>
      <c r="C46" s="53" t="s">
        <v>132</v>
      </c>
      <c r="D46" s="43">
        <f>D35/D28</f>
        <v>2.0599812228012204E-3</v>
      </c>
      <c r="E46" s="2"/>
      <c r="F46" s="2"/>
    </row>
    <row r="47" spans="1:6" x14ac:dyDescent="0.2">
      <c r="A47" s="47" t="s">
        <v>132</v>
      </c>
      <c r="B47" s="50" t="s">
        <v>132</v>
      </c>
      <c r="C47" s="51" t="s">
        <v>132</v>
      </c>
      <c r="D47" s="52" t="s">
        <v>132</v>
      </c>
      <c r="E47" s="2"/>
      <c r="F47" s="4"/>
    </row>
    <row r="48" spans="1:6" x14ac:dyDescent="0.2">
      <c r="A48" s="47" t="s">
        <v>132</v>
      </c>
      <c r="B48" s="7" t="s">
        <v>73</v>
      </c>
      <c r="C48" s="53" t="s">
        <v>132</v>
      </c>
      <c r="D48" s="43">
        <v>2.290449601970283E-3</v>
      </c>
      <c r="E48" s="2"/>
      <c r="F48" s="2"/>
    </row>
    <row r="49" spans="1:6" x14ac:dyDescent="0.2">
      <c r="A49" s="47" t="s">
        <v>132</v>
      </c>
      <c r="B49" s="50" t="s">
        <v>132</v>
      </c>
      <c r="C49" s="51" t="s">
        <v>132</v>
      </c>
      <c r="D49" s="52" t="s">
        <v>132</v>
      </c>
      <c r="E49" s="2"/>
      <c r="F49" s="2"/>
    </row>
    <row r="50" spans="1:6" x14ac:dyDescent="0.2">
      <c r="A50" s="47" t="s">
        <v>132</v>
      </c>
      <c r="B50" s="7" t="s">
        <v>74</v>
      </c>
      <c r="C50" s="53" t="s">
        <v>132</v>
      </c>
      <c r="D50" s="44">
        <f>D48-D46</f>
        <v>2.3046837916906263E-4</v>
      </c>
      <c r="E50" s="2"/>
      <c r="F50" s="2"/>
    </row>
    <row r="51" spans="1:6" x14ac:dyDescent="0.2">
      <c r="A51" s="47" t="s">
        <v>132</v>
      </c>
      <c r="B51" s="50" t="s">
        <v>132</v>
      </c>
      <c r="C51" s="51" t="s">
        <v>132</v>
      </c>
      <c r="D51" s="52" t="s">
        <v>132</v>
      </c>
      <c r="E51" s="2"/>
      <c r="F51" s="2"/>
    </row>
    <row r="52" spans="1:6" x14ac:dyDescent="0.2">
      <c r="A52" s="47" t="s">
        <v>132</v>
      </c>
      <c r="B52" s="7" t="s">
        <v>75</v>
      </c>
      <c r="C52" s="8" t="s">
        <v>76</v>
      </c>
      <c r="D52" s="39">
        <f>'579'!D52+'869'!D52+'868'!D52+'865'!D52+'864'!D52+'199'!D52+'2048'!D52+'7256'!D52+'14668'!D52</f>
        <v>114.5</v>
      </c>
      <c r="E52" s="2"/>
      <c r="F52" s="2"/>
    </row>
    <row r="53" spans="1:6" x14ac:dyDescent="0.2">
      <c r="A53" s="47" t="s">
        <v>132</v>
      </c>
      <c r="B53" s="49" t="s">
        <v>132</v>
      </c>
      <c r="C53" s="8" t="s">
        <v>77</v>
      </c>
      <c r="D53" s="43">
        <f>(D35-D52)/D28</f>
        <v>2.0533107767977234E-3</v>
      </c>
      <c r="E53" s="2"/>
      <c r="F53" s="2"/>
    </row>
    <row r="54" spans="1:6" x14ac:dyDescent="0.2">
      <c r="A54" s="47" t="s">
        <v>132</v>
      </c>
      <c r="B54" s="50" t="s">
        <v>132</v>
      </c>
      <c r="C54" s="51" t="s">
        <v>132</v>
      </c>
      <c r="D54" s="52" t="s">
        <v>132</v>
      </c>
      <c r="E54" s="2"/>
      <c r="F54" s="2"/>
    </row>
    <row r="55" spans="1:6" x14ac:dyDescent="0.2">
      <c r="A55" s="47" t="s">
        <v>132</v>
      </c>
      <c r="B55" s="5" t="s">
        <v>78</v>
      </c>
      <c r="C55" s="51" t="s">
        <v>132</v>
      </c>
      <c r="D55" s="52" t="s">
        <v>132</v>
      </c>
      <c r="E55" s="2"/>
      <c r="F55" s="2"/>
    </row>
    <row r="56" spans="1:6" x14ac:dyDescent="0.2">
      <c r="A56" s="47" t="s">
        <v>132</v>
      </c>
      <c r="B56" s="50" t="s">
        <v>132</v>
      </c>
      <c r="C56" s="51" t="s">
        <v>132</v>
      </c>
      <c r="D56" s="52" t="s">
        <v>132</v>
      </c>
      <c r="E56" s="2"/>
      <c r="F56" s="2"/>
    </row>
    <row r="57" spans="1:6" x14ac:dyDescent="0.2">
      <c r="A57" s="47" t="s">
        <v>132</v>
      </c>
      <c r="B57" s="7" t="s">
        <v>79</v>
      </c>
      <c r="C57" s="53" t="s">
        <v>132</v>
      </c>
      <c r="D57" s="45">
        <f>D24+D35-D52</f>
        <v>49347.047549001611</v>
      </c>
      <c r="E57" s="2"/>
      <c r="F57" s="2"/>
    </row>
    <row r="58" spans="1:6" x14ac:dyDescent="0.2">
      <c r="A58" s="47" t="s">
        <v>132</v>
      </c>
      <c r="B58" s="50" t="s">
        <v>132</v>
      </c>
      <c r="C58" s="51" t="s">
        <v>132</v>
      </c>
      <c r="D58" s="52" t="s">
        <v>132</v>
      </c>
      <c r="E58" s="2"/>
      <c r="F58" s="2"/>
    </row>
    <row r="59" spans="1:6" x14ac:dyDescent="0.2">
      <c r="A59" s="47" t="s">
        <v>132</v>
      </c>
      <c r="B59" s="7" t="s">
        <v>80</v>
      </c>
      <c r="C59" s="53" t="s">
        <v>132</v>
      </c>
      <c r="D59" s="43">
        <f>D57/D26</f>
        <v>2.6856491222151282E-3</v>
      </c>
      <c r="E59" s="2"/>
      <c r="F59" s="2"/>
    </row>
    <row r="60" spans="1:6" x14ac:dyDescent="0.2">
      <c r="A60" s="47" t="s">
        <v>132</v>
      </c>
      <c r="B60" s="50" t="s">
        <v>132</v>
      </c>
      <c r="C60" s="51" t="s">
        <v>132</v>
      </c>
      <c r="D60" s="52" t="s">
        <v>132</v>
      </c>
      <c r="E60" s="2"/>
      <c r="F60" s="2"/>
    </row>
    <row r="61" spans="1:6" x14ac:dyDescent="0.2">
      <c r="A61" s="47" t="s">
        <v>132</v>
      </c>
      <c r="B61" s="5" t="s">
        <v>81</v>
      </c>
      <c r="C61" s="51" t="s">
        <v>132</v>
      </c>
      <c r="D61" s="52" t="s">
        <v>132</v>
      </c>
      <c r="E61" s="2"/>
      <c r="F61" s="2"/>
    </row>
    <row r="62" spans="1:6" x14ac:dyDescent="0.2">
      <c r="A62" s="47" t="s">
        <v>132</v>
      </c>
      <c r="B62" s="7" t="s">
        <v>82</v>
      </c>
      <c r="C62" s="53" t="s">
        <v>132</v>
      </c>
      <c r="D62" s="43">
        <v>2.2563004062680762E-3</v>
      </c>
      <c r="E62" s="2"/>
      <c r="F62" s="2"/>
    </row>
    <row r="63" spans="1:6" ht="15" thickBot="1" x14ac:dyDescent="0.25">
      <c r="A63" s="47" t="s">
        <v>132</v>
      </c>
      <c r="B63" s="9" t="s">
        <v>83</v>
      </c>
      <c r="C63" s="54" t="s">
        <v>132</v>
      </c>
      <c r="D63" s="46">
        <f>D62+D30</f>
        <v>3.0237516854017166E-3</v>
      </c>
      <c r="E63" s="2"/>
      <c r="F63" s="2"/>
    </row>
  </sheetData>
  <mergeCells count="1">
    <mergeCell ref="B3:C3"/>
  </mergeCells>
  <conditionalFormatting sqref="D50">
    <cfRule type="cellIs" dxfId="8" priority="1" operator="lessThan">
      <formula>0</formula>
    </cfRule>
  </conditionalFormatting>
  <dataValidations count="1">
    <dataValidation type="list" allowBlank="1" showInputMessage="1" showErrorMessage="1" sqref="F1" xr:uid="{F6D73EA4-F830-4023-A49D-6D1324A72B17}">
      <formula1>$K$3:$K$13</formula1>
    </dataValidation>
  </dataValidations>
  <pageMargins left="0.70866141732283461" right="0.70866141732283461" top="0.3543307086614173" bottom="0.3543307086614173" header="0" footer="0"/>
  <pageSetup paperSize="9" scale="52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4"/>
  <dimension ref="A1:AZ72"/>
  <sheetViews>
    <sheetView rightToLeft="1" workbookViewId="0">
      <selection activeCell="B1" sqref="B1"/>
    </sheetView>
  </sheetViews>
  <sheetFormatPr defaultColWidth="0" defaultRowHeight="14.25" zeroHeight="1" x14ac:dyDescent="0.2"/>
  <cols>
    <col min="1" max="1" width="8.5" customWidth="1"/>
    <col min="2" max="2" width="55.625" bestFit="1" customWidth="1"/>
    <col min="3" max="3" width="20" customWidth="1"/>
    <col min="4" max="4" width="8.875" bestFit="1" customWidth="1"/>
    <col min="5" max="5" width="9" hidden="1" customWidth="1"/>
    <col min="6" max="6" width="14.75" hidden="1" customWidth="1"/>
    <col min="7" max="52" width="0" hidden="1" customWidth="1"/>
    <col min="53" max="16384" width="9" hidden="1"/>
  </cols>
  <sheetData>
    <row r="1" spans="1:4" ht="15" x14ac:dyDescent="0.25">
      <c r="B1" s="24" t="s">
        <v>117</v>
      </c>
      <c r="C1" s="24"/>
    </row>
    <row r="2" spans="1:4" x14ac:dyDescent="0.2">
      <c r="B2" s="31" t="s">
        <v>129</v>
      </c>
      <c r="C2" s="32"/>
      <c r="D2" s="26">
        <v>44926</v>
      </c>
    </row>
    <row r="3" spans="1:4" ht="15.75" thickBot="1" x14ac:dyDescent="0.3">
      <c r="B3" s="81" t="s">
        <v>128</v>
      </c>
      <c r="C3" s="81"/>
      <c r="D3" s="33"/>
    </row>
    <row r="4" spans="1:4" ht="15" x14ac:dyDescent="0.25">
      <c r="B4" s="11"/>
      <c r="C4" s="12"/>
      <c r="D4" s="28" t="s">
        <v>42</v>
      </c>
    </row>
    <row r="5" spans="1:4" ht="15" x14ac:dyDescent="0.25">
      <c r="B5" s="56" t="s">
        <v>84</v>
      </c>
      <c r="C5" s="57"/>
      <c r="D5" s="13"/>
    </row>
    <row r="6" spans="1:4" ht="15" x14ac:dyDescent="0.25">
      <c r="A6" s="63" t="s">
        <v>132</v>
      </c>
      <c r="B6" s="56" t="s">
        <v>5</v>
      </c>
      <c r="C6" s="64" t="s">
        <v>133</v>
      </c>
      <c r="D6" s="65" t="s">
        <v>143</v>
      </c>
    </row>
    <row r="7" spans="1:4" x14ac:dyDescent="0.2">
      <c r="A7" s="63" t="s">
        <v>132</v>
      </c>
      <c r="B7" s="14">
        <v>1</v>
      </c>
      <c r="C7" s="15" t="s">
        <v>21</v>
      </c>
      <c r="D7" s="58">
        <v>0</v>
      </c>
    </row>
    <row r="8" spans="1:4" x14ac:dyDescent="0.2">
      <c r="A8" s="63" t="s">
        <v>132</v>
      </c>
      <c r="B8" s="14">
        <v>2</v>
      </c>
      <c r="C8" s="15" t="s">
        <v>21</v>
      </c>
      <c r="D8" s="58">
        <v>0</v>
      </c>
    </row>
    <row r="9" spans="1:4" x14ac:dyDescent="0.2">
      <c r="A9" s="63" t="s">
        <v>132</v>
      </c>
      <c r="B9" s="14">
        <v>3</v>
      </c>
      <c r="C9" s="15" t="s">
        <v>21</v>
      </c>
      <c r="D9" s="58">
        <v>0</v>
      </c>
    </row>
    <row r="10" spans="1:4" ht="15" x14ac:dyDescent="0.25">
      <c r="A10" s="63" t="s">
        <v>132</v>
      </c>
      <c r="B10" s="11" t="s">
        <v>6</v>
      </c>
      <c r="C10" s="66" t="s">
        <v>132</v>
      </c>
      <c r="D10" s="65" t="s">
        <v>132</v>
      </c>
    </row>
    <row r="11" spans="1:4" x14ac:dyDescent="0.2">
      <c r="A11" s="63" t="s">
        <v>132</v>
      </c>
      <c r="B11" s="14">
        <v>1</v>
      </c>
      <c r="C11" s="15" t="s">
        <v>26</v>
      </c>
      <c r="D11" s="58">
        <v>467.5654463708475</v>
      </c>
    </row>
    <row r="12" spans="1:4" x14ac:dyDescent="0.2">
      <c r="A12" s="63" t="s">
        <v>132</v>
      </c>
      <c r="B12" s="14">
        <v>2</v>
      </c>
      <c r="C12" s="15" t="s">
        <v>38</v>
      </c>
      <c r="D12" s="58">
        <v>337.80290545542812</v>
      </c>
    </row>
    <row r="13" spans="1:4" x14ac:dyDescent="0.2">
      <c r="A13" s="63" t="s">
        <v>132</v>
      </c>
      <c r="B13" s="14">
        <v>3</v>
      </c>
      <c r="C13" s="15" t="s">
        <v>7</v>
      </c>
      <c r="D13" s="58">
        <v>2561.2668615349571</v>
      </c>
    </row>
    <row r="14" spans="1:4" x14ac:dyDescent="0.2">
      <c r="A14" s="63" t="s">
        <v>132</v>
      </c>
      <c r="B14" s="14">
        <v>4</v>
      </c>
      <c r="C14" s="15" t="s">
        <v>21</v>
      </c>
      <c r="D14" s="58">
        <v>0</v>
      </c>
    </row>
    <row r="15" spans="1:4" x14ac:dyDescent="0.2">
      <c r="A15" s="63" t="s">
        <v>132</v>
      </c>
      <c r="B15" s="14">
        <v>5</v>
      </c>
      <c r="C15" s="15" t="s">
        <v>21</v>
      </c>
      <c r="D15" s="58">
        <v>0</v>
      </c>
    </row>
    <row r="16" spans="1:4" x14ac:dyDescent="0.2">
      <c r="A16" s="63" t="s">
        <v>132</v>
      </c>
      <c r="B16" s="14">
        <v>6</v>
      </c>
      <c r="C16" s="15" t="s">
        <v>21</v>
      </c>
      <c r="D16" s="58">
        <v>0</v>
      </c>
    </row>
    <row r="17" spans="1:6" x14ac:dyDescent="0.2">
      <c r="A17" s="63" t="s">
        <v>132</v>
      </c>
      <c r="B17" s="14">
        <v>7</v>
      </c>
      <c r="C17" s="15" t="s">
        <v>21</v>
      </c>
      <c r="D17" s="58">
        <v>0</v>
      </c>
    </row>
    <row r="18" spans="1:6" x14ac:dyDescent="0.2">
      <c r="A18" s="63" t="s">
        <v>132</v>
      </c>
      <c r="B18" s="14">
        <v>8</v>
      </c>
      <c r="C18" s="15" t="s">
        <v>21</v>
      </c>
      <c r="D18" s="58">
        <v>0</v>
      </c>
    </row>
    <row r="19" spans="1:6" ht="15" x14ac:dyDescent="0.25">
      <c r="A19" s="63" t="s">
        <v>132</v>
      </c>
      <c r="B19" s="17" t="s">
        <v>8</v>
      </c>
      <c r="C19" s="67" t="s">
        <v>132</v>
      </c>
      <c r="D19" s="59">
        <f>SUM(D7:D18)</f>
        <v>3366.6352133612327</v>
      </c>
      <c r="F19" s="18" t="s">
        <v>21</v>
      </c>
    </row>
    <row r="20" spans="1:6" x14ac:dyDescent="0.2">
      <c r="A20" s="63" t="s">
        <v>132</v>
      </c>
      <c r="B20" s="68" t="s">
        <v>132</v>
      </c>
      <c r="C20" s="66" t="s">
        <v>132</v>
      </c>
      <c r="D20" s="65" t="s">
        <v>132</v>
      </c>
    </row>
    <row r="21" spans="1:6" ht="15" x14ac:dyDescent="0.25">
      <c r="A21" s="63" t="s">
        <v>132</v>
      </c>
      <c r="B21" s="11" t="s">
        <v>9</v>
      </c>
      <c r="C21" s="66" t="s">
        <v>132</v>
      </c>
      <c r="D21" s="65" t="s">
        <v>132</v>
      </c>
    </row>
    <row r="22" spans="1:6" ht="15" x14ac:dyDescent="0.25">
      <c r="A22" s="63" t="s">
        <v>132</v>
      </c>
      <c r="B22" s="11" t="s">
        <v>5</v>
      </c>
      <c r="C22" s="66" t="s">
        <v>132</v>
      </c>
      <c r="D22" s="65" t="s">
        <v>132</v>
      </c>
    </row>
    <row r="23" spans="1:6" x14ac:dyDescent="0.2">
      <c r="A23" s="63" t="s">
        <v>132</v>
      </c>
      <c r="B23" s="14">
        <v>1</v>
      </c>
      <c r="C23" s="15" t="s">
        <v>21</v>
      </c>
      <c r="D23" s="58">
        <v>0</v>
      </c>
    </row>
    <row r="24" spans="1:6" x14ac:dyDescent="0.2">
      <c r="A24" s="63" t="s">
        <v>132</v>
      </c>
      <c r="B24" s="14">
        <v>2</v>
      </c>
      <c r="C24" s="15" t="s">
        <v>21</v>
      </c>
      <c r="D24" s="58">
        <v>0</v>
      </c>
    </row>
    <row r="25" spans="1:6" x14ac:dyDescent="0.2">
      <c r="A25" s="63" t="s">
        <v>132</v>
      </c>
      <c r="B25" s="14">
        <v>3</v>
      </c>
      <c r="C25" s="15" t="s">
        <v>21</v>
      </c>
      <c r="D25" s="58">
        <v>0</v>
      </c>
    </row>
    <row r="26" spans="1:6" ht="15" x14ac:dyDescent="0.25">
      <c r="A26" s="63" t="s">
        <v>132</v>
      </c>
      <c r="B26" s="11" t="s">
        <v>6</v>
      </c>
      <c r="C26" s="66" t="s">
        <v>132</v>
      </c>
      <c r="D26" s="65" t="s">
        <v>132</v>
      </c>
    </row>
    <row r="27" spans="1:6" x14ac:dyDescent="0.2">
      <c r="A27" s="63" t="s">
        <v>132</v>
      </c>
      <c r="B27" s="14">
        <v>1</v>
      </c>
      <c r="C27" s="15" t="s">
        <v>29</v>
      </c>
      <c r="D27" s="58">
        <v>37.10470945952131</v>
      </c>
    </row>
    <row r="28" spans="1:6" x14ac:dyDescent="0.2">
      <c r="A28" s="63" t="s">
        <v>132</v>
      </c>
      <c r="B28" s="14">
        <v>2</v>
      </c>
      <c r="C28" s="15" t="s">
        <v>28</v>
      </c>
      <c r="D28" s="58">
        <v>34.507127566956569</v>
      </c>
    </row>
    <row r="29" spans="1:6" x14ac:dyDescent="0.2">
      <c r="A29" s="63" t="s">
        <v>132</v>
      </c>
      <c r="B29" s="14">
        <v>3</v>
      </c>
      <c r="C29" s="15" t="s">
        <v>30</v>
      </c>
      <c r="D29" s="58">
        <v>16.283884833878592</v>
      </c>
    </row>
    <row r="30" spans="1:6" x14ac:dyDescent="0.2">
      <c r="A30" s="63" t="s">
        <v>132</v>
      </c>
      <c r="B30" s="14">
        <v>4</v>
      </c>
      <c r="C30" s="15" t="s">
        <v>31</v>
      </c>
      <c r="D30" s="58">
        <v>1.4000709184836617</v>
      </c>
    </row>
    <row r="31" spans="1:6" x14ac:dyDescent="0.2">
      <c r="A31" s="63" t="s">
        <v>132</v>
      </c>
      <c r="B31" s="14">
        <v>5</v>
      </c>
      <c r="C31" s="15" t="s">
        <v>7</v>
      </c>
      <c r="D31" s="58">
        <v>1.0994633126078526</v>
      </c>
    </row>
    <row r="32" spans="1:6" x14ac:dyDescent="0.2">
      <c r="A32" s="63" t="s">
        <v>132</v>
      </c>
      <c r="B32" s="14">
        <v>6</v>
      </c>
      <c r="C32" s="15" t="s">
        <v>21</v>
      </c>
      <c r="D32" s="58">
        <v>0</v>
      </c>
    </row>
    <row r="33" spans="1:6" x14ac:dyDescent="0.2">
      <c r="A33" s="63" t="s">
        <v>132</v>
      </c>
      <c r="B33" s="14">
        <v>7</v>
      </c>
      <c r="C33" s="15" t="s">
        <v>21</v>
      </c>
      <c r="D33" s="58">
        <v>0</v>
      </c>
    </row>
    <row r="34" spans="1:6" x14ac:dyDescent="0.2">
      <c r="A34" s="63" t="s">
        <v>132</v>
      </c>
      <c r="B34" s="14">
        <v>8</v>
      </c>
      <c r="C34" s="15" t="s">
        <v>21</v>
      </c>
      <c r="D34" s="58">
        <v>0</v>
      </c>
    </row>
    <row r="35" spans="1:6" ht="15" x14ac:dyDescent="0.25">
      <c r="A35" s="63" t="s">
        <v>132</v>
      </c>
      <c r="B35" s="17" t="s">
        <v>10</v>
      </c>
      <c r="C35" s="67" t="s">
        <v>132</v>
      </c>
      <c r="D35" s="60">
        <f>SUM(D23:D34)</f>
        <v>90.395256091447976</v>
      </c>
      <c r="F35" s="18" t="s">
        <v>21</v>
      </c>
    </row>
    <row r="36" spans="1:6" x14ac:dyDescent="0.2">
      <c r="A36" s="63" t="s">
        <v>132</v>
      </c>
      <c r="B36" s="68" t="s">
        <v>132</v>
      </c>
      <c r="C36" s="66" t="s">
        <v>132</v>
      </c>
      <c r="D36" s="65" t="s">
        <v>132</v>
      </c>
    </row>
    <row r="37" spans="1:6" ht="15" x14ac:dyDescent="0.25">
      <c r="A37" s="63" t="s">
        <v>132</v>
      </c>
      <c r="B37" s="11" t="s">
        <v>11</v>
      </c>
      <c r="C37" s="66" t="s">
        <v>132</v>
      </c>
      <c r="D37" s="65" t="s">
        <v>132</v>
      </c>
    </row>
    <row r="38" spans="1:6" x14ac:dyDescent="0.2">
      <c r="A38" s="63" t="s">
        <v>132</v>
      </c>
      <c r="B38" s="14">
        <v>1</v>
      </c>
      <c r="C38" s="15" t="s">
        <v>22</v>
      </c>
      <c r="D38" s="58">
        <v>122.91579880093741</v>
      </c>
    </row>
    <row r="39" spans="1:6" x14ac:dyDescent="0.2">
      <c r="A39" s="63" t="s">
        <v>132</v>
      </c>
      <c r="B39" s="14">
        <v>2</v>
      </c>
      <c r="C39" s="15" t="s">
        <v>23</v>
      </c>
      <c r="D39" s="58">
        <v>66.966641740659028</v>
      </c>
    </row>
    <row r="40" spans="1:6" x14ac:dyDescent="0.2">
      <c r="A40" s="63" t="s">
        <v>132</v>
      </c>
      <c r="B40" s="14">
        <v>3</v>
      </c>
      <c r="C40" s="15" t="s">
        <v>7</v>
      </c>
      <c r="D40" s="58">
        <v>315.10713032740415</v>
      </c>
    </row>
    <row r="41" spans="1:6" x14ac:dyDescent="0.2">
      <c r="A41" s="63" t="s">
        <v>132</v>
      </c>
      <c r="B41" s="14">
        <v>4</v>
      </c>
      <c r="C41" s="15" t="s">
        <v>21</v>
      </c>
      <c r="D41" s="58">
        <v>0</v>
      </c>
    </row>
    <row r="42" spans="1:6" x14ac:dyDescent="0.2">
      <c r="A42" s="63" t="s">
        <v>132</v>
      </c>
      <c r="B42" s="14">
        <v>5</v>
      </c>
      <c r="C42" s="15" t="s">
        <v>21</v>
      </c>
      <c r="D42" s="58">
        <v>0</v>
      </c>
    </row>
    <row r="43" spans="1:6" x14ac:dyDescent="0.2">
      <c r="A43" s="63" t="s">
        <v>132</v>
      </c>
      <c r="B43" s="14">
        <v>6</v>
      </c>
      <c r="C43" s="15" t="s">
        <v>21</v>
      </c>
      <c r="D43" s="58">
        <v>0</v>
      </c>
    </row>
    <row r="44" spans="1:6" x14ac:dyDescent="0.2">
      <c r="A44" s="63" t="s">
        <v>132</v>
      </c>
      <c r="B44" s="14">
        <v>7</v>
      </c>
      <c r="C44" s="15" t="s">
        <v>21</v>
      </c>
      <c r="D44" s="58">
        <v>0</v>
      </c>
    </row>
    <row r="45" spans="1:6" ht="15" x14ac:dyDescent="0.25">
      <c r="A45" s="63" t="s">
        <v>132</v>
      </c>
      <c r="B45" s="17" t="s">
        <v>85</v>
      </c>
      <c r="C45" s="67" t="s">
        <v>132</v>
      </c>
      <c r="D45" s="59">
        <f>SUM(D38:D44)</f>
        <v>504.9895708690006</v>
      </c>
      <c r="F45" s="18"/>
    </row>
    <row r="46" spans="1:6" x14ac:dyDescent="0.2">
      <c r="A46" s="63" t="s">
        <v>132</v>
      </c>
      <c r="B46" s="68" t="s">
        <v>132</v>
      </c>
      <c r="C46" s="66" t="s">
        <v>132</v>
      </c>
      <c r="D46" s="65" t="s">
        <v>132</v>
      </c>
    </row>
    <row r="47" spans="1:6" ht="15" x14ac:dyDescent="0.25">
      <c r="A47" s="63" t="s">
        <v>132</v>
      </c>
      <c r="B47" s="11" t="s">
        <v>12</v>
      </c>
      <c r="C47" s="66" t="s">
        <v>132</v>
      </c>
      <c r="D47" s="65" t="s">
        <v>132</v>
      </c>
    </row>
    <row r="48" spans="1:6" x14ac:dyDescent="0.2">
      <c r="A48" s="63" t="s">
        <v>132</v>
      </c>
      <c r="B48" s="14">
        <v>1</v>
      </c>
      <c r="C48" s="15" t="s">
        <v>22</v>
      </c>
      <c r="D48" s="58">
        <v>224.10070720000002</v>
      </c>
    </row>
    <row r="49" spans="1:6" x14ac:dyDescent="0.2">
      <c r="A49" s="63" t="s">
        <v>132</v>
      </c>
      <c r="B49" s="14">
        <v>2</v>
      </c>
      <c r="C49" s="15" t="s">
        <v>23</v>
      </c>
      <c r="D49" s="58">
        <v>216.72623787795919</v>
      </c>
    </row>
    <row r="50" spans="1:6" x14ac:dyDescent="0.2">
      <c r="A50" s="63" t="s">
        <v>132</v>
      </c>
      <c r="B50" s="14">
        <v>3</v>
      </c>
      <c r="C50" s="15" t="s">
        <v>7</v>
      </c>
      <c r="D50" s="58">
        <v>993.01412857447258</v>
      </c>
    </row>
    <row r="51" spans="1:6" x14ac:dyDescent="0.2">
      <c r="A51" s="63" t="s">
        <v>132</v>
      </c>
      <c r="B51" s="14">
        <v>4</v>
      </c>
      <c r="C51" s="15" t="s">
        <v>21</v>
      </c>
      <c r="D51" s="58">
        <v>0</v>
      </c>
    </row>
    <row r="52" spans="1:6" x14ac:dyDescent="0.2">
      <c r="A52" s="63" t="s">
        <v>132</v>
      </c>
      <c r="B52" s="14">
        <v>5</v>
      </c>
      <c r="C52" s="15" t="s">
        <v>21</v>
      </c>
      <c r="D52" s="58">
        <v>0</v>
      </c>
    </row>
    <row r="53" spans="1:6" x14ac:dyDescent="0.2">
      <c r="A53" s="63" t="s">
        <v>132</v>
      </c>
      <c r="B53" s="14">
        <v>6</v>
      </c>
      <c r="C53" s="15" t="s">
        <v>21</v>
      </c>
      <c r="D53" s="58">
        <v>0</v>
      </c>
    </row>
    <row r="54" spans="1:6" x14ac:dyDescent="0.2">
      <c r="A54" s="63" t="s">
        <v>132</v>
      </c>
      <c r="B54" s="14">
        <v>7</v>
      </c>
      <c r="C54" s="15" t="s">
        <v>21</v>
      </c>
      <c r="D54" s="58">
        <v>0</v>
      </c>
    </row>
    <row r="55" spans="1:6" ht="15" x14ac:dyDescent="0.25">
      <c r="A55" s="63" t="s">
        <v>132</v>
      </c>
      <c r="B55" s="17" t="s">
        <v>0</v>
      </c>
      <c r="C55" s="67" t="s">
        <v>132</v>
      </c>
      <c r="D55" s="59">
        <f>SUM(D48:D54)</f>
        <v>1433.8410736524318</v>
      </c>
      <c r="F55" s="18" t="s">
        <v>21</v>
      </c>
    </row>
    <row r="56" spans="1:6" x14ac:dyDescent="0.2">
      <c r="A56" s="63" t="s">
        <v>132</v>
      </c>
      <c r="B56" s="68" t="s">
        <v>132</v>
      </c>
      <c r="C56" s="66" t="s">
        <v>132</v>
      </c>
      <c r="D56" s="65" t="s">
        <v>132</v>
      </c>
    </row>
    <row r="57" spans="1:6" ht="15" x14ac:dyDescent="0.25">
      <c r="A57" s="63" t="s">
        <v>132</v>
      </c>
      <c r="B57" s="17" t="s">
        <v>86</v>
      </c>
      <c r="C57" s="67" t="s">
        <v>132</v>
      </c>
      <c r="D57" s="61">
        <v>8650.9030272106047</v>
      </c>
      <c r="F57" s="18" t="s">
        <v>21</v>
      </c>
    </row>
    <row r="58" spans="1:6" x14ac:dyDescent="0.2">
      <c r="A58" s="63" t="s">
        <v>132</v>
      </c>
      <c r="B58" s="68" t="s">
        <v>132</v>
      </c>
      <c r="C58" s="66" t="s">
        <v>132</v>
      </c>
      <c r="D58" s="65" t="s">
        <v>132</v>
      </c>
    </row>
    <row r="59" spans="1:6" ht="15" x14ac:dyDescent="0.25">
      <c r="A59" s="63" t="s">
        <v>132</v>
      </c>
      <c r="B59" s="11" t="s">
        <v>13</v>
      </c>
      <c r="C59" s="66" t="s">
        <v>132</v>
      </c>
      <c r="D59" s="65" t="s">
        <v>132</v>
      </c>
    </row>
    <row r="60" spans="1:6" x14ac:dyDescent="0.2">
      <c r="A60" s="63" t="s">
        <v>132</v>
      </c>
      <c r="B60" s="14">
        <v>1</v>
      </c>
      <c r="C60" s="15" t="s">
        <v>87</v>
      </c>
      <c r="D60" s="58">
        <v>50.818130157490003</v>
      </c>
    </row>
    <row r="61" spans="1:6" x14ac:dyDescent="0.2">
      <c r="A61" s="63" t="s">
        <v>132</v>
      </c>
      <c r="B61" s="14">
        <v>2</v>
      </c>
      <c r="C61" s="15" t="s">
        <v>88</v>
      </c>
      <c r="D61" s="58">
        <v>3.4686666887573576</v>
      </c>
    </row>
    <row r="62" spans="1:6" x14ac:dyDescent="0.2">
      <c r="A62" s="63" t="s">
        <v>132</v>
      </c>
      <c r="B62" s="14">
        <v>3</v>
      </c>
      <c r="C62" s="15" t="s">
        <v>21</v>
      </c>
      <c r="D62" s="69" t="s">
        <v>132</v>
      </c>
    </row>
    <row r="63" spans="1:6" x14ac:dyDescent="0.2">
      <c r="A63" s="63" t="s">
        <v>132</v>
      </c>
      <c r="B63" s="14">
        <v>4</v>
      </c>
      <c r="C63" s="15" t="s">
        <v>21</v>
      </c>
      <c r="D63" s="69" t="s">
        <v>132</v>
      </c>
    </row>
    <row r="64" spans="1:6" ht="15" x14ac:dyDescent="0.25">
      <c r="A64" s="63" t="s">
        <v>132</v>
      </c>
      <c r="B64" s="17" t="s">
        <v>14</v>
      </c>
      <c r="C64" s="67" t="s">
        <v>132</v>
      </c>
      <c r="D64" s="59">
        <f>SUM(D60:D63)</f>
        <v>54.286796846247363</v>
      </c>
      <c r="F64" s="18" t="s">
        <v>21</v>
      </c>
    </row>
    <row r="65" spans="1:6" x14ac:dyDescent="0.2">
      <c r="A65" s="63" t="s">
        <v>132</v>
      </c>
      <c r="B65" s="68" t="s">
        <v>132</v>
      </c>
      <c r="C65" s="66" t="s">
        <v>132</v>
      </c>
      <c r="D65" s="65" t="s">
        <v>132</v>
      </c>
    </row>
    <row r="66" spans="1:6" ht="15" x14ac:dyDescent="0.25">
      <c r="A66" s="63" t="s">
        <v>132</v>
      </c>
      <c r="B66" s="11" t="s">
        <v>15</v>
      </c>
      <c r="C66" s="66" t="s">
        <v>132</v>
      </c>
      <c r="D66" s="65" t="s">
        <v>132</v>
      </c>
    </row>
    <row r="67" spans="1:6" x14ac:dyDescent="0.2">
      <c r="A67" s="63" t="s">
        <v>132</v>
      </c>
      <c r="B67" s="14">
        <v>1</v>
      </c>
      <c r="C67" s="15" t="s">
        <v>89</v>
      </c>
      <c r="D67" s="58">
        <v>0</v>
      </c>
    </row>
    <row r="68" spans="1:6" x14ac:dyDescent="0.2">
      <c r="A68" s="63" t="s">
        <v>132</v>
      </c>
      <c r="B68" s="14">
        <v>2</v>
      </c>
      <c r="C68" s="15" t="s">
        <v>90</v>
      </c>
      <c r="D68" s="58">
        <v>0</v>
      </c>
    </row>
    <row r="69" spans="1:6" x14ac:dyDescent="0.2">
      <c r="A69" s="63" t="s">
        <v>132</v>
      </c>
      <c r="B69" s="14">
        <v>3</v>
      </c>
      <c r="C69" s="15" t="s">
        <v>7</v>
      </c>
      <c r="D69" s="58">
        <v>0</v>
      </c>
    </row>
    <row r="70" spans="1:6" ht="15" x14ac:dyDescent="0.25">
      <c r="A70" s="63" t="s">
        <v>132</v>
      </c>
      <c r="B70" s="17" t="s">
        <v>4</v>
      </c>
      <c r="C70" s="67" t="s">
        <v>132</v>
      </c>
      <c r="D70" s="59">
        <f>SUM(D67:D69)</f>
        <v>0</v>
      </c>
      <c r="F70" s="18" t="s">
        <v>21</v>
      </c>
    </row>
    <row r="71" spans="1:6" x14ac:dyDescent="0.2">
      <c r="A71" s="63" t="s">
        <v>132</v>
      </c>
      <c r="B71" s="68" t="s">
        <v>132</v>
      </c>
      <c r="C71" s="66" t="s">
        <v>132</v>
      </c>
      <c r="D71" s="65" t="s">
        <v>132</v>
      </c>
    </row>
    <row r="72" spans="1:6" ht="15.75" thickBot="1" x14ac:dyDescent="0.3">
      <c r="A72" s="63" t="s">
        <v>132</v>
      </c>
      <c r="B72" s="19" t="s">
        <v>91</v>
      </c>
      <c r="C72" s="70" t="s">
        <v>132</v>
      </c>
      <c r="D72" s="62">
        <f>D70+D64+D57+D55+D45+D35+D19</f>
        <v>14101.050938030963</v>
      </c>
      <c r="F72" s="18" t="s">
        <v>21</v>
      </c>
    </row>
  </sheetData>
  <mergeCells count="1">
    <mergeCell ref="B3:C3"/>
  </mergeCells>
  <conditionalFormatting sqref="F19">
    <cfRule type="containsText" dxfId="7" priority="8" operator="containsText" text="FALSE">
      <formula>NOT(ISERROR(SEARCH("FALSE",F19)))</formula>
    </cfRule>
  </conditionalFormatting>
  <conditionalFormatting sqref="F35">
    <cfRule type="containsText" dxfId="6" priority="7" operator="containsText" text="FALSE">
      <formula>NOT(ISERROR(SEARCH("FALSE",F35)))</formula>
    </cfRule>
  </conditionalFormatting>
  <conditionalFormatting sqref="F45">
    <cfRule type="containsText" dxfId="5" priority="6" operator="containsText" text="FALSE">
      <formula>NOT(ISERROR(SEARCH("FALSE",F45)))</formula>
    </cfRule>
  </conditionalFormatting>
  <conditionalFormatting sqref="F55">
    <cfRule type="containsText" dxfId="4" priority="5" operator="containsText" text="FALSE">
      <formula>NOT(ISERROR(SEARCH("FALSE",F55)))</formula>
    </cfRule>
  </conditionalFormatting>
  <conditionalFormatting sqref="F57">
    <cfRule type="containsText" dxfId="3" priority="4" operator="containsText" text="FALSE">
      <formula>NOT(ISERROR(SEARCH("FALSE",F57)))</formula>
    </cfRule>
  </conditionalFormatting>
  <conditionalFormatting sqref="F64">
    <cfRule type="containsText" dxfId="2" priority="3" operator="containsText" text="FALSE">
      <formula>NOT(ISERROR(SEARCH("FALSE",F64)))</formula>
    </cfRule>
  </conditionalFormatting>
  <conditionalFormatting sqref="F70">
    <cfRule type="containsText" dxfId="1" priority="2" operator="containsText" text="FALSE">
      <formula>NOT(ISERROR(SEARCH("FALSE",F70)))</formula>
    </cfRule>
  </conditionalFormatting>
  <conditionalFormatting sqref="F72">
    <cfRule type="containsText" dxfId="0" priority="1" operator="containsText" text="FALSE">
      <formula>NOT(ISERROR(SEARCH("FALSE",F72)))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5"/>
  <dimension ref="A1:AZ112"/>
  <sheetViews>
    <sheetView rightToLeft="1" workbookViewId="0">
      <selection activeCell="D5" sqref="D5"/>
    </sheetView>
  </sheetViews>
  <sheetFormatPr defaultColWidth="0" defaultRowHeight="14.25" zeroHeight="1" x14ac:dyDescent="0.2"/>
  <cols>
    <col min="1" max="1" width="8.5" customWidth="1"/>
    <col min="2" max="2" width="119.875" bestFit="1" customWidth="1"/>
    <col min="3" max="3" width="31.125" bestFit="1" customWidth="1"/>
    <col min="4" max="4" width="21.25" customWidth="1"/>
    <col min="5" max="5" width="9.875" hidden="1" customWidth="1"/>
    <col min="6" max="6" width="13.75" hidden="1" customWidth="1"/>
    <col min="7" max="52" width="0" hidden="1" customWidth="1"/>
    <col min="53" max="16384" width="9" hidden="1"/>
  </cols>
  <sheetData>
    <row r="1" spans="1:6" ht="15" x14ac:dyDescent="0.25">
      <c r="B1" s="24" t="s">
        <v>117</v>
      </c>
      <c r="C1" s="32"/>
    </row>
    <row r="2" spans="1:6" x14ac:dyDescent="0.2">
      <c r="B2" s="31" t="s">
        <v>130</v>
      </c>
      <c r="C2" s="32"/>
      <c r="D2" s="29">
        <v>44926</v>
      </c>
      <c r="F2" s="18"/>
    </row>
    <row r="3" spans="1:6" ht="16.5" thickBot="1" x14ac:dyDescent="0.3">
      <c r="B3" s="82" t="s">
        <v>128</v>
      </c>
      <c r="C3" s="82"/>
      <c r="F3" s="18"/>
    </row>
    <row r="4" spans="1:6" ht="15" x14ac:dyDescent="0.25">
      <c r="B4" s="11"/>
      <c r="C4" s="16"/>
      <c r="D4" s="28" t="s">
        <v>42</v>
      </c>
      <c r="F4" s="18"/>
    </row>
    <row r="5" spans="1:6" ht="15" x14ac:dyDescent="0.25">
      <c r="B5" s="56" t="s">
        <v>92</v>
      </c>
      <c r="C5" s="71"/>
      <c r="D5" s="13"/>
      <c r="F5" s="18"/>
    </row>
    <row r="6" spans="1:6" ht="15" x14ac:dyDescent="0.25">
      <c r="A6" s="63" t="s">
        <v>132</v>
      </c>
      <c r="B6" s="77" t="s">
        <v>144</v>
      </c>
      <c r="C6" s="72" t="s">
        <v>89</v>
      </c>
      <c r="D6" s="78" t="s">
        <v>145</v>
      </c>
      <c r="F6" s="18"/>
    </row>
    <row r="7" spans="1:6" ht="15" x14ac:dyDescent="0.25">
      <c r="A7" s="63" t="s">
        <v>132</v>
      </c>
      <c r="B7" s="21">
        <v>2</v>
      </c>
      <c r="C7" s="15" t="s">
        <v>90</v>
      </c>
      <c r="D7" s="58">
        <v>381.60038895622</v>
      </c>
      <c r="F7" s="18"/>
    </row>
    <row r="8" spans="1:6" ht="15" x14ac:dyDescent="0.25">
      <c r="A8" s="63" t="s">
        <v>132</v>
      </c>
      <c r="B8" s="21">
        <v>3</v>
      </c>
      <c r="C8" s="15" t="s">
        <v>93</v>
      </c>
      <c r="D8" s="58">
        <v>369.5113547855052</v>
      </c>
      <c r="F8" s="18"/>
    </row>
    <row r="9" spans="1:6" ht="15" x14ac:dyDescent="0.25">
      <c r="A9" s="63" t="s">
        <v>132</v>
      </c>
      <c r="B9" s="21">
        <v>4</v>
      </c>
      <c r="C9" s="15" t="s">
        <v>94</v>
      </c>
      <c r="D9" s="58">
        <v>255.07043142884982</v>
      </c>
      <c r="F9" s="18"/>
    </row>
    <row r="10" spans="1:6" ht="15" x14ac:dyDescent="0.25">
      <c r="A10" s="63" t="s">
        <v>132</v>
      </c>
      <c r="B10" s="21">
        <v>5</v>
      </c>
      <c r="C10" s="15" t="s">
        <v>7</v>
      </c>
      <c r="D10" s="58">
        <v>1081.7972367931272</v>
      </c>
      <c r="F10" s="18"/>
    </row>
    <row r="11" spans="1:6" ht="15" x14ac:dyDescent="0.25">
      <c r="A11" s="63" t="s">
        <v>132</v>
      </c>
      <c r="B11" s="21">
        <v>6</v>
      </c>
      <c r="C11" s="67" t="s">
        <v>132</v>
      </c>
      <c r="D11" s="58">
        <v>0</v>
      </c>
      <c r="F11" s="18"/>
    </row>
    <row r="12" spans="1:6" ht="15" x14ac:dyDescent="0.25">
      <c r="A12" s="63" t="s">
        <v>132</v>
      </c>
      <c r="B12" s="21">
        <v>7</v>
      </c>
      <c r="C12" s="67" t="s">
        <v>132</v>
      </c>
      <c r="D12" s="58">
        <v>0</v>
      </c>
      <c r="F12" s="18"/>
    </row>
    <row r="13" spans="1:6" ht="15" x14ac:dyDescent="0.25">
      <c r="A13" s="63" t="s">
        <v>132</v>
      </c>
      <c r="B13" s="21">
        <v>8</v>
      </c>
      <c r="C13" s="67" t="s">
        <v>132</v>
      </c>
      <c r="D13" s="58">
        <v>0</v>
      </c>
      <c r="F13" s="18"/>
    </row>
    <row r="14" spans="1:6" ht="15" x14ac:dyDescent="0.25">
      <c r="A14" s="63" t="s">
        <v>132</v>
      </c>
      <c r="B14" s="21">
        <v>9</v>
      </c>
      <c r="C14" s="67" t="s">
        <v>132</v>
      </c>
      <c r="D14" s="58">
        <v>0</v>
      </c>
      <c r="F14" s="18"/>
    </row>
    <row r="15" spans="1:6" ht="15" x14ac:dyDescent="0.25">
      <c r="A15" s="63" t="s">
        <v>132</v>
      </c>
      <c r="B15" s="17" t="s">
        <v>1</v>
      </c>
      <c r="C15" s="67" t="s">
        <v>132</v>
      </c>
      <c r="D15" s="60">
        <f>SUM(D6:D14)</f>
        <v>2087.9794119637022</v>
      </c>
      <c r="F15" s="18" t="s">
        <v>21</v>
      </c>
    </row>
    <row r="16" spans="1:6" ht="15" x14ac:dyDescent="0.25">
      <c r="A16" s="63" t="s">
        <v>132</v>
      </c>
      <c r="B16" s="74" t="s">
        <v>132</v>
      </c>
      <c r="C16" s="67" t="s">
        <v>132</v>
      </c>
      <c r="D16" s="75" t="s">
        <v>132</v>
      </c>
      <c r="F16" s="18"/>
    </row>
    <row r="17" spans="1:6" ht="15" x14ac:dyDescent="0.25">
      <c r="A17" s="63" t="s">
        <v>132</v>
      </c>
      <c r="B17" s="17" t="s">
        <v>99</v>
      </c>
      <c r="C17" s="67" t="s">
        <v>132</v>
      </c>
      <c r="D17" s="75" t="s">
        <v>132</v>
      </c>
      <c r="F17" s="18"/>
    </row>
    <row r="18" spans="1:6" ht="15" x14ac:dyDescent="0.25">
      <c r="A18" s="63" t="s">
        <v>132</v>
      </c>
      <c r="B18" s="21">
        <v>1</v>
      </c>
      <c r="C18" s="15" t="s">
        <v>89</v>
      </c>
      <c r="D18" s="58">
        <v>0</v>
      </c>
      <c r="F18" s="18"/>
    </row>
    <row r="19" spans="1:6" ht="15" x14ac:dyDescent="0.25">
      <c r="A19" s="63" t="s">
        <v>132</v>
      </c>
      <c r="B19" s="21">
        <v>2</v>
      </c>
      <c r="C19" s="15" t="s">
        <v>90</v>
      </c>
      <c r="D19" s="58">
        <v>0</v>
      </c>
      <c r="F19" s="18"/>
    </row>
    <row r="20" spans="1:6" ht="15" x14ac:dyDescent="0.25">
      <c r="A20" s="63" t="s">
        <v>132</v>
      </c>
      <c r="B20" s="21">
        <v>3</v>
      </c>
      <c r="C20" s="15" t="s">
        <v>93</v>
      </c>
      <c r="D20" s="58">
        <v>0</v>
      </c>
      <c r="F20" s="18"/>
    </row>
    <row r="21" spans="1:6" ht="15" x14ac:dyDescent="0.25">
      <c r="A21" s="63" t="s">
        <v>132</v>
      </c>
      <c r="B21" s="21">
        <v>4</v>
      </c>
      <c r="C21" s="15" t="s">
        <v>94</v>
      </c>
      <c r="D21" s="58">
        <v>0</v>
      </c>
      <c r="F21" s="18"/>
    </row>
    <row r="22" spans="1:6" ht="15" x14ac:dyDescent="0.25">
      <c r="A22" s="63" t="s">
        <v>132</v>
      </c>
      <c r="B22" s="21">
        <v>5</v>
      </c>
      <c r="C22" s="15" t="s">
        <v>95</v>
      </c>
      <c r="D22" s="58">
        <v>0</v>
      </c>
      <c r="F22" s="18"/>
    </row>
    <row r="23" spans="1:6" ht="15" x14ac:dyDescent="0.25">
      <c r="A23" s="63" t="s">
        <v>132</v>
      </c>
      <c r="B23" s="21">
        <v>6</v>
      </c>
      <c r="C23" s="15" t="s">
        <v>96</v>
      </c>
      <c r="D23" s="58">
        <v>0</v>
      </c>
      <c r="F23" s="18"/>
    </row>
    <row r="24" spans="1:6" ht="15" x14ac:dyDescent="0.25">
      <c r="A24" s="63" t="s">
        <v>132</v>
      </c>
      <c r="B24" s="21">
        <v>7</v>
      </c>
      <c r="C24" s="15" t="s">
        <v>97</v>
      </c>
      <c r="D24" s="58">
        <v>0</v>
      </c>
      <c r="F24" s="18"/>
    </row>
    <row r="25" spans="1:6" ht="15" x14ac:dyDescent="0.25">
      <c r="A25" s="63" t="s">
        <v>132</v>
      </c>
      <c r="B25" s="21">
        <v>8</v>
      </c>
      <c r="C25" s="15" t="s">
        <v>98</v>
      </c>
      <c r="D25" s="58">
        <v>0</v>
      </c>
      <c r="F25" s="18"/>
    </row>
    <row r="26" spans="1:6" ht="15" x14ac:dyDescent="0.25">
      <c r="A26" s="63" t="s">
        <v>132</v>
      </c>
      <c r="B26" s="21">
        <v>9</v>
      </c>
      <c r="C26" s="15" t="s">
        <v>7</v>
      </c>
      <c r="D26" s="58">
        <v>27638.997754919597</v>
      </c>
      <c r="F26" s="18"/>
    </row>
    <row r="27" spans="1:6" ht="15" x14ac:dyDescent="0.25">
      <c r="A27" s="63" t="s">
        <v>132</v>
      </c>
      <c r="B27" s="17" t="s">
        <v>2</v>
      </c>
      <c r="C27" s="67" t="s">
        <v>132</v>
      </c>
      <c r="D27" s="60">
        <f>SUM(D18:D26)</f>
        <v>27638.997754919597</v>
      </c>
      <c r="F27" s="18" t="s">
        <v>21</v>
      </c>
    </row>
    <row r="28" spans="1:6" ht="15" x14ac:dyDescent="0.25">
      <c r="A28" s="63" t="s">
        <v>132</v>
      </c>
      <c r="B28" s="74" t="s">
        <v>132</v>
      </c>
      <c r="C28" s="67" t="s">
        <v>132</v>
      </c>
      <c r="D28" s="75" t="s">
        <v>132</v>
      </c>
      <c r="F28" s="18"/>
    </row>
    <row r="29" spans="1:6" ht="15" x14ac:dyDescent="0.25">
      <c r="A29" s="63" t="s">
        <v>132</v>
      </c>
      <c r="B29" s="17" t="s">
        <v>16</v>
      </c>
      <c r="C29" s="67" t="s">
        <v>132</v>
      </c>
      <c r="D29" s="75" t="s">
        <v>132</v>
      </c>
      <c r="F29" s="18"/>
    </row>
    <row r="30" spans="1:6" ht="15" x14ac:dyDescent="0.25">
      <c r="A30" s="63" t="s">
        <v>132</v>
      </c>
      <c r="B30" s="21">
        <v>1</v>
      </c>
      <c r="C30" s="15" t="s">
        <v>89</v>
      </c>
      <c r="D30" s="58">
        <v>0</v>
      </c>
      <c r="F30" s="18"/>
    </row>
    <row r="31" spans="1:6" ht="15" x14ac:dyDescent="0.25">
      <c r="A31" s="63" t="s">
        <v>132</v>
      </c>
      <c r="B31" s="21">
        <v>2</v>
      </c>
      <c r="C31" s="15" t="s">
        <v>90</v>
      </c>
      <c r="D31" s="58">
        <v>0</v>
      </c>
      <c r="F31" s="18"/>
    </row>
    <row r="32" spans="1:6" ht="15" x14ac:dyDescent="0.25">
      <c r="A32" s="63" t="s">
        <v>132</v>
      </c>
      <c r="B32" s="21">
        <v>3</v>
      </c>
      <c r="C32" s="15" t="s">
        <v>7</v>
      </c>
      <c r="D32" s="58">
        <v>0</v>
      </c>
      <c r="F32" s="18"/>
    </row>
    <row r="33" spans="1:6" ht="15" x14ac:dyDescent="0.25">
      <c r="A33" s="63" t="s">
        <v>132</v>
      </c>
      <c r="B33" s="17" t="s">
        <v>17</v>
      </c>
      <c r="C33" s="67" t="s">
        <v>132</v>
      </c>
      <c r="D33" s="59">
        <f>SUM(D30:D32)</f>
        <v>0</v>
      </c>
      <c r="F33" s="18" t="s">
        <v>21</v>
      </c>
    </row>
    <row r="34" spans="1:6" ht="15" x14ac:dyDescent="0.25">
      <c r="A34" s="63" t="s">
        <v>132</v>
      </c>
      <c r="B34" s="74" t="s">
        <v>132</v>
      </c>
      <c r="C34" s="67" t="s">
        <v>132</v>
      </c>
      <c r="D34" s="75" t="s">
        <v>132</v>
      </c>
      <c r="F34" s="18"/>
    </row>
    <row r="35" spans="1:6" ht="15" x14ac:dyDescent="0.25">
      <c r="A35" s="63" t="s">
        <v>132</v>
      </c>
      <c r="B35" s="17" t="s">
        <v>18</v>
      </c>
      <c r="C35" s="67" t="s">
        <v>132</v>
      </c>
      <c r="D35" s="75" t="s">
        <v>132</v>
      </c>
      <c r="F35" s="18"/>
    </row>
    <row r="36" spans="1:6" ht="15" x14ac:dyDescent="0.25">
      <c r="A36" s="63" t="s">
        <v>132</v>
      </c>
      <c r="B36" s="21">
        <v>1</v>
      </c>
      <c r="C36" s="15" t="s">
        <v>89</v>
      </c>
      <c r="D36" s="58">
        <v>0</v>
      </c>
      <c r="F36" s="18"/>
    </row>
    <row r="37" spans="1:6" ht="15" x14ac:dyDescent="0.25">
      <c r="A37" s="63" t="s">
        <v>132</v>
      </c>
      <c r="B37" s="21">
        <v>2</v>
      </c>
      <c r="C37" s="15" t="s">
        <v>90</v>
      </c>
      <c r="D37" s="58">
        <v>0</v>
      </c>
      <c r="F37" s="18"/>
    </row>
    <row r="38" spans="1:6" ht="15" x14ac:dyDescent="0.25">
      <c r="A38" s="63" t="s">
        <v>132</v>
      </c>
      <c r="B38" s="21">
        <v>3</v>
      </c>
      <c r="C38" s="15" t="s">
        <v>7</v>
      </c>
      <c r="D38" s="58">
        <v>0</v>
      </c>
      <c r="F38" s="18"/>
    </row>
    <row r="39" spans="1:6" ht="15" x14ac:dyDescent="0.25">
      <c r="A39" s="63" t="s">
        <v>132</v>
      </c>
      <c r="B39" s="17" t="s">
        <v>100</v>
      </c>
      <c r="C39" s="67" t="s">
        <v>132</v>
      </c>
      <c r="D39" s="59">
        <f>SUM(D36:D38)</f>
        <v>0</v>
      </c>
      <c r="F39" s="18" t="s">
        <v>21</v>
      </c>
    </row>
    <row r="40" spans="1:6" ht="15" x14ac:dyDescent="0.25">
      <c r="A40" s="63" t="s">
        <v>132</v>
      </c>
      <c r="B40" s="74" t="s">
        <v>132</v>
      </c>
      <c r="C40" s="67" t="s">
        <v>132</v>
      </c>
      <c r="D40" s="75" t="s">
        <v>132</v>
      </c>
      <c r="F40" s="18"/>
    </row>
    <row r="41" spans="1:6" ht="15" x14ac:dyDescent="0.25">
      <c r="A41" s="63" t="s">
        <v>132</v>
      </c>
      <c r="B41" s="17" t="s">
        <v>101</v>
      </c>
      <c r="C41" s="67" t="s">
        <v>132</v>
      </c>
      <c r="D41" s="75" t="s">
        <v>132</v>
      </c>
      <c r="F41" s="18"/>
    </row>
    <row r="42" spans="1:6" ht="15" x14ac:dyDescent="0.25">
      <c r="A42" s="63" t="s">
        <v>132</v>
      </c>
      <c r="B42" s="21">
        <v>1</v>
      </c>
      <c r="C42" s="15" t="s">
        <v>102</v>
      </c>
      <c r="D42" s="58">
        <v>116.09941999999999</v>
      </c>
      <c r="F42" s="18"/>
    </row>
    <row r="43" spans="1:6" ht="15" x14ac:dyDescent="0.25">
      <c r="A43" s="63" t="s">
        <v>132</v>
      </c>
      <c r="B43" s="21">
        <v>2</v>
      </c>
      <c r="C43" s="15" t="s">
        <v>103</v>
      </c>
      <c r="D43" s="58">
        <v>70.73972999999998</v>
      </c>
      <c r="F43" s="18"/>
    </row>
    <row r="44" spans="1:6" ht="15" x14ac:dyDescent="0.25">
      <c r="A44" s="63" t="s">
        <v>132</v>
      </c>
      <c r="B44" s="21">
        <v>3</v>
      </c>
      <c r="C44" s="15" t="s">
        <v>104</v>
      </c>
      <c r="D44" s="58">
        <v>41.472450000000002</v>
      </c>
      <c r="F44" s="18"/>
    </row>
    <row r="45" spans="1:6" ht="15" x14ac:dyDescent="0.25">
      <c r="A45" s="63" t="s">
        <v>132</v>
      </c>
      <c r="B45" s="21">
        <v>4</v>
      </c>
      <c r="C45" s="15" t="s">
        <v>105</v>
      </c>
      <c r="D45" s="58">
        <v>5.48393</v>
      </c>
      <c r="F45" s="18"/>
    </row>
    <row r="46" spans="1:6" ht="15" x14ac:dyDescent="0.25">
      <c r="A46" s="63" t="s">
        <v>132</v>
      </c>
      <c r="B46" s="21">
        <v>5</v>
      </c>
      <c r="C46" s="15" t="s">
        <v>7</v>
      </c>
      <c r="D46" s="58">
        <v>0.16127999999999165</v>
      </c>
      <c r="F46" s="18"/>
    </row>
    <row r="47" spans="1:6" ht="15" x14ac:dyDescent="0.25">
      <c r="A47" s="63" t="s">
        <v>132</v>
      </c>
      <c r="B47" s="21">
        <v>6</v>
      </c>
      <c r="C47" s="15" t="s">
        <v>21</v>
      </c>
      <c r="D47" s="58">
        <v>0</v>
      </c>
      <c r="F47" s="18"/>
    </row>
    <row r="48" spans="1:6" ht="15" x14ac:dyDescent="0.25">
      <c r="A48" s="63" t="s">
        <v>132</v>
      </c>
      <c r="B48" s="21">
        <v>7</v>
      </c>
      <c r="C48" s="15" t="s">
        <v>21</v>
      </c>
      <c r="D48" s="58">
        <v>0</v>
      </c>
      <c r="F48" s="18"/>
    </row>
    <row r="49" spans="1:6" ht="15" x14ac:dyDescent="0.25">
      <c r="A49" s="63" t="s">
        <v>132</v>
      </c>
      <c r="B49" s="21">
        <v>8</v>
      </c>
      <c r="C49" s="15" t="s">
        <v>21</v>
      </c>
      <c r="D49" s="58">
        <v>0</v>
      </c>
      <c r="F49" s="18"/>
    </row>
    <row r="50" spans="1:6" ht="15" x14ac:dyDescent="0.25">
      <c r="A50" s="63" t="s">
        <v>132</v>
      </c>
      <c r="B50" s="21">
        <v>9</v>
      </c>
      <c r="C50" s="15" t="s">
        <v>21</v>
      </c>
      <c r="D50" s="58">
        <v>0</v>
      </c>
      <c r="F50" s="18"/>
    </row>
    <row r="51" spans="1:6" ht="15" x14ac:dyDescent="0.25">
      <c r="A51" s="63" t="s">
        <v>132</v>
      </c>
      <c r="B51" s="17" t="s">
        <v>106</v>
      </c>
      <c r="C51" s="67" t="s">
        <v>132</v>
      </c>
      <c r="D51" s="59">
        <f>SUM(D42:D50)</f>
        <v>233.95680999999996</v>
      </c>
      <c r="F51" s="18" t="s">
        <v>21</v>
      </c>
    </row>
    <row r="52" spans="1:6" ht="15" x14ac:dyDescent="0.25">
      <c r="A52" s="63" t="s">
        <v>132</v>
      </c>
      <c r="B52" s="74" t="s">
        <v>132</v>
      </c>
      <c r="C52" s="67" t="s">
        <v>132</v>
      </c>
      <c r="D52" s="75" t="s">
        <v>132</v>
      </c>
      <c r="F52" s="18"/>
    </row>
    <row r="53" spans="1:6" ht="15" x14ac:dyDescent="0.25">
      <c r="A53" s="63" t="s">
        <v>132</v>
      </c>
      <c r="B53" s="17" t="s">
        <v>107</v>
      </c>
      <c r="C53" s="67" t="s">
        <v>132</v>
      </c>
      <c r="D53" s="75" t="s">
        <v>132</v>
      </c>
      <c r="F53" s="18"/>
    </row>
    <row r="54" spans="1:6" ht="15" x14ac:dyDescent="0.25">
      <c r="A54" s="63" t="s">
        <v>132</v>
      </c>
      <c r="B54" s="21">
        <v>1</v>
      </c>
      <c r="C54" s="15" t="s">
        <v>24</v>
      </c>
      <c r="D54" s="58">
        <v>778.18279705979262</v>
      </c>
      <c r="F54" s="18"/>
    </row>
    <row r="55" spans="1:6" ht="15" x14ac:dyDescent="0.25">
      <c r="A55" s="63" t="s">
        <v>132</v>
      </c>
      <c r="B55" s="21">
        <v>2</v>
      </c>
      <c r="C55" s="15" t="s">
        <v>32</v>
      </c>
      <c r="D55" s="58">
        <v>437.20580114125346</v>
      </c>
      <c r="F55" s="18"/>
    </row>
    <row r="56" spans="1:6" ht="15" x14ac:dyDescent="0.25">
      <c r="A56" s="63" t="s">
        <v>132</v>
      </c>
      <c r="B56" s="21">
        <v>3</v>
      </c>
      <c r="C56" s="15" t="s">
        <v>35</v>
      </c>
      <c r="D56" s="58">
        <v>422.16434938876381</v>
      </c>
      <c r="F56" s="18"/>
    </row>
    <row r="57" spans="1:6" ht="15" x14ac:dyDescent="0.25">
      <c r="A57" s="63" t="s">
        <v>132</v>
      </c>
      <c r="B57" s="21">
        <v>4</v>
      </c>
      <c r="C57" s="15" t="s">
        <v>25</v>
      </c>
      <c r="D57" s="58">
        <v>329.8243349753439</v>
      </c>
      <c r="F57" s="18"/>
    </row>
    <row r="58" spans="1:6" ht="15" x14ac:dyDescent="0.25">
      <c r="A58" s="63" t="s">
        <v>132</v>
      </c>
      <c r="B58" s="21">
        <v>5</v>
      </c>
      <c r="C58" s="15" t="s">
        <v>36</v>
      </c>
      <c r="D58" s="58">
        <v>278.76808428545633</v>
      </c>
      <c r="F58" s="18"/>
    </row>
    <row r="59" spans="1:6" ht="15" x14ac:dyDescent="0.25">
      <c r="A59" s="63" t="s">
        <v>132</v>
      </c>
      <c r="B59" s="21">
        <v>6</v>
      </c>
      <c r="C59" s="15" t="s">
        <v>40</v>
      </c>
      <c r="D59" s="58">
        <v>228.21426500214196</v>
      </c>
      <c r="F59" s="18"/>
    </row>
    <row r="60" spans="1:6" ht="15" x14ac:dyDescent="0.25">
      <c r="A60" s="63" t="s">
        <v>132</v>
      </c>
      <c r="B60" s="21">
        <v>7</v>
      </c>
      <c r="C60" s="15" t="s">
        <v>7</v>
      </c>
      <c r="D60" s="58">
        <v>619.58132213807539</v>
      </c>
      <c r="F60" s="18"/>
    </row>
    <row r="61" spans="1:6" ht="15" x14ac:dyDescent="0.25">
      <c r="A61" s="63" t="s">
        <v>132</v>
      </c>
      <c r="B61" s="21">
        <v>8</v>
      </c>
      <c r="C61" s="15" t="s">
        <v>21</v>
      </c>
      <c r="D61" s="58">
        <v>0</v>
      </c>
      <c r="F61" s="18"/>
    </row>
    <row r="62" spans="1:6" ht="15" x14ac:dyDescent="0.25">
      <c r="A62" s="63" t="s">
        <v>132</v>
      </c>
      <c r="B62" s="21">
        <v>9</v>
      </c>
      <c r="C62" s="15" t="s">
        <v>21</v>
      </c>
      <c r="D62" s="58">
        <v>0</v>
      </c>
      <c r="F62" s="18"/>
    </row>
    <row r="63" spans="1:6" ht="15" x14ac:dyDescent="0.25">
      <c r="A63" s="63" t="s">
        <v>132</v>
      </c>
      <c r="B63" s="17" t="s">
        <v>108</v>
      </c>
      <c r="C63" s="67" t="s">
        <v>132</v>
      </c>
      <c r="D63" s="59">
        <f>SUM(D54:D62)</f>
        <v>3093.9409539908274</v>
      </c>
      <c r="F63" s="18" t="s">
        <v>21</v>
      </c>
    </row>
    <row r="64" spans="1:6" ht="15" x14ac:dyDescent="0.25">
      <c r="A64" s="63" t="s">
        <v>132</v>
      </c>
      <c r="B64" s="74" t="s">
        <v>132</v>
      </c>
      <c r="C64" s="67" t="s">
        <v>132</v>
      </c>
      <c r="D64" s="75" t="s">
        <v>132</v>
      </c>
      <c r="F64" s="18"/>
    </row>
    <row r="65" spans="1:6" ht="15" x14ac:dyDescent="0.25">
      <c r="A65" s="63" t="s">
        <v>132</v>
      </c>
      <c r="B65" s="17" t="s">
        <v>109</v>
      </c>
      <c r="C65" s="67" t="s">
        <v>132</v>
      </c>
      <c r="D65" s="75" t="s">
        <v>132</v>
      </c>
      <c r="F65" s="18"/>
    </row>
    <row r="66" spans="1:6" ht="15" x14ac:dyDescent="0.25">
      <c r="A66" s="63" t="s">
        <v>132</v>
      </c>
      <c r="B66" s="17" t="s">
        <v>19</v>
      </c>
      <c r="C66" s="67" t="s">
        <v>132</v>
      </c>
      <c r="D66" s="75" t="s">
        <v>132</v>
      </c>
      <c r="F66" s="18"/>
    </row>
    <row r="67" spans="1:6" ht="15" x14ac:dyDescent="0.25">
      <c r="A67" s="63" t="s">
        <v>132</v>
      </c>
      <c r="B67" s="21">
        <v>1</v>
      </c>
      <c r="C67" s="15" t="s">
        <v>21</v>
      </c>
      <c r="D67" s="58">
        <v>0</v>
      </c>
      <c r="F67" s="18"/>
    </row>
    <row r="68" spans="1:6" ht="15" x14ac:dyDescent="0.25">
      <c r="A68" s="63" t="s">
        <v>132</v>
      </c>
      <c r="B68" s="21">
        <v>2</v>
      </c>
      <c r="C68" s="15" t="s">
        <v>21</v>
      </c>
      <c r="D68" s="58">
        <v>0</v>
      </c>
      <c r="F68" s="18"/>
    </row>
    <row r="69" spans="1:6" ht="15" x14ac:dyDescent="0.25">
      <c r="A69" s="63" t="s">
        <v>132</v>
      </c>
      <c r="B69" s="21">
        <v>3</v>
      </c>
      <c r="C69" s="15" t="s">
        <v>21</v>
      </c>
      <c r="D69" s="58">
        <v>0</v>
      </c>
      <c r="F69" s="18"/>
    </row>
    <row r="70" spans="1:6" ht="15" x14ac:dyDescent="0.25">
      <c r="A70" s="63" t="s">
        <v>132</v>
      </c>
      <c r="B70" s="21">
        <v>4</v>
      </c>
      <c r="C70" s="15" t="s">
        <v>21</v>
      </c>
      <c r="D70" s="58">
        <v>0</v>
      </c>
      <c r="F70" s="18"/>
    </row>
    <row r="71" spans="1:6" ht="15" x14ac:dyDescent="0.25">
      <c r="A71" s="63" t="s">
        <v>132</v>
      </c>
      <c r="B71" s="21">
        <v>5</v>
      </c>
      <c r="C71" s="67" t="s">
        <v>132</v>
      </c>
      <c r="D71" s="58">
        <v>0</v>
      </c>
      <c r="F71" s="18"/>
    </row>
    <row r="72" spans="1:6" ht="15" x14ac:dyDescent="0.25">
      <c r="A72" s="63" t="s">
        <v>132</v>
      </c>
      <c r="B72" s="17" t="s">
        <v>110</v>
      </c>
      <c r="C72" s="67" t="s">
        <v>132</v>
      </c>
      <c r="D72" s="59">
        <f>SUM(D67:D71)</f>
        <v>0</v>
      </c>
      <c r="F72" s="18" t="s">
        <v>21</v>
      </c>
    </row>
    <row r="73" spans="1:6" ht="15" x14ac:dyDescent="0.25">
      <c r="A73" s="63" t="s">
        <v>132</v>
      </c>
      <c r="B73" s="74" t="s">
        <v>132</v>
      </c>
      <c r="C73" s="67" t="s">
        <v>132</v>
      </c>
      <c r="D73" s="75" t="s">
        <v>132</v>
      </c>
      <c r="F73" s="18"/>
    </row>
    <row r="74" spans="1:6" ht="15" x14ac:dyDescent="0.25">
      <c r="A74" s="63" t="s">
        <v>132</v>
      </c>
      <c r="B74" s="17" t="s">
        <v>111</v>
      </c>
      <c r="C74" s="67" t="s">
        <v>132</v>
      </c>
      <c r="D74" s="75" t="s">
        <v>132</v>
      </c>
      <c r="F74" s="18"/>
    </row>
    <row r="75" spans="1:6" ht="15" x14ac:dyDescent="0.25">
      <c r="A75" s="63" t="s">
        <v>132</v>
      </c>
      <c r="B75" s="21">
        <v>1</v>
      </c>
      <c r="C75" s="15" t="s">
        <v>34</v>
      </c>
      <c r="D75" s="58">
        <v>160.75507712269587</v>
      </c>
      <c r="F75" s="18"/>
    </row>
    <row r="76" spans="1:6" ht="15" x14ac:dyDescent="0.25">
      <c r="A76" s="63" t="s">
        <v>132</v>
      </c>
      <c r="B76" s="21">
        <v>2</v>
      </c>
      <c r="C76" s="15" t="s">
        <v>27</v>
      </c>
      <c r="D76" s="58">
        <v>159.45641554266328</v>
      </c>
      <c r="F76" s="18"/>
    </row>
    <row r="77" spans="1:6" ht="15" x14ac:dyDescent="0.25">
      <c r="A77" s="63" t="s">
        <v>132</v>
      </c>
      <c r="B77" s="21">
        <v>3</v>
      </c>
      <c r="C77" s="15" t="s">
        <v>33</v>
      </c>
      <c r="D77" s="58">
        <v>134.07070084563009</v>
      </c>
      <c r="F77" s="18"/>
    </row>
    <row r="78" spans="1:6" ht="15" x14ac:dyDescent="0.25">
      <c r="A78" s="63" t="s">
        <v>132</v>
      </c>
      <c r="B78" s="21">
        <v>4</v>
      </c>
      <c r="C78" s="15" t="s">
        <v>37</v>
      </c>
      <c r="D78" s="58">
        <v>126.59233996460046</v>
      </c>
      <c r="F78" s="18"/>
    </row>
    <row r="79" spans="1:6" ht="15" x14ac:dyDescent="0.25">
      <c r="A79" s="63" t="s">
        <v>132</v>
      </c>
      <c r="B79" s="21">
        <v>5</v>
      </c>
      <c r="C79" s="15" t="s">
        <v>39</v>
      </c>
      <c r="D79" s="58">
        <v>77.050829725095113</v>
      </c>
      <c r="F79" s="18"/>
    </row>
    <row r="80" spans="1:6" ht="15" x14ac:dyDescent="0.25">
      <c r="A80" s="63" t="s">
        <v>132</v>
      </c>
      <c r="B80" s="21">
        <v>6</v>
      </c>
      <c r="C80" s="15" t="s">
        <v>7</v>
      </c>
      <c r="D80" s="58">
        <v>213.05392992941995</v>
      </c>
      <c r="F80" s="18"/>
    </row>
    <row r="81" spans="1:6" ht="15" x14ac:dyDescent="0.25">
      <c r="A81" s="63" t="s">
        <v>132</v>
      </c>
      <c r="B81" s="21">
        <v>7</v>
      </c>
      <c r="C81" s="15" t="s">
        <v>21</v>
      </c>
      <c r="D81" s="58">
        <v>0</v>
      </c>
      <c r="F81" s="18"/>
    </row>
    <row r="82" spans="1:6" ht="15" x14ac:dyDescent="0.25">
      <c r="A82" s="63" t="s">
        <v>132</v>
      </c>
      <c r="B82" s="21">
        <v>8</v>
      </c>
      <c r="C82" s="15" t="s">
        <v>21</v>
      </c>
      <c r="D82" s="58">
        <v>0</v>
      </c>
      <c r="F82" s="18"/>
    </row>
    <row r="83" spans="1:6" ht="15" x14ac:dyDescent="0.25">
      <c r="A83" s="63" t="s">
        <v>132</v>
      </c>
      <c r="B83" s="21">
        <v>9</v>
      </c>
      <c r="C83" s="15" t="s">
        <v>21</v>
      </c>
      <c r="D83" s="58">
        <v>0</v>
      </c>
      <c r="F83" s="18"/>
    </row>
    <row r="84" spans="1:6" ht="15" x14ac:dyDescent="0.25">
      <c r="A84" s="63" t="s">
        <v>132</v>
      </c>
      <c r="B84" s="17" t="s">
        <v>3</v>
      </c>
      <c r="C84" s="67" t="s">
        <v>132</v>
      </c>
      <c r="D84" s="59">
        <f>SUM(D75:D83)</f>
        <v>870.97929313010479</v>
      </c>
      <c r="F84" s="18" t="s">
        <v>21</v>
      </c>
    </row>
    <row r="85" spans="1:6" ht="15" x14ac:dyDescent="0.25">
      <c r="A85" s="63" t="s">
        <v>132</v>
      </c>
      <c r="B85" s="74" t="s">
        <v>132</v>
      </c>
      <c r="C85" s="67" t="s">
        <v>132</v>
      </c>
      <c r="D85" s="75" t="s">
        <v>132</v>
      </c>
      <c r="F85" s="18"/>
    </row>
    <row r="86" spans="1:6" ht="15" x14ac:dyDescent="0.25">
      <c r="A86" s="63" t="s">
        <v>132</v>
      </c>
      <c r="B86" s="17" t="s">
        <v>112</v>
      </c>
      <c r="C86" s="67" t="s">
        <v>132</v>
      </c>
      <c r="D86" s="75" t="s">
        <v>132</v>
      </c>
      <c r="F86" s="18"/>
    </row>
    <row r="87" spans="1:6" ht="15" x14ac:dyDescent="0.25">
      <c r="A87" s="63" t="s">
        <v>132</v>
      </c>
      <c r="B87" s="21">
        <v>1</v>
      </c>
      <c r="C87" s="15" t="s">
        <v>89</v>
      </c>
      <c r="D87" s="58">
        <v>210.68046263889954</v>
      </c>
      <c r="F87" s="18"/>
    </row>
    <row r="88" spans="1:6" ht="15" x14ac:dyDescent="0.25">
      <c r="A88" s="63" t="s">
        <v>132</v>
      </c>
      <c r="B88" s="21">
        <v>2</v>
      </c>
      <c r="C88" s="15" t="s">
        <v>90</v>
      </c>
      <c r="D88" s="58">
        <v>146.39906511781282</v>
      </c>
      <c r="F88" s="18"/>
    </row>
    <row r="89" spans="1:6" ht="15" x14ac:dyDescent="0.25">
      <c r="A89" s="63" t="s">
        <v>132</v>
      </c>
      <c r="B89" s="21">
        <v>3</v>
      </c>
      <c r="C89" s="15" t="s">
        <v>93</v>
      </c>
      <c r="D89" s="58">
        <v>145.05929354358256</v>
      </c>
      <c r="F89" s="18"/>
    </row>
    <row r="90" spans="1:6" ht="15" x14ac:dyDescent="0.25">
      <c r="A90" s="63" t="s">
        <v>132</v>
      </c>
      <c r="B90" s="21">
        <v>4</v>
      </c>
      <c r="C90" s="15" t="s">
        <v>94</v>
      </c>
      <c r="D90" s="58">
        <v>140.79957217483422</v>
      </c>
      <c r="F90" s="18"/>
    </row>
    <row r="91" spans="1:6" ht="15" x14ac:dyDescent="0.25">
      <c r="A91" s="63" t="s">
        <v>132</v>
      </c>
      <c r="B91" s="21">
        <v>5</v>
      </c>
      <c r="C91" s="15" t="s">
        <v>95</v>
      </c>
      <c r="D91" s="58">
        <v>129.72300753595451</v>
      </c>
      <c r="F91" s="18"/>
    </row>
    <row r="92" spans="1:6" ht="15" x14ac:dyDescent="0.25">
      <c r="A92" s="63" t="s">
        <v>132</v>
      </c>
      <c r="B92" s="21">
        <v>6</v>
      </c>
      <c r="C92" s="15" t="s">
        <v>96</v>
      </c>
      <c r="D92" s="58">
        <v>122.52970090866073</v>
      </c>
      <c r="F92" s="18"/>
    </row>
    <row r="93" spans="1:6" ht="15" x14ac:dyDescent="0.25">
      <c r="A93" s="63" t="s">
        <v>132</v>
      </c>
      <c r="B93" s="21">
        <v>7</v>
      </c>
      <c r="C93" s="15" t="s">
        <v>97</v>
      </c>
      <c r="D93" s="58">
        <v>78.065892161160818</v>
      </c>
      <c r="F93" s="18"/>
    </row>
    <row r="94" spans="1:6" ht="15" x14ac:dyDescent="0.25">
      <c r="A94" s="63" t="s">
        <v>132</v>
      </c>
      <c r="B94" s="21">
        <v>8</v>
      </c>
      <c r="C94" s="67" t="s">
        <v>132</v>
      </c>
      <c r="D94" s="58">
        <v>0</v>
      </c>
      <c r="F94" s="18"/>
    </row>
    <row r="95" spans="1:6" ht="15" x14ac:dyDescent="0.25">
      <c r="A95" s="63" t="s">
        <v>132</v>
      </c>
      <c r="B95" s="21">
        <v>9</v>
      </c>
      <c r="C95" s="67" t="s">
        <v>132</v>
      </c>
      <c r="D95" s="58">
        <v>0</v>
      </c>
      <c r="F95" s="18"/>
    </row>
    <row r="96" spans="1:6" ht="15" x14ac:dyDescent="0.25">
      <c r="A96" s="63" t="s">
        <v>132</v>
      </c>
      <c r="B96" s="17" t="s">
        <v>113</v>
      </c>
      <c r="C96" s="67" t="s">
        <v>132</v>
      </c>
      <c r="D96" s="59">
        <f>SUM(D87:D95)</f>
        <v>973.2569940809052</v>
      </c>
      <c r="F96" s="18" t="s">
        <v>21</v>
      </c>
    </row>
    <row r="97" spans="1:6" ht="15" x14ac:dyDescent="0.25">
      <c r="A97" s="63" t="s">
        <v>132</v>
      </c>
      <c r="B97" s="74" t="s">
        <v>132</v>
      </c>
      <c r="C97" s="67" t="s">
        <v>132</v>
      </c>
      <c r="D97" s="75" t="s">
        <v>132</v>
      </c>
      <c r="F97" s="22"/>
    </row>
    <row r="98" spans="1:6" ht="15" x14ac:dyDescent="0.25">
      <c r="A98" s="63" t="s">
        <v>132</v>
      </c>
      <c r="B98" s="17" t="s">
        <v>20</v>
      </c>
      <c r="C98" s="67" t="s">
        <v>132</v>
      </c>
      <c r="D98" s="60">
        <f>D96+D84+D72+D63+D51+D39+D33+D27+D15</f>
        <v>34899.111218085134</v>
      </c>
      <c r="F98" s="18" t="s">
        <v>21</v>
      </c>
    </row>
    <row r="99" spans="1:6" ht="15" x14ac:dyDescent="0.25">
      <c r="A99" s="63" t="s">
        <v>132</v>
      </c>
      <c r="B99" s="74" t="s">
        <v>132</v>
      </c>
      <c r="C99" s="67" t="s">
        <v>132</v>
      </c>
      <c r="D99" s="75" t="s">
        <v>132</v>
      </c>
      <c r="F99" s="18"/>
    </row>
    <row r="100" spans="1:6" ht="15" x14ac:dyDescent="0.25">
      <c r="A100" s="63" t="s">
        <v>132</v>
      </c>
      <c r="B100" s="17" t="s">
        <v>114</v>
      </c>
      <c r="C100" s="67" t="s">
        <v>132</v>
      </c>
      <c r="D100" s="75" t="s">
        <v>132</v>
      </c>
      <c r="F100" s="18"/>
    </row>
    <row r="101" spans="1:6" ht="15" x14ac:dyDescent="0.25">
      <c r="A101" s="63" t="s">
        <v>132</v>
      </c>
      <c r="B101" s="21">
        <v>1</v>
      </c>
      <c r="C101" s="15" t="s">
        <v>89</v>
      </c>
      <c r="D101" s="58">
        <v>2341.1762987413831</v>
      </c>
      <c r="F101" s="18"/>
    </row>
    <row r="102" spans="1:6" ht="15" x14ac:dyDescent="0.25">
      <c r="A102" s="63" t="s">
        <v>132</v>
      </c>
      <c r="B102" s="21">
        <v>2</v>
      </c>
      <c r="C102" s="15" t="s">
        <v>7</v>
      </c>
      <c r="D102" s="58">
        <v>11189.009974649445</v>
      </c>
      <c r="F102" s="18"/>
    </row>
    <row r="103" spans="1:6" ht="15" x14ac:dyDescent="0.25">
      <c r="A103" s="63" t="s">
        <v>132</v>
      </c>
      <c r="B103" s="21">
        <v>3</v>
      </c>
      <c r="C103" s="67" t="s">
        <v>132</v>
      </c>
      <c r="D103" s="58">
        <v>0</v>
      </c>
      <c r="F103" s="18"/>
    </row>
    <row r="104" spans="1:6" ht="15" x14ac:dyDescent="0.25">
      <c r="A104" s="63" t="s">
        <v>132</v>
      </c>
      <c r="B104" s="21">
        <v>4</v>
      </c>
      <c r="C104" s="67" t="s">
        <v>132</v>
      </c>
      <c r="D104" s="58">
        <v>0</v>
      </c>
      <c r="F104" s="18"/>
    </row>
    <row r="105" spans="1:6" ht="15" x14ac:dyDescent="0.25">
      <c r="A105" s="63" t="s">
        <v>132</v>
      </c>
      <c r="B105" s="21">
        <v>5</v>
      </c>
      <c r="C105" s="67" t="s">
        <v>132</v>
      </c>
      <c r="D105" s="58">
        <v>0</v>
      </c>
      <c r="F105" s="18"/>
    </row>
    <row r="106" spans="1:6" ht="15" x14ac:dyDescent="0.25">
      <c r="A106" s="63" t="s">
        <v>132</v>
      </c>
      <c r="B106" s="17" t="s">
        <v>115</v>
      </c>
      <c r="C106" s="67" t="s">
        <v>132</v>
      </c>
      <c r="D106" s="60">
        <f>SUM(D101:D105)</f>
        <v>13530.186273390827</v>
      </c>
      <c r="F106" s="18" t="s">
        <v>21</v>
      </c>
    </row>
    <row r="107" spans="1:6" ht="15" x14ac:dyDescent="0.25">
      <c r="A107" s="63" t="s">
        <v>132</v>
      </c>
      <c r="B107" s="74" t="s">
        <v>132</v>
      </c>
      <c r="C107" s="67" t="s">
        <v>132</v>
      </c>
      <c r="D107" s="75" t="s">
        <v>132</v>
      </c>
      <c r="F107" s="18"/>
    </row>
    <row r="108" spans="1:6" ht="15.75" thickBot="1" x14ac:dyDescent="0.3">
      <c r="A108" s="63" t="s">
        <v>132</v>
      </c>
      <c r="B108" s="23" t="s">
        <v>116</v>
      </c>
      <c r="C108" s="76" t="s">
        <v>132</v>
      </c>
      <c r="D108" s="73">
        <f>'מגדל השתלמות- נספח 1'!D28</f>
        <v>17165269</v>
      </c>
      <c r="F108" s="18"/>
    </row>
    <row r="109" spans="1:6" ht="15" hidden="1" x14ac:dyDescent="0.25">
      <c r="B109" s="20"/>
      <c r="C109" s="10"/>
      <c r="F109" s="18"/>
    </row>
    <row r="110" spans="1:6" ht="15" hidden="1" x14ac:dyDescent="0.25">
      <c r="B110" s="20"/>
      <c r="C110" s="10"/>
      <c r="F110" s="18"/>
    </row>
    <row r="111" spans="1:6" ht="15" hidden="1" x14ac:dyDescent="0.25">
      <c r="B111" s="20"/>
      <c r="C111" s="10"/>
      <c r="F111" s="18"/>
    </row>
    <row r="112" spans="1:6" ht="15" hidden="1" x14ac:dyDescent="0.25">
      <c r="B112" s="20"/>
      <c r="C112" s="10"/>
      <c r="F112" s="18"/>
    </row>
  </sheetData>
  <mergeCells count="1">
    <mergeCell ref="B3:C3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12</vt:i4>
      </vt:variant>
      <vt:variant>
        <vt:lpstr>טווחים בעלי שם</vt:lpstr>
      </vt:variant>
      <vt:variant>
        <vt:i4>12</vt:i4>
      </vt:variant>
    </vt:vector>
  </HeadingPairs>
  <TitlesOfParts>
    <vt:vector size="24" baseType="lpstr">
      <vt:lpstr>579</vt:lpstr>
      <vt:lpstr>869</vt:lpstr>
      <vt:lpstr>868</vt:lpstr>
      <vt:lpstr>865</vt:lpstr>
      <vt:lpstr>864</vt:lpstr>
      <vt:lpstr>199</vt:lpstr>
      <vt:lpstr>2048</vt:lpstr>
      <vt:lpstr>7256</vt:lpstr>
      <vt:lpstr>14668</vt:lpstr>
      <vt:lpstr>מגדל השתלמות- נספח 1</vt:lpstr>
      <vt:lpstr>מגדל השתלמות-נספח 2</vt:lpstr>
      <vt:lpstr>מגדל השתלמות-נספח 3</vt:lpstr>
      <vt:lpstr>'14668'!WPrint_Area_W</vt:lpstr>
      <vt:lpstr>'199'!WPrint_Area_W</vt:lpstr>
      <vt:lpstr>'2048'!WPrint_Area_W</vt:lpstr>
      <vt:lpstr>'579'!WPrint_Area_W</vt:lpstr>
      <vt:lpstr>'7256'!WPrint_Area_W</vt:lpstr>
      <vt:lpstr>'864'!WPrint_Area_W</vt:lpstr>
      <vt:lpstr>'865'!WPrint_Area_W</vt:lpstr>
      <vt:lpstr>'868'!WPrint_Area_W</vt:lpstr>
      <vt:lpstr>'869'!WPrint_Area_W</vt:lpstr>
      <vt:lpstr>'מגדל השתלמות- נספח 1'!WPrint_Area_W</vt:lpstr>
      <vt:lpstr>'מגדל השתלמות-נספח 2'!WPrint_Area_W</vt:lpstr>
      <vt:lpstr>'מגדל השתלמות-נספח 3'!WPrint_Area_W</vt:lpstr>
    </vt:vector>
  </TitlesOfParts>
  <Company>Migdal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הוצאות ישירות</dc:title>
  <dc:creator>Migdal</dc:creator>
  <dc:description>מונגש</dc:description>
  <cp:lastModifiedBy>אופיר שנקר</cp:lastModifiedBy>
  <cp:lastPrinted>2014-11-25T09:37:00Z</cp:lastPrinted>
  <dcterms:created xsi:type="dcterms:W3CDTF">2013-05-20T07:11:09Z</dcterms:created>
  <dcterms:modified xsi:type="dcterms:W3CDTF">2024-06-27T07:47:41Z</dcterms:modified>
</cp:coreProperties>
</file>