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57BE1A12-BF3B-4573-837B-2FF5864AE3D7}" xr6:coauthVersionLast="47" xr6:coauthVersionMax="47" xr10:uidLastSave="{00000000-0000-0000-0000-000000000000}"/>
  <bookViews>
    <workbookView xWindow="-120" yWindow="-120" windowWidth="29040" windowHeight="15840" tabRatio="774" activeTab="4" xr2:uid="{00000000-000D-0000-FFFF-FFFF00000000}"/>
  </bookViews>
  <sheets>
    <sheet name="9896" sheetId="78" r:id="rId1"/>
    <sheet name="9897" sheetId="77" r:id="rId2"/>
    <sheet name="9898" sheetId="76" r:id="rId3"/>
    <sheet name="9895" sheetId="75" r:id="rId4"/>
    <sheet name="מגדל חסכון לילד-נספח 1" sheetId="79" r:id="rId5"/>
    <sheet name="מגדל חסכון לילד-נספח 2" sheetId="80" r:id="rId6"/>
    <sheet name="מגדל חסכון לילד-נספח 3" sheetId="81" r:id="rId7"/>
  </sheets>
  <definedNames>
    <definedName name="_xlnm.Print_Area" localSheetId="3">'9895'!$A$1:$AZ$63</definedName>
    <definedName name="_xlnm.Print_Area" localSheetId="0">'9896'!$A$1:$AZ$63</definedName>
    <definedName name="_xlnm.Print_Area" localSheetId="1">'9897'!$A$1:$AZ$63</definedName>
    <definedName name="_xlnm.Print_Area" localSheetId="2">'9898'!$A$1:$AZ$63</definedName>
    <definedName name="_xlnm.Print_Area" localSheetId="4">'מגדל חסכון לילד-נספח 1'!$A$1:$AZ$63</definedName>
    <definedName name="_xlnm.Print_Area" localSheetId="5">'מגדל חסכון לילד-נספח 2'!$A$1:$AZ$73</definedName>
    <definedName name="_xlnm.Print_Area" localSheetId="6">'מגדל חסכון לילד-נספח 3'!$A$1:$AZ$108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81" l="1"/>
  <c r="D96" i="81"/>
  <c r="D84" i="81"/>
  <c r="D72" i="81"/>
  <c r="D63" i="81"/>
  <c r="D51" i="81"/>
  <c r="D39" i="81"/>
  <c r="D33" i="81"/>
  <c r="D27" i="81"/>
  <c r="D15" i="81"/>
  <c r="D71" i="80"/>
  <c r="D65" i="80"/>
  <c r="D56" i="80"/>
  <c r="D45" i="80"/>
  <c r="D35" i="80"/>
  <c r="D19" i="80"/>
  <c r="D44" i="79"/>
  <c r="D43" i="79"/>
  <c r="D42" i="79"/>
  <c r="D41" i="79"/>
  <c r="D40" i="79"/>
  <c r="D39" i="79"/>
  <c r="D38" i="79"/>
  <c r="D37" i="79"/>
  <c r="D36" i="79"/>
  <c r="D33" i="79"/>
  <c r="D28" i="79"/>
  <c r="D108" i="81" s="1"/>
  <c r="D27" i="79"/>
  <c r="D22" i="79"/>
  <c r="D20" i="79"/>
  <c r="D18" i="79"/>
  <c r="D16" i="79"/>
  <c r="D15" i="79"/>
  <c r="D12" i="79"/>
  <c r="D11" i="79"/>
  <c r="D8" i="79"/>
  <c r="D7" i="79"/>
  <c r="D35" i="75"/>
  <c r="D53" i="75" s="1"/>
  <c r="D35" i="76"/>
  <c r="D46" i="76" s="1"/>
  <c r="D50" i="76" s="1"/>
  <c r="D35" i="77"/>
  <c r="D53" i="77" s="1"/>
  <c r="D35" i="78"/>
  <c r="D53" i="78" s="1"/>
  <c r="D14" i="79"/>
  <c r="D14" i="75"/>
  <c r="D10" i="75"/>
  <c r="D24" i="75" s="1"/>
  <c r="D30" i="75" s="1"/>
  <c r="D63" i="75" s="1"/>
  <c r="D14" i="76"/>
  <c r="D10" i="76"/>
  <c r="D14" i="77"/>
  <c r="D10" i="77"/>
  <c r="D14" i="78"/>
  <c r="D10" i="78"/>
  <c r="D26" i="75"/>
  <c r="D26" i="76"/>
  <c r="D26" i="77"/>
  <c r="D26" i="78"/>
  <c r="D73" i="80" l="1"/>
  <c r="D57" i="75"/>
  <c r="D46" i="75"/>
  <c r="D50" i="75" s="1"/>
  <c r="D53" i="76"/>
  <c r="D24" i="76"/>
  <c r="D24" i="77"/>
  <c r="D57" i="77" s="1"/>
  <c r="D59" i="77" s="1"/>
  <c r="D46" i="77"/>
  <c r="D50" i="77" s="1"/>
  <c r="D35" i="79"/>
  <c r="D46" i="79" s="1"/>
  <c r="D50" i="79" s="1"/>
  <c r="D10" i="79"/>
  <c r="D24" i="78"/>
  <c r="D57" i="78" s="1"/>
  <c r="D59" i="78" s="1"/>
  <c r="D46" i="78"/>
  <c r="D50" i="78" s="1"/>
  <c r="D59" i="75"/>
  <c r="D26" i="79"/>
  <c r="D24" i="79" l="1"/>
  <c r="D30" i="76"/>
  <c r="D63" i="76" s="1"/>
  <c r="D57" i="76"/>
  <c r="D59" i="76" s="1"/>
  <c r="D53" i="79"/>
  <c r="D57" i="79"/>
  <c r="D59" i="79" s="1"/>
  <c r="D30" i="77"/>
  <c r="D63" i="77" s="1"/>
  <c r="D30" i="79"/>
  <c r="D63" i="79" s="1"/>
  <c r="D30" i="78"/>
  <c r="D63" i="78" s="1"/>
</calcChain>
</file>

<file path=xl/sharedStrings.xml><?xml version="1.0" encoding="utf-8"?>
<sst xmlns="http://schemas.openxmlformats.org/spreadsheetml/2006/main" count="1472" uniqueCount="139">
  <si>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</si>
  <si>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</si>
  <si>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</si>
  <si>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</si>
  <si>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</si>
  <si>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</si>
  <si>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</si>
  <si>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</si>
  <si>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</si>
  <si>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</si>
  <si>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</si>
  <si>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</si>
  <si>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</si>
  <si>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</si>
  <si>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</si>
  <si>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</si>
  <si>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</si>
  <si>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</si>
  <si>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</si>
  <si>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</si>
  <si>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</si>
  <si>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</si>
  <si>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גוף 1</t>
  </si>
  <si>
    <t>גוף 2</t>
  </si>
  <si>
    <t>גוף 3</t>
  </si>
  <si>
    <t>BlackRock Inc Ireland</t>
  </si>
  <si>
    <t>LEUMI</t>
  </si>
  <si>
    <t>M&amp;G Investments</t>
  </si>
  <si>
    <t>לאומי</t>
  </si>
  <si>
    <t>פועלים</t>
  </si>
  <si>
    <t>דיסקונט</t>
  </si>
  <si>
    <t>State Street Global Advisors</t>
  </si>
  <si>
    <t>Cheyne Capital</t>
  </si>
  <si>
    <t>Moneda International</t>
  </si>
  <si>
    <t>Lyxor Intl Asset Management</t>
  </si>
  <si>
    <t>AMUNDI INVESTMENT SOLUTIONS</t>
  </si>
  <si>
    <t>VANGUARD FUNDS PLC</t>
  </si>
  <si>
    <t>NOMURA ASSET MANAGEMENT</t>
  </si>
  <si>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</si>
  <si>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</si>
  <si>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</si>
  <si>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</si>
  <si>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</si>
  <si>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</si>
  <si>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</si>
  <si>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</si>
  <si>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</si>
  <si>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</si>
  <si>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</si>
  <si>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</si>
  <si>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</si>
  <si>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</si>
  <si>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</si>
  <si>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</si>
  <si>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</si>
  <si>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</si>
  <si>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</si>
  <si>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</si>
  <si>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</si>
  <si>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</si>
  <si>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</si>
  <si>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</si>
  <si>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</si>
  <si>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</si>
  <si>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</si>
  <si>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</si>
  <si>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</si>
  <si>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</si>
  <si>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</si>
  <si>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</si>
  <si>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</si>
  <si>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</si>
  <si>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</si>
  <si>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</si>
  <si>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</si>
  <si>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</si>
  <si>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</si>
  <si>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</si>
  <si>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</si>
  <si>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</si>
  <si>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</si>
  <si>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</si>
  <si>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</si>
  <si>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</si>
  <si>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WTAX</t>
  </si>
  <si>
    <t>FRT</t>
  </si>
  <si>
    <t>גוף/יחיד א'</t>
  </si>
  <si>
    <t>גוף/יחיד ב'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</si>
  <si>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</si>
  <si>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</si>
  <si>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</si>
  <si>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</si>
  <si>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</si>
  <si>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</si>
  <si>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</si>
  <si>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</si>
  <si>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</si>
  <si>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</si>
  <si>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</si>
  <si>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</si>
  <si>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</t>
  </si>
  <si>
    <t>מיטב תכלית קרנות נאמנות בע"מ</t>
  </si>
  <si>
    <t>פסגות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</si>
  <si>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</si>
  <si>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</si>
  <si>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</si>
  <si>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</si>
  <si>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</si>
  <si>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</si>
  <si>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</si>
  <si>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</si>
  <si>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</si>
  <si>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</si>
  <si>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</si>
  <si>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גוף 5</t>
  </si>
  <si>
    <t>גוף 6</t>
  </si>
  <si>
    <t>גוף 7</t>
  </si>
  <si>
    <t>גוף 4</t>
  </si>
  <si>
    <t>גוף 8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</si>
  <si>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</si>
  <si>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</si>
  <si>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מסלול חוסכים המעדיפים סיכון מועט- מספר באוצר 9896</t>
  </si>
  <si>
    <t>מגדל חסכון לילד- מסלול חוסכים המעדיפים סיכון בינוני- מספר באוצר 9897</t>
  </si>
  <si>
    <t>מגדל חסכון לילד- מסלול חוסכים המעדיפים סיכון מוגבר- מספר באוצר 9898</t>
  </si>
  <si>
    <t>מגדל חסכון לילד- מסלול הלכתי- מספר באוצר 9895</t>
  </si>
  <si>
    <t>מגדל חסכון לילד- מצרפי (מספרים באוצר- 9895, 9896, 9897, 9898)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</si>
  <si>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</si>
  <si>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</si>
  <si>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נספח 3- פירוט עמלות ניהול חיצוני לשנה המסתיימת ביום:</t>
  </si>
  <si>
    <t xml:space="preserve"> 75 </t>
  </si>
  <si>
    <t>ריק במקור</t>
  </si>
  <si>
    <t>ריק במקור2</t>
  </si>
  <si>
    <t xml:space="preserve"> 18 </t>
  </si>
  <si>
    <t xml:space="preserve"> 22 </t>
  </si>
  <si>
    <t xml:space="preserve"> 24 </t>
  </si>
  <si>
    <t xml:space="preserve"> 139 </t>
  </si>
  <si>
    <t>ריק במקור3</t>
  </si>
  <si>
    <t>1</t>
  </si>
  <si>
    <t xml:space="preserve">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</si>
</sst>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;;;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77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right" readingOrder="2"/>
    </xf>
    <xf numFmtId="49" fontId="7" fillId="2" borderId="1" xfId="0" applyNumberFormat="1" applyFont="1" applyFill="1" applyBorder="1" applyAlignment="1">
      <alignment horizontal="right" readingOrder="2"/>
    </xf>
    <xf numFmtId="49" fontId="6" fillId="2" borderId="0" xfId="0" applyNumberFormat="1" applyFont="1" applyFill="1" applyAlignment="1">
      <alignment horizontal="right" readingOrder="2"/>
    </xf>
    <xf numFmtId="0" fontId="7" fillId="2" borderId="2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right" readingOrder="2"/>
    </xf>
    <xf numFmtId="49" fontId="6" fillId="2" borderId="5" xfId="0" applyNumberFormat="1" applyFont="1" applyFill="1" applyBorder="1" applyAlignment="1">
      <alignment horizontal="right" readingOrder="2"/>
    </xf>
    <xf numFmtId="49" fontId="7" fillId="2" borderId="6" xfId="0" applyNumberFormat="1" applyFont="1" applyFill="1" applyBorder="1" applyAlignment="1">
      <alignment horizontal="right" readingOrder="2"/>
    </xf>
    <xf numFmtId="49" fontId="0" fillId="0" borderId="0" xfId="0" applyNumberFormat="1" applyAlignment="1">
      <alignment horizontal="right" readingOrder="2"/>
    </xf>
    <xf numFmtId="49" fontId="2" fillId="2" borderId="1" xfId="0" applyNumberFormat="1" applyFont="1" applyFill="1" applyBorder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0" fontId="0" fillId="2" borderId="2" xfId="0" applyFill="1" applyBorder="1"/>
    <xf numFmtId="0" fontId="0" fillId="2" borderId="4" xfId="0" applyFill="1" applyBorder="1" applyAlignment="1">
      <alignment horizontal="right" readingOrder="2"/>
    </xf>
    <xf numFmtId="49" fontId="0" fillId="2" borderId="5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2" fillId="2" borderId="4" xfId="0" applyNumberFormat="1" applyFont="1" applyFill="1" applyBorder="1" applyAlignment="1">
      <alignment horizontal="right" readingOrder="2"/>
    </xf>
    <xf numFmtId="0" fontId="8" fillId="0" borderId="0" xfId="0" applyFont="1"/>
    <xf numFmtId="49" fontId="2" fillId="2" borderId="6" xfId="0" applyNumberFormat="1" applyFont="1" applyFill="1" applyBorder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4" xfId="0" applyFont="1" applyFill="1" applyBorder="1" applyAlignment="1">
      <alignment horizontal="right" readingOrder="2"/>
    </xf>
    <xf numFmtId="164" fontId="8" fillId="0" borderId="0" xfId="1" applyNumberFormat="1" applyFont="1"/>
    <xf numFmtId="49" fontId="2" fillId="2" borderId="8" xfId="0" applyNumberFormat="1" applyFont="1" applyFill="1" applyBorder="1" applyAlignment="1">
      <alignment horizontal="right" readingOrder="2"/>
    </xf>
    <xf numFmtId="0" fontId="9" fillId="0" borderId="0" xfId="0" applyFont="1"/>
    <xf numFmtId="0" fontId="10" fillId="0" borderId="0" xfId="0" applyFont="1"/>
    <xf numFmtId="14" fontId="10" fillId="0" borderId="0" xfId="1" applyNumberFormat="1" applyFont="1" applyFill="1" applyAlignment="1" applyProtection="1">
      <alignment horizontal="right"/>
    </xf>
    <xf numFmtId="0" fontId="11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2" fillId="0" borderId="10" xfId="0" applyFont="1" applyBorder="1"/>
    <xf numFmtId="164" fontId="0" fillId="0" borderId="0" xfId="1" applyNumberFormat="1" applyFont="1" applyAlignment="1" applyProtection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10" fillId="0" borderId="0" xfId="1" applyNumberFormat="1" applyFont="1" applyFill="1" applyAlignment="1" applyProtection="1">
      <alignment horizontal="center"/>
    </xf>
    <xf numFmtId="49" fontId="7" fillId="2" borderId="1" xfId="0" applyNumberFormat="1" applyFont="1" applyFill="1" applyBorder="1"/>
    <xf numFmtId="49" fontId="6" fillId="2" borderId="0" xfId="0" applyNumberFormat="1" applyFont="1" applyFill="1"/>
    <xf numFmtId="164" fontId="7" fillId="2" borderId="11" xfId="1" applyNumberFormat="1" applyFont="1" applyFill="1" applyBorder="1"/>
    <xf numFmtId="164" fontId="6" fillId="0" borderId="11" xfId="1" applyNumberFormat="1" applyFont="1" applyBorder="1"/>
    <xf numFmtId="164" fontId="7" fillId="0" borderId="11" xfId="1" applyNumberFormat="1" applyFont="1" applyBorder="1"/>
    <xf numFmtId="0" fontId="7" fillId="0" borderId="11" xfId="0" applyFont="1" applyBorder="1"/>
    <xf numFmtId="164" fontId="7" fillId="0" borderId="11" xfId="0" applyNumberFormat="1" applyFont="1" applyBorder="1"/>
    <xf numFmtId="10" fontId="6" fillId="0" borderId="11" xfId="2" applyNumberFormat="1" applyFont="1" applyBorder="1"/>
    <xf numFmtId="10" fontId="6" fillId="0" borderId="11" xfId="0" applyNumberFormat="1" applyFont="1" applyBorder="1"/>
    <xf numFmtId="164" fontId="6" fillId="0" borderId="11" xfId="0" applyNumberFormat="1" applyFont="1" applyBorder="1"/>
    <xf numFmtId="10" fontId="6" fillId="0" borderId="12" xfId="0" applyNumberFormat="1" applyFont="1" applyBorder="1"/>
    <xf numFmtId="165" fontId="6" fillId="0" borderId="0" xfId="0" applyNumberFormat="1" applyFont="1"/>
    <xf numFmtId="165" fontId="6" fillId="2" borderId="3" xfId="0" applyNumberFormat="1" applyFont="1" applyFill="1" applyBorder="1"/>
    <xf numFmtId="165" fontId="7" fillId="2" borderId="4" xfId="0" applyNumberFormat="1" applyFont="1" applyFill="1" applyBorder="1" applyAlignment="1">
      <alignment horizontal="right" readingOrder="2"/>
    </xf>
    <xf numFmtId="165" fontId="7" fillId="2" borderId="1" xfId="0" applyNumberFormat="1" applyFont="1" applyFill="1" applyBorder="1" applyAlignment="1">
      <alignment horizontal="right" readingOrder="2"/>
    </xf>
    <xf numFmtId="165" fontId="6" fillId="2" borderId="0" xfId="0" applyNumberFormat="1" applyFont="1" applyFill="1" applyAlignment="1">
      <alignment horizontal="right" readingOrder="2"/>
    </xf>
    <xf numFmtId="165" fontId="6" fillId="2" borderId="0" xfId="0" applyNumberFormat="1" applyFont="1" applyFill="1"/>
    <xf numFmtId="165" fontId="6" fillId="2" borderId="5" xfId="0" applyNumberFormat="1" applyFont="1" applyFill="1" applyBorder="1" applyAlignment="1">
      <alignment horizontal="right" readingOrder="2"/>
    </xf>
    <xf numFmtId="165" fontId="6" fillId="2" borderId="7" xfId="0" applyNumberFormat="1" applyFont="1" applyFill="1" applyBorder="1" applyAlignment="1">
      <alignment horizontal="right" readingOrder="2"/>
    </xf>
    <xf numFmtId="165" fontId="7" fillId="2" borderId="0" xfId="0" applyNumberFormat="1" applyFont="1" applyFill="1"/>
    <xf numFmtId="49" fontId="2" fillId="2" borderId="1" xfId="0" applyNumberFormat="1" applyFont="1" applyFill="1" applyBorder="1"/>
    <xf numFmtId="49" fontId="2" fillId="2" borderId="0" xfId="0" applyNumberFormat="1" applyFont="1" applyFill="1"/>
    <xf numFmtId="164" fontId="0" fillId="0" borderId="11" xfId="1" applyNumberFormat="1" applyFont="1" applyBorder="1"/>
    <xf numFmtId="164" fontId="2" fillId="0" borderId="11" xfId="1" applyNumberFormat="1" applyFont="1" applyBorder="1"/>
    <xf numFmtId="164" fontId="2" fillId="0" borderId="11" xfId="0" applyNumberFormat="1" applyFont="1" applyBorder="1"/>
    <xf numFmtId="164" fontId="2" fillId="3" borderId="11" xfId="1" applyNumberFormat="1" applyFont="1" applyFill="1" applyBorder="1"/>
    <xf numFmtId="164" fontId="2" fillId="0" borderId="12" xfId="0" applyNumberFormat="1" applyFont="1" applyBorder="1"/>
    <xf numFmtId="165" fontId="0" fillId="0" borderId="0" xfId="0" applyNumberFormat="1"/>
    <xf numFmtId="165" fontId="2" fillId="2" borderId="0" xfId="0" applyNumberFormat="1" applyFont="1" applyFill="1"/>
    <xf numFmtId="165" fontId="0" fillId="2" borderId="0" xfId="0" applyNumberFormat="1" applyFill="1"/>
    <xf numFmtId="165" fontId="0" fillId="2" borderId="0" xfId="0" applyNumberFormat="1" applyFill="1" applyAlignment="1">
      <alignment horizontal="right" readingOrder="2"/>
    </xf>
    <xf numFmtId="165" fontId="0" fillId="2" borderId="5" xfId="0" applyNumberFormat="1" applyFill="1" applyBorder="1" applyAlignment="1">
      <alignment horizontal="right" readingOrder="2"/>
    </xf>
    <xf numFmtId="165" fontId="0" fillId="2" borderId="1" xfId="0" applyNumberFormat="1" applyFill="1" applyBorder="1" applyAlignment="1">
      <alignment horizontal="right" readingOrder="2"/>
    </xf>
    <xf numFmtId="165" fontId="0" fillId="0" borderId="11" xfId="1" applyNumberFormat="1" applyFont="1" applyBorder="1"/>
    <xf numFmtId="165" fontId="0" fillId="2" borderId="7" xfId="0" applyNumberFormat="1" applyFill="1" applyBorder="1" applyAlignment="1">
      <alignment horizontal="right" readingOrder="2"/>
    </xf>
    <xf numFmtId="49" fontId="0" fillId="2" borderId="0" xfId="0" applyNumberFormat="1" applyFill="1"/>
    <xf numFmtId="49" fontId="0" fillId="2" borderId="5" xfId="0" applyNumberFormat="1" applyFill="1" applyBorder="1"/>
    <xf numFmtId="164" fontId="2" fillId="0" borderId="12" xfId="1" applyNumberFormat="1" applyFont="1" applyBorder="1"/>
    <xf numFmtId="165" fontId="2" fillId="2" borderId="4" xfId="0" applyNumberFormat="1" applyFont="1" applyFill="1" applyBorder="1" applyAlignment="1">
      <alignment horizontal="right" readingOrder="2"/>
    </xf>
    <xf numFmtId="165" fontId="0" fillId="2" borderId="11" xfId="0" applyNumberFormat="1" applyFill="1" applyBorder="1"/>
    <xf numFmtId="165" fontId="2" fillId="2" borderId="11" xfId="0" applyNumberFormat="1" applyFont="1" applyFill="1" applyBorder="1"/>
    <xf numFmtId="165" fontId="0" fillId="2" borderId="9" xfId="0" applyNumberFormat="1" applyFill="1" applyBorder="1" applyAlignment="1">
      <alignment horizontal="right" readingOrder="2"/>
    </xf>
    <xf numFmtId="0" fontId="2" fillId="2" borderId="4" xfId="0" applyFont="1" applyFill="1" applyBorder="1" applyAlignment="1">
      <alignment horizontal="right"/>
    </xf>
    <xf numFmtId="164" fontId="7" fillId="2" borderId="11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5" xfId="5" xr:uid="{00000000-0005-0000-0000-000004000000}"/>
    <cellStyle name="Percent" xfId="2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border outline="0">
        <right style="medium">
          <color indexed="64"/>
        </right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EF697D-4464-4A62-B029-1E14CE7FB2B6}" name="TitleRegion1.a6.d63.1" displayName="TitleRegion1.a6.d63.1" ref="A6:D63" totalsRowShown="0" tableBorderDxfId="41">
  <autoFilter ref="A6:D63" xr:uid="{1FEF697D-4464-4A62-B029-1E14CE7FB2B6}">
    <filterColumn colId="0" hiddenButton="1"/>
    <filterColumn colId="1" hiddenButton="1"/>
    <filterColumn colId="2" hiddenButton="1"/>
    <filterColumn colId="3" hiddenButton="1"/>
  </autoFilter>
  <tableColumns count="4">
    <tableColumn id="1" xr3:uid="{C17C675A-3617-4695-9D28-778A8D2B99F1}" name="ריק במקור" dataDxfId="40"/>
    <tableColumn id="2" xr3:uid="{733F7698-A67E-46C5-9FE2-3F9379B08BE0}" name="1. סך הכל עמלות קנייה ומכירה של ניירות ערך סחירים" dataDxfId="39"/>
    <tableColumn id="3" xr3:uid="{A8801459-805B-49C5-BACB-B97D9C553728}" name="ריק במקור2" dataDxfId="38"/>
    <tableColumn id="4" xr3:uid="{6A3BA804-82F0-4BD7-B25E-46948978AF9B}" name=" 75 " dataDxfId="37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60EC40-08F2-43B0-8B2B-E6162AB99BD4}" name="TitleRegion1.a6.d63.1" displayName="TitleRegion1.a6.d63.1_" ref="A6:D63" totalsRowShown="0" tableBorderDxfId="36">
  <autoFilter ref="A6:D63" xr:uid="{0460EC40-08F2-43B0-8B2B-E6162AB99BD4}">
    <filterColumn colId="0" hiddenButton="1"/>
    <filterColumn colId="1" hiddenButton="1"/>
    <filterColumn colId="2" hiddenButton="1"/>
    <filterColumn colId="3" hiddenButton="1"/>
  </autoFilter>
  <tableColumns count="4">
    <tableColumn id="1" xr3:uid="{DCC1FF33-31A0-4782-9E34-BF3A5F4BCB12}" name="ריק במקור" dataDxfId="35"/>
    <tableColumn id="2" xr3:uid="{FE12F8E3-C55D-4C9C-88AD-803A0C94E1A0}" name="1. סך הכל עמלות קנייה ומכירה של ניירות ערך סחירים" dataDxfId="34"/>
    <tableColumn id="3" xr3:uid="{6380151E-691E-4DDB-8ACA-6D30FA318717}" name="ריק במקור2" dataDxfId="33"/>
    <tableColumn id="4" xr3:uid="{8A58139C-3685-43B8-911A-A3E37E849A61}" name=" 18 " dataDxfId="32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FA86FE-0A05-4C5D-8537-4C0478160644}" name="TitleRegion1.a6.d63.1" displayName="_TitleRegion1.a6.d63.1" ref="A6:D63" totalsRowShown="0" tableBorderDxfId="31">
  <autoFilter ref="A6:D63" xr:uid="{F0FA86FE-0A05-4C5D-8537-4C0478160644}">
    <filterColumn colId="0" hiddenButton="1"/>
    <filterColumn colId="1" hiddenButton="1"/>
    <filterColumn colId="2" hiddenButton="1"/>
    <filterColumn colId="3" hiddenButton="1"/>
  </autoFilter>
  <tableColumns count="4">
    <tableColumn id="1" xr3:uid="{0D9206F5-8F16-4E0F-B48E-FF4F58232424}" name="ריק במקור" dataDxfId="30"/>
    <tableColumn id="2" xr3:uid="{DA154E54-ED14-461A-8019-5FFA4CD1F0FE}" name="1. סך הכל עמלות קנייה ומכירה של ניירות ערך סחירים" dataDxfId="29"/>
    <tableColumn id="3" xr3:uid="{9EDF83D6-98CD-437F-9D94-300A73E9403F}" name="ריק במקור2" dataDxfId="28"/>
    <tableColumn id="4" xr3:uid="{9821CA5E-B5FA-477B-83E1-50D3FAB0F4F5}" name=" 22 " dataDxfId="27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F2BEAA-655C-4E97-A967-FB7B14A8943B}" name="TitleRegion1.a6.d63.1" displayName="_TitleRegion1.a6.d63.1_1" ref="A6:D63" totalsRowShown="0" tableBorderDxfId="26">
  <autoFilter ref="A6:D63" xr:uid="{69F2BEAA-655C-4E97-A967-FB7B14A8943B}">
    <filterColumn colId="0" hiddenButton="1"/>
    <filterColumn colId="1" hiddenButton="1"/>
    <filterColumn colId="2" hiddenButton="1"/>
    <filterColumn colId="3" hiddenButton="1"/>
  </autoFilter>
  <tableColumns count="4">
    <tableColumn id="1" xr3:uid="{4F258441-C3BD-4EF7-AD9C-C0FF1F6B363D}" name="ריק במקור" dataDxfId="25"/>
    <tableColumn id="2" xr3:uid="{B83EA269-D3CD-4D09-80DF-CB235E5B7C2B}" name="1. סך הכל עמלות קנייה ומכירה של ניירות ערך סחירים" dataDxfId="24"/>
    <tableColumn id="3" xr3:uid="{3E6443A8-C26D-4099-B631-5AEEE09787E8}" name="ריק במקור2" dataDxfId="23"/>
    <tableColumn id="4" xr3:uid="{5A9118E3-77A3-4D26-8DC5-A867FB1A9B87}" name=" 24 " dataDxfId="22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92486D6-561F-4115-966C-BB67AB94343C}" name="TitleRegion1.a6.d63.1" displayName="_TitleRegion1.a6.d63.1_2" ref="A6:D63" totalsRowShown="0" tableBorderDxfId="21">
  <autoFilter ref="A6:D63" xr:uid="{C92486D6-561F-4115-966C-BB67AB94343C}">
    <filterColumn colId="0" hiddenButton="1"/>
    <filterColumn colId="1" hiddenButton="1"/>
    <filterColumn colId="2" hiddenButton="1"/>
    <filterColumn colId="3" hiddenButton="1"/>
  </autoFilter>
  <tableColumns count="4">
    <tableColumn id="1" xr3:uid="{D6626F99-B6DB-493C-85F3-F75E00A58558}" name="ריק במקור" dataDxfId="20"/>
    <tableColumn id="2" xr3:uid="{600DF117-DB18-4AA2-B2A6-E00397403B68}" name="1. סך הכל עמלות קנייה ומכירה של ניירות ערך סחירים" dataDxfId="19"/>
    <tableColumn id="3" xr3:uid="{98E896D4-59D9-41E4-8887-F7B0CAECD7B1}" name="ריק במקור2" dataDxfId="18"/>
    <tableColumn id="4" xr3:uid="{B7E0AE26-E214-481F-B550-B85EC3A51AAF}" name=" 139 " dataDxfId="17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9BBEF5A-F75E-4A8D-AD57-0659612A97FD}" name="TitleRegion1.a6.d73.1" displayName="TitleRegion1.a6.d73.1" ref="A6:D73" totalsRowShown="0" tableBorderDxfId="16">
  <autoFilter ref="A6:D73" xr:uid="{99BBEF5A-F75E-4A8D-AD57-0659612A97FD}">
    <filterColumn colId="0" hiddenButton="1"/>
    <filterColumn colId="1" hiddenButton="1"/>
    <filterColumn colId="2" hiddenButton="1"/>
    <filterColumn colId="3" hiddenButton="1"/>
  </autoFilter>
  <tableColumns count="4">
    <tableColumn id="1" xr3:uid="{F9E0ABD8-87C9-4BCA-A5D9-9785D20A347D}" name="ריק במקור"/>
    <tableColumn id="2" xr3:uid="{F680AF33-B8BE-4AF6-B1AB-00B489819AF6}" name="צדדים קשורים"/>
    <tableColumn id="3" xr3:uid="{3839BAD6-1EC2-4E44-B8BE-AFD62D167B8E}" name="ריק במקור2" dataDxfId="15"/>
    <tableColumn id="4" xr3:uid="{F1AE3D72-93EF-4FFC-ABDF-809370F7FC54}" name="ריק במקור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405D37-9F0F-48C3-BCE6-DABDEB08F62F}" name="TitleRegion1.a6.d108.1" displayName="TitleRegion1.a6.d108.1" ref="A6:D108" totalsRowShown="0" tableBorderDxfId="14">
  <autoFilter ref="A6:D108" xr:uid="{F7405D37-9F0F-48C3-BCE6-DABDEB08F62F}">
    <filterColumn colId="0" hiddenButton="1"/>
    <filterColumn colId="1" hiddenButton="1"/>
    <filterColumn colId="2" hiddenButton="1"/>
    <filterColumn colId="3" hiddenButton="1"/>
  </autoFilter>
  <tableColumns count="4">
    <tableColumn id="1" xr3:uid="{B181B442-622C-488B-A26D-6C7153E5AE64}" name="ריק במקור"/>
    <tableColumn id="2" xr3:uid="{33D51EBD-01DE-4F4C-BF29-FF2C5BDEC9D1}" name="1"/>
    <tableColumn id="3" xr3:uid="{E425370D-49D0-4DAF-9A3E-A09A806F57F7}" name="גוף/יחיד א'" dataDxfId="13"/>
    <tableColumn id="4" xr3:uid="{9DF591CB-6073-4A4A-A5FA-61B9D8C513F1}" name=" 13 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  <c r="D1" s="1"/>
      <c r="E1" s="1"/>
      <c r="F1" s="1"/>
    </row>
    <row r="2" spans="1:6" x14ac:dyDescent="0.2">
      <c r="A2" s="1"/>
      <c r="B2" s="24" t="s">
        <v>120</v>
      </c>
      <c r="D2" s="25">
        <v>45291</v>
      </c>
      <c r="E2" s="1"/>
      <c r="F2" s="1"/>
    </row>
    <row r="3" spans="1:6" ht="15.75" x14ac:dyDescent="0.25">
      <c r="A3" s="1"/>
      <c r="B3" s="26" t="s">
        <v>121</v>
      </c>
      <c r="D3" s="1"/>
      <c r="E3" s="1"/>
      <c r="F3" s="1"/>
    </row>
    <row r="4" spans="1:6" x14ac:dyDescent="0.2">
      <c r="A4" s="1"/>
      <c r="B4" s="3"/>
      <c r="C4" s="4"/>
      <c r="D4" s="27" t="s">
        <v>39</v>
      </c>
      <c r="E4" s="1"/>
      <c r="F4" s="1"/>
    </row>
    <row r="5" spans="1:6" x14ac:dyDescent="0.2">
      <c r="A5" s="1"/>
      <c r="B5" s="33" t="s">
        <v>38</v>
      </c>
      <c r="C5" s="34"/>
      <c r="D5" s="5"/>
      <c r="E5" s="1"/>
      <c r="F5" s="1"/>
    </row>
    <row r="6" spans="1:6" x14ac:dyDescent="0.2">
      <c r="A6" s="44" t="s">
        <v>130</v>
      </c>
      <c r="B6" s="6" t="s">
        <v>40</v>
      </c>
      <c r="C6" s="45" t="s">
        <v>131</v>
      </c>
      <c r="D6" s="76" t="s">
        <v>129</v>
      </c>
      <c r="E6" s="1"/>
      <c r="F6" s="1"/>
    </row>
    <row r="7" spans="1:6" x14ac:dyDescent="0.2">
      <c r="A7" s="44" t="s">
        <v>130</v>
      </c>
      <c r="B7" s="46" t="s">
        <v>130</v>
      </c>
      <c r="C7" s="7" t="s">
        <v>41</v>
      </c>
      <c r="D7" s="36">
        <v>0</v>
      </c>
      <c r="E7" s="1"/>
      <c r="F7" s="1"/>
    </row>
    <row r="8" spans="1:6" x14ac:dyDescent="0.2">
      <c r="A8" s="44" t="s">
        <v>130</v>
      </c>
      <c r="B8" s="46" t="s">
        <v>130</v>
      </c>
      <c r="C8" s="7" t="s">
        <v>42</v>
      </c>
      <c r="D8" s="36">
        <v>74.941866097003199</v>
      </c>
      <c r="E8" s="1"/>
      <c r="F8" s="1"/>
    </row>
    <row r="9" spans="1:6" x14ac:dyDescent="0.2">
      <c r="A9" s="44" t="s">
        <v>130</v>
      </c>
      <c r="B9" s="47" t="s">
        <v>130</v>
      </c>
      <c r="C9" s="48" t="s">
        <v>130</v>
      </c>
      <c r="D9" s="49" t="s">
        <v>130</v>
      </c>
      <c r="E9" s="1"/>
      <c r="F9" s="1"/>
    </row>
    <row r="10" spans="1:6" x14ac:dyDescent="0.2">
      <c r="A10" s="44" t="s">
        <v>130</v>
      </c>
      <c r="B10" s="6" t="s">
        <v>43</v>
      </c>
      <c r="C10" s="50" t="s">
        <v>130</v>
      </c>
      <c r="D10" s="35">
        <f>SUM(D11:D12)</f>
        <v>6.7731478359698079</v>
      </c>
      <c r="E10" s="1"/>
      <c r="F10" s="1"/>
    </row>
    <row r="11" spans="1:6" x14ac:dyDescent="0.2">
      <c r="A11" s="44" t="s">
        <v>130</v>
      </c>
      <c r="B11" s="46" t="s">
        <v>130</v>
      </c>
      <c r="C11" s="7" t="s">
        <v>44</v>
      </c>
      <c r="D11" s="36">
        <v>0</v>
      </c>
      <c r="E11" s="1"/>
      <c r="F11" s="1"/>
    </row>
    <row r="12" spans="1:6" x14ac:dyDescent="0.2">
      <c r="A12" s="44" t="s">
        <v>130</v>
      </c>
      <c r="B12" s="46" t="s">
        <v>130</v>
      </c>
      <c r="C12" s="7" t="s">
        <v>45</v>
      </c>
      <c r="D12" s="36">
        <v>6.7731478359698079</v>
      </c>
      <c r="E12" s="1"/>
      <c r="F12" s="1"/>
    </row>
    <row r="13" spans="1:6" x14ac:dyDescent="0.2">
      <c r="A13" s="44" t="s">
        <v>130</v>
      </c>
      <c r="B13" s="47" t="s">
        <v>130</v>
      </c>
      <c r="C13" s="48" t="s">
        <v>130</v>
      </c>
      <c r="D13" s="49" t="s">
        <v>130</v>
      </c>
      <c r="E13" s="1"/>
      <c r="F13" s="1"/>
    </row>
    <row r="14" spans="1:6" x14ac:dyDescent="0.2">
      <c r="A14" s="44" t="s">
        <v>130</v>
      </c>
      <c r="B14" s="6" t="s">
        <v>46</v>
      </c>
      <c r="C14" s="50" t="s">
        <v>130</v>
      </c>
      <c r="D14" s="35">
        <f>SUM(D15:D16)</f>
        <v>44.07671330185417</v>
      </c>
      <c r="E14" s="1"/>
      <c r="F14" s="1"/>
    </row>
    <row r="15" spans="1:6" x14ac:dyDescent="0.2">
      <c r="A15" s="44" t="s">
        <v>130</v>
      </c>
      <c r="B15" s="46" t="s">
        <v>130</v>
      </c>
      <c r="C15" s="7" t="s">
        <v>47</v>
      </c>
      <c r="D15" s="36">
        <v>17.261016661164103</v>
      </c>
      <c r="E15" s="1"/>
      <c r="F15" s="1"/>
    </row>
    <row r="16" spans="1:6" x14ac:dyDescent="0.2">
      <c r="A16" s="44" t="s">
        <v>130</v>
      </c>
      <c r="B16" s="46" t="s">
        <v>130</v>
      </c>
      <c r="C16" s="7" t="s">
        <v>48</v>
      </c>
      <c r="D16" s="36">
        <v>26.815696640690067</v>
      </c>
      <c r="E16" s="1"/>
      <c r="F16" s="1"/>
    </row>
    <row r="17" spans="1:6" x14ac:dyDescent="0.2">
      <c r="A17" s="44" t="s">
        <v>130</v>
      </c>
      <c r="B17" s="47" t="s">
        <v>130</v>
      </c>
      <c r="C17" s="48" t="s">
        <v>130</v>
      </c>
      <c r="D17" s="49" t="s">
        <v>130</v>
      </c>
      <c r="E17" s="1"/>
      <c r="F17" s="1"/>
    </row>
    <row r="18" spans="1:6" x14ac:dyDescent="0.2">
      <c r="A18" s="44" t="s">
        <v>130</v>
      </c>
      <c r="B18" s="6" t="s">
        <v>49</v>
      </c>
      <c r="C18" s="50" t="s">
        <v>130</v>
      </c>
      <c r="D18" s="37">
        <v>205.17990468372957</v>
      </c>
      <c r="E18" s="1"/>
      <c r="F18" s="1"/>
    </row>
    <row r="19" spans="1:6" x14ac:dyDescent="0.2">
      <c r="A19" s="44" t="s">
        <v>130</v>
      </c>
      <c r="B19" s="47" t="s">
        <v>130</v>
      </c>
      <c r="C19" s="48" t="s">
        <v>130</v>
      </c>
      <c r="D19" s="49" t="s">
        <v>130</v>
      </c>
      <c r="E19" s="1"/>
      <c r="F19" s="1"/>
    </row>
    <row r="20" spans="1:6" x14ac:dyDescent="0.2">
      <c r="A20" s="44" t="s">
        <v>130</v>
      </c>
      <c r="B20" s="6" t="s">
        <v>50</v>
      </c>
      <c r="C20" s="50" t="s">
        <v>130</v>
      </c>
      <c r="D20" s="37">
        <v>0.48686978649223261</v>
      </c>
      <c r="E20" s="1"/>
      <c r="F20" s="1"/>
    </row>
    <row r="21" spans="1:6" x14ac:dyDescent="0.2">
      <c r="A21" s="44" t="s">
        <v>130</v>
      </c>
      <c r="B21" s="47" t="s">
        <v>130</v>
      </c>
      <c r="C21" s="48" t="s">
        <v>130</v>
      </c>
      <c r="D21" s="49" t="s">
        <v>130</v>
      </c>
      <c r="E21" s="1"/>
      <c r="F21" s="1"/>
    </row>
    <row r="22" spans="1:6" x14ac:dyDescent="0.2">
      <c r="A22" s="44" t="s">
        <v>130</v>
      </c>
      <c r="B22" s="6" t="s">
        <v>51</v>
      </c>
      <c r="C22" s="50" t="s">
        <v>130</v>
      </c>
      <c r="D22" s="38">
        <v>0</v>
      </c>
      <c r="E22" s="1"/>
      <c r="F22" s="1"/>
    </row>
    <row r="23" spans="1:6" x14ac:dyDescent="0.2">
      <c r="A23" s="44" t="s">
        <v>130</v>
      </c>
      <c r="B23" s="47" t="s">
        <v>130</v>
      </c>
      <c r="C23" s="48" t="s">
        <v>130</v>
      </c>
      <c r="D23" s="49" t="s">
        <v>130</v>
      </c>
      <c r="E23" s="1"/>
      <c r="F23" s="1"/>
    </row>
    <row r="24" spans="1:6" x14ac:dyDescent="0.2">
      <c r="A24" s="44" t="s">
        <v>130</v>
      </c>
      <c r="B24" s="6" t="s">
        <v>52</v>
      </c>
      <c r="C24" s="50" t="s">
        <v>130</v>
      </c>
      <c r="D24" s="39">
        <f>D6+D10+D14+D18+D20+D22</f>
        <v>331.51663560804576</v>
      </c>
      <c r="E24" s="1"/>
      <c r="F24" s="1"/>
    </row>
    <row r="25" spans="1:6" x14ac:dyDescent="0.2">
      <c r="A25" s="44" t="s">
        <v>130</v>
      </c>
      <c r="B25" s="47" t="s">
        <v>130</v>
      </c>
      <c r="C25" s="48" t="s">
        <v>130</v>
      </c>
      <c r="D25" s="49" t="s">
        <v>130</v>
      </c>
      <c r="E25" s="1"/>
      <c r="F25" s="1"/>
    </row>
    <row r="26" spans="1:6" x14ac:dyDescent="0.2">
      <c r="A26" s="44" t="s">
        <v>130</v>
      </c>
      <c r="B26" s="6" t="s">
        <v>53</v>
      </c>
      <c r="C26" s="50" t="s">
        <v>130</v>
      </c>
      <c r="D26" s="37">
        <f>(D28+D27)/2</f>
        <v>418835.5</v>
      </c>
      <c r="E26" s="1"/>
      <c r="F26" s="1"/>
    </row>
    <row r="27" spans="1:6" x14ac:dyDescent="0.2">
      <c r="A27" s="44" t="s">
        <v>130</v>
      </c>
      <c r="B27" s="46" t="s">
        <v>130</v>
      </c>
      <c r="C27" s="7" t="s">
        <v>54</v>
      </c>
      <c r="D27" s="36">
        <v>455365</v>
      </c>
      <c r="E27" s="1"/>
      <c r="F27" s="1"/>
    </row>
    <row r="28" spans="1:6" x14ac:dyDescent="0.2">
      <c r="A28" s="44" t="s">
        <v>130</v>
      </c>
      <c r="B28" s="46" t="s">
        <v>130</v>
      </c>
      <c r="C28" s="7" t="s">
        <v>55</v>
      </c>
      <c r="D28" s="36">
        <v>382306</v>
      </c>
      <c r="E28" s="1"/>
      <c r="F28" s="1"/>
    </row>
    <row r="29" spans="1:6" x14ac:dyDescent="0.2">
      <c r="A29" s="44" t="s">
        <v>130</v>
      </c>
      <c r="B29" s="47" t="s">
        <v>130</v>
      </c>
      <c r="C29" s="48" t="s">
        <v>130</v>
      </c>
      <c r="D29" s="49" t="s">
        <v>130</v>
      </c>
      <c r="E29" s="1"/>
      <c r="F29" s="1"/>
    </row>
    <row r="30" spans="1:6" x14ac:dyDescent="0.2">
      <c r="A30" s="44" t="s">
        <v>130</v>
      </c>
      <c r="B30" s="6" t="s">
        <v>56</v>
      </c>
      <c r="C30" s="50" t="s">
        <v>130</v>
      </c>
      <c r="D30" s="40">
        <f>D24/D26</f>
        <v>7.9151990604436765E-4</v>
      </c>
      <c r="E30" s="1"/>
      <c r="F30" s="1"/>
    </row>
    <row r="31" spans="1:6" x14ac:dyDescent="0.2">
      <c r="A31" s="44" t="s">
        <v>130</v>
      </c>
      <c r="B31" s="47" t="s">
        <v>130</v>
      </c>
      <c r="C31" s="48" t="s">
        <v>130</v>
      </c>
      <c r="D31" s="49" t="s">
        <v>130</v>
      </c>
      <c r="E31" s="1"/>
      <c r="F31" s="1"/>
    </row>
    <row r="32" spans="1:6" x14ac:dyDescent="0.2">
      <c r="A32" s="44" t="s">
        <v>130</v>
      </c>
      <c r="B32" s="3" t="s">
        <v>57</v>
      </c>
      <c r="C32" s="48" t="s">
        <v>130</v>
      </c>
      <c r="D32" s="49" t="s">
        <v>130</v>
      </c>
      <c r="E32" s="1"/>
      <c r="F32" s="1"/>
    </row>
    <row r="33" spans="1:6" x14ac:dyDescent="0.2">
      <c r="A33" s="44" t="s">
        <v>130</v>
      </c>
      <c r="B33" s="6" t="s">
        <v>58</v>
      </c>
      <c r="C33" s="50" t="s">
        <v>130</v>
      </c>
      <c r="D33" s="36">
        <v>125.4974450304818</v>
      </c>
      <c r="E33" s="1"/>
      <c r="F33" s="1"/>
    </row>
    <row r="34" spans="1:6" x14ac:dyDescent="0.2">
      <c r="A34" s="44" t="s">
        <v>130</v>
      </c>
      <c r="B34" s="47" t="s">
        <v>130</v>
      </c>
      <c r="C34" s="48" t="s">
        <v>130</v>
      </c>
      <c r="D34" s="49" t="s">
        <v>130</v>
      </c>
      <c r="E34" s="1"/>
      <c r="F34" s="1"/>
    </row>
    <row r="35" spans="1:6" x14ac:dyDescent="0.2">
      <c r="A35" s="44" t="s">
        <v>130</v>
      </c>
      <c r="B35" s="6" t="s">
        <v>59</v>
      </c>
      <c r="C35" s="50" t="s">
        <v>130</v>
      </c>
      <c r="D35" s="35">
        <f>SUM(D36:D44)</f>
        <v>560.77107934187575</v>
      </c>
      <c r="E35" s="1"/>
      <c r="F35" s="1"/>
    </row>
    <row r="36" spans="1:6" x14ac:dyDescent="0.2">
      <c r="A36" s="44" t="s">
        <v>130</v>
      </c>
      <c r="B36" s="46" t="s">
        <v>130</v>
      </c>
      <c r="C36" s="7" t="s">
        <v>60</v>
      </c>
      <c r="D36" s="36">
        <v>36.492225765985445</v>
      </c>
      <c r="E36" s="1"/>
      <c r="F36" s="1"/>
    </row>
    <row r="37" spans="1:6" x14ac:dyDescent="0.2">
      <c r="A37" s="44" t="s">
        <v>130</v>
      </c>
      <c r="B37" s="46" t="s">
        <v>130</v>
      </c>
      <c r="C37" s="7" t="s">
        <v>61</v>
      </c>
      <c r="D37" s="36">
        <v>461.59107328978683</v>
      </c>
      <c r="E37" s="1"/>
      <c r="F37" s="1"/>
    </row>
    <row r="38" spans="1:6" x14ac:dyDescent="0.2">
      <c r="A38" s="44" t="s">
        <v>130</v>
      </c>
      <c r="B38" s="46" t="s">
        <v>130</v>
      </c>
      <c r="C38" s="7" t="s">
        <v>62</v>
      </c>
      <c r="D38" s="36">
        <v>0</v>
      </c>
      <c r="E38" s="1"/>
      <c r="F38" s="1"/>
    </row>
    <row r="39" spans="1:6" x14ac:dyDescent="0.2">
      <c r="A39" s="44" t="s">
        <v>130</v>
      </c>
      <c r="B39" s="46" t="s">
        <v>130</v>
      </c>
      <c r="C39" s="7" t="s">
        <v>63</v>
      </c>
      <c r="D39" s="36">
        <v>0</v>
      </c>
      <c r="E39" s="1"/>
      <c r="F39" s="1"/>
    </row>
    <row r="40" spans="1:6" x14ac:dyDescent="0.2">
      <c r="A40" s="44" t="s">
        <v>130</v>
      </c>
      <c r="B40" s="46" t="s">
        <v>130</v>
      </c>
      <c r="C40" s="7" t="s">
        <v>64</v>
      </c>
      <c r="D40" s="36">
        <v>2.0925000000000002</v>
      </c>
      <c r="E40" s="1"/>
      <c r="F40" s="1"/>
    </row>
    <row r="41" spans="1:6" x14ac:dyDescent="0.2">
      <c r="A41" s="44" t="s">
        <v>130</v>
      </c>
      <c r="B41" s="46" t="s">
        <v>130</v>
      </c>
      <c r="C41" s="7" t="s">
        <v>65</v>
      </c>
      <c r="D41" s="36">
        <v>31.214229113193358</v>
      </c>
      <c r="E41" s="1"/>
      <c r="F41" s="1"/>
    </row>
    <row r="42" spans="1:6" x14ac:dyDescent="0.2">
      <c r="A42" s="44" t="s">
        <v>130</v>
      </c>
      <c r="B42" s="46" t="s">
        <v>130</v>
      </c>
      <c r="C42" s="7" t="s">
        <v>66</v>
      </c>
      <c r="D42" s="36">
        <v>0</v>
      </c>
      <c r="E42" s="1"/>
      <c r="F42" s="1"/>
    </row>
    <row r="43" spans="1:6" x14ac:dyDescent="0.2">
      <c r="A43" s="44" t="s">
        <v>130</v>
      </c>
      <c r="B43" s="46" t="s">
        <v>130</v>
      </c>
      <c r="C43" s="7" t="s">
        <v>67</v>
      </c>
      <c r="D43" s="36">
        <v>16.949252351450525</v>
      </c>
      <c r="E43" s="1"/>
      <c r="F43" s="1"/>
    </row>
    <row r="44" spans="1:6" x14ac:dyDescent="0.2">
      <c r="A44" s="44" t="s">
        <v>130</v>
      </c>
      <c r="B44" s="46" t="s">
        <v>130</v>
      </c>
      <c r="C44" s="7" t="s">
        <v>68</v>
      </c>
      <c r="D44" s="36">
        <v>12.431798821459513</v>
      </c>
      <c r="E44" s="1"/>
      <c r="F44" s="1"/>
    </row>
    <row r="45" spans="1:6" x14ac:dyDescent="0.2">
      <c r="A45" s="44" t="s">
        <v>130</v>
      </c>
      <c r="B45" s="47" t="s">
        <v>130</v>
      </c>
      <c r="C45" s="48" t="s">
        <v>130</v>
      </c>
      <c r="D45" s="49" t="s">
        <v>130</v>
      </c>
      <c r="E45" s="1"/>
      <c r="F45" s="1"/>
    </row>
    <row r="46" spans="1:6" x14ac:dyDescent="0.2">
      <c r="A46" s="44" t="s">
        <v>130</v>
      </c>
      <c r="B46" s="6" t="s">
        <v>69</v>
      </c>
      <c r="C46" s="50" t="s">
        <v>130</v>
      </c>
      <c r="D46" s="40">
        <f>D35/D28</f>
        <v>1.4668121330606262E-3</v>
      </c>
      <c r="E46" s="1"/>
      <c r="F46" s="1"/>
    </row>
    <row r="47" spans="1:6" x14ac:dyDescent="0.2">
      <c r="A47" s="44" t="s">
        <v>130</v>
      </c>
      <c r="B47" s="47" t="s">
        <v>130</v>
      </c>
      <c r="C47" s="48" t="s">
        <v>130</v>
      </c>
      <c r="D47" s="49" t="s">
        <v>130</v>
      </c>
      <c r="E47" s="1"/>
      <c r="F47" s="2"/>
    </row>
    <row r="48" spans="1:6" x14ac:dyDescent="0.2">
      <c r="A48" s="44" t="s">
        <v>130</v>
      </c>
      <c r="B48" s="6" t="s">
        <v>70</v>
      </c>
      <c r="C48" s="50" t="s">
        <v>130</v>
      </c>
      <c r="D48" s="40">
        <v>2.5000000000000001E-3</v>
      </c>
      <c r="E48" s="1"/>
      <c r="F48" s="1"/>
    </row>
    <row r="49" spans="1:6" x14ac:dyDescent="0.2">
      <c r="A49" s="44" t="s">
        <v>130</v>
      </c>
      <c r="B49" s="47" t="s">
        <v>130</v>
      </c>
      <c r="C49" s="48" t="s">
        <v>130</v>
      </c>
      <c r="D49" s="49" t="s">
        <v>130</v>
      </c>
      <c r="E49" s="1"/>
      <c r="F49" s="1"/>
    </row>
    <row r="50" spans="1:6" x14ac:dyDescent="0.2">
      <c r="A50" s="44" t="s">
        <v>130</v>
      </c>
      <c r="B50" s="6" t="s">
        <v>71</v>
      </c>
      <c r="C50" s="50" t="s">
        <v>130</v>
      </c>
      <c r="D50" s="41">
        <f>D48-D46</f>
        <v>1.0331878669393739E-3</v>
      </c>
      <c r="E50" s="1"/>
      <c r="F50" s="1"/>
    </row>
    <row r="51" spans="1:6" x14ac:dyDescent="0.2">
      <c r="A51" s="44" t="s">
        <v>130</v>
      </c>
      <c r="B51" s="47" t="s">
        <v>130</v>
      </c>
      <c r="C51" s="48" t="s">
        <v>130</v>
      </c>
      <c r="D51" s="49" t="s">
        <v>130</v>
      </c>
      <c r="E51" s="1"/>
      <c r="F51" s="1"/>
    </row>
    <row r="52" spans="1:6" x14ac:dyDescent="0.2">
      <c r="A52" s="44" t="s">
        <v>130</v>
      </c>
      <c r="B52" s="6" t="s">
        <v>72</v>
      </c>
      <c r="C52" s="7" t="s">
        <v>73</v>
      </c>
      <c r="D52" s="36">
        <v>0</v>
      </c>
      <c r="E52" s="1"/>
      <c r="F52" s="1"/>
    </row>
    <row r="53" spans="1:6" x14ac:dyDescent="0.2">
      <c r="A53" s="44" t="s">
        <v>130</v>
      </c>
      <c r="B53" s="46" t="s">
        <v>130</v>
      </c>
      <c r="C53" s="7" t="s">
        <v>74</v>
      </c>
      <c r="D53" s="40">
        <f>(D35-D52)/D28</f>
        <v>1.4668121330606262E-3</v>
      </c>
      <c r="E53" s="1"/>
      <c r="F53" s="1"/>
    </row>
    <row r="54" spans="1:6" x14ac:dyDescent="0.2">
      <c r="A54" s="44" t="s">
        <v>130</v>
      </c>
      <c r="B54" s="47" t="s">
        <v>130</v>
      </c>
      <c r="C54" s="48" t="s">
        <v>130</v>
      </c>
      <c r="D54" s="49" t="s">
        <v>130</v>
      </c>
      <c r="E54" s="1"/>
      <c r="F54" s="1"/>
    </row>
    <row r="55" spans="1:6" x14ac:dyDescent="0.2">
      <c r="A55" s="44" t="s">
        <v>130</v>
      </c>
      <c r="B55" s="3" t="s">
        <v>75</v>
      </c>
      <c r="C55" s="48" t="s">
        <v>130</v>
      </c>
      <c r="D55" s="49" t="s">
        <v>130</v>
      </c>
      <c r="E55" s="1"/>
      <c r="F55" s="1"/>
    </row>
    <row r="56" spans="1:6" x14ac:dyDescent="0.2">
      <c r="A56" s="44" t="s">
        <v>130</v>
      </c>
      <c r="B56" s="47" t="s">
        <v>130</v>
      </c>
      <c r="C56" s="48" t="s">
        <v>130</v>
      </c>
      <c r="D56" s="49" t="s">
        <v>130</v>
      </c>
      <c r="E56" s="1"/>
      <c r="F56" s="1"/>
    </row>
    <row r="57" spans="1:6" x14ac:dyDescent="0.2">
      <c r="A57" s="44" t="s">
        <v>130</v>
      </c>
      <c r="B57" s="6" t="s">
        <v>76</v>
      </c>
      <c r="C57" s="50" t="s">
        <v>130</v>
      </c>
      <c r="D57" s="42">
        <f>D24+D35-D52</f>
        <v>892.28771494992156</v>
      </c>
      <c r="E57" s="1"/>
      <c r="F57" s="1"/>
    </row>
    <row r="58" spans="1:6" x14ac:dyDescent="0.2">
      <c r="A58" s="44" t="s">
        <v>130</v>
      </c>
      <c r="B58" s="47" t="s">
        <v>130</v>
      </c>
      <c r="C58" s="48" t="s">
        <v>130</v>
      </c>
      <c r="D58" s="49" t="s">
        <v>130</v>
      </c>
      <c r="E58" s="1"/>
      <c r="F58" s="1"/>
    </row>
    <row r="59" spans="1:6" x14ac:dyDescent="0.2">
      <c r="A59" s="44" t="s">
        <v>130</v>
      </c>
      <c r="B59" s="6" t="s">
        <v>77</v>
      </c>
      <c r="C59" s="50" t="s">
        <v>130</v>
      </c>
      <c r="D59" s="40">
        <f>D57/D26</f>
        <v>2.13040135076879E-3</v>
      </c>
      <c r="E59" s="1"/>
      <c r="F59" s="1"/>
    </row>
    <row r="60" spans="1:6" x14ac:dyDescent="0.2">
      <c r="A60" s="44" t="s">
        <v>130</v>
      </c>
      <c r="B60" s="47" t="s">
        <v>130</v>
      </c>
      <c r="C60" s="48" t="s">
        <v>130</v>
      </c>
      <c r="D60" s="49" t="s">
        <v>130</v>
      </c>
      <c r="E60" s="1"/>
      <c r="F60" s="1"/>
    </row>
    <row r="61" spans="1:6" x14ac:dyDescent="0.2">
      <c r="A61" s="44" t="s">
        <v>130</v>
      </c>
      <c r="B61" s="3" t="s">
        <v>78</v>
      </c>
      <c r="C61" s="48" t="s">
        <v>130</v>
      </c>
      <c r="D61" s="49" t="s">
        <v>130</v>
      </c>
      <c r="E61" s="1"/>
      <c r="F61" s="1"/>
    </row>
    <row r="62" spans="1:6" x14ac:dyDescent="0.2">
      <c r="A62" s="44" t="s">
        <v>130</v>
      </c>
      <c r="B62" s="6" t="s">
        <v>79</v>
      </c>
      <c r="C62" s="50" t="s">
        <v>130</v>
      </c>
      <c r="D62" s="40">
        <v>2.5000000000000001E-3</v>
      </c>
      <c r="E62" s="1"/>
      <c r="F62" s="1"/>
    </row>
    <row r="63" spans="1:6" ht="15" thickBot="1" x14ac:dyDescent="0.25">
      <c r="A63" s="44" t="s">
        <v>130</v>
      </c>
      <c r="B63" s="8" t="s">
        <v>80</v>
      </c>
      <c r="C63" s="51" t="s">
        <v>130</v>
      </c>
      <c r="D63" s="43">
        <f>D62+D30</f>
        <v>3.2915199060443677E-3</v>
      </c>
      <c r="E63" s="1"/>
      <c r="F63" s="1"/>
    </row>
  </sheetData>
  <conditionalFormatting sqref="D50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  <c r="D1" s="1"/>
      <c r="E1" s="1"/>
      <c r="F1" s="1"/>
    </row>
    <row r="2" spans="1:6" x14ac:dyDescent="0.2">
      <c r="A2" s="1"/>
      <c r="B2" s="24" t="s">
        <v>120</v>
      </c>
      <c r="D2" s="25">
        <v>45291</v>
      </c>
      <c r="E2" s="1"/>
      <c r="F2" s="1"/>
    </row>
    <row r="3" spans="1:6" ht="15.75" x14ac:dyDescent="0.25">
      <c r="A3" s="1"/>
      <c r="B3" s="26" t="s">
        <v>122</v>
      </c>
      <c r="D3" s="1"/>
      <c r="E3" s="1"/>
      <c r="F3" s="1"/>
    </row>
    <row r="4" spans="1:6" x14ac:dyDescent="0.2">
      <c r="A4" s="1"/>
      <c r="B4" s="3"/>
      <c r="C4" s="4"/>
      <c r="D4" s="27" t="s">
        <v>39</v>
      </c>
      <c r="E4" s="1"/>
      <c r="F4" s="1"/>
    </row>
    <row r="5" spans="1:6" x14ac:dyDescent="0.2">
      <c r="A5" s="1"/>
      <c r="B5" s="33" t="s">
        <v>38</v>
      </c>
      <c r="C5" s="34"/>
      <c r="D5" s="5"/>
      <c r="E5" s="1"/>
      <c r="F5" s="1"/>
    </row>
    <row r="6" spans="1:6" x14ac:dyDescent="0.2">
      <c r="A6" s="44" t="s">
        <v>130</v>
      </c>
      <c r="B6" s="6" t="s">
        <v>40</v>
      </c>
      <c r="C6" s="45" t="s">
        <v>131</v>
      </c>
      <c r="D6" s="76" t="s">
        <v>132</v>
      </c>
      <c r="E6" s="1"/>
      <c r="F6" s="1"/>
    </row>
    <row r="7" spans="1:6" x14ac:dyDescent="0.2">
      <c r="A7" s="44" t="s">
        <v>130</v>
      </c>
      <c r="B7" s="46" t="s">
        <v>130</v>
      </c>
      <c r="C7" s="7" t="s">
        <v>41</v>
      </c>
      <c r="D7" s="36">
        <v>0</v>
      </c>
      <c r="E7" s="1"/>
      <c r="F7" s="1"/>
    </row>
    <row r="8" spans="1:6" x14ac:dyDescent="0.2">
      <c r="A8" s="44" t="s">
        <v>130</v>
      </c>
      <c r="B8" s="46" t="s">
        <v>130</v>
      </c>
      <c r="C8" s="7" t="s">
        <v>42</v>
      </c>
      <c r="D8" s="36">
        <v>17.971045371731723</v>
      </c>
      <c r="E8" s="1"/>
      <c r="F8" s="1"/>
    </row>
    <row r="9" spans="1:6" x14ac:dyDescent="0.2">
      <c r="A9" s="44" t="s">
        <v>130</v>
      </c>
      <c r="B9" s="47" t="s">
        <v>130</v>
      </c>
      <c r="C9" s="48" t="s">
        <v>130</v>
      </c>
      <c r="D9" s="49" t="s">
        <v>130</v>
      </c>
      <c r="E9" s="1"/>
      <c r="F9" s="1"/>
    </row>
    <row r="10" spans="1:6" x14ac:dyDescent="0.2">
      <c r="A10" s="44" t="s">
        <v>130</v>
      </c>
      <c r="B10" s="6" t="s">
        <v>43</v>
      </c>
      <c r="C10" s="50" t="s">
        <v>130</v>
      </c>
      <c r="D10" s="35">
        <f>SUM(D11:D12)</f>
        <v>1.0109711004521804</v>
      </c>
      <c r="E10" s="1"/>
      <c r="F10" s="1"/>
    </row>
    <row r="11" spans="1:6" x14ac:dyDescent="0.2">
      <c r="A11" s="44" t="s">
        <v>130</v>
      </c>
      <c r="B11" s="46" t="s">
        <v>130</v>
      </c>
      <c r="C11" s="7" t="s">
        <v>44</v>
      </c>
      <c r="D11" s="36">
        <v>0</v>
      </c>
      <c r="E11" s="1"/>
      <c r="F11" s="1"/>
    </row>
    <row r="12" spans="1:6" x14ac:dyDescent="0.2">
      <c r="A12" s="44" t="s">
        <v>130</v>
      </c>
      <c r="B12" s="46" t="s">
        <v>130</v>
      </c>
      <c r="C12" s="7" t="s">
        <v>45</v>
      </c>
      <c r="D12" s="36">
        <v>1.0109711004521804</v>
      </c>
      <c r="E12" s="1"/>
      <c r="F12" s="1"/>
    </row>
    <row r="13" spans="1:6" x14ac:dyDescent="0.2">
      <c r="A13" s="44" t="s">
        <v>130</v>
      </c>
      <c r="B13" s="47" t="s">
        <v>130</v>
      </c>
      <c r="C13" s="48" t="s">
        <v>130</v>
      </c>
      <c r="D13" s="49" t="s">
        <v>130</v>
      </c>
      <c r="E13" s="1"/>
      <c r="F13" s="1"/>
    </row>
    <row r="14" spans="1:6" x14ac:dyDescent="0.2">
      <c r="A14" s="44" t="s">
        <v>130</v>
      </c>
      <c r="B14" s="6" t="s">
        <v>46</v>
      </c>
      <c r="C14" s="50" t="s">
        <v>130</v>
      </c>
      <c r="D14" s="35">
        <f>SUM(D15:D16)</f>
        <v>7.6651846126791767</v>
      </c>
      <c r="E14" s="1"/>
      <c r="F14" s="1"/>
    </row>
    <row r="15" spans="1:6" x14ac:dyDescent="0.2">
      <c r="A15" s="44" t="s">
        <v>130</v>
      </c>
      <c r="B15" s="46" t="s">
        <v>130</v>
      </c>
      <c r="C15" s="7" t="s">
        <v>47</v>
      </c>
      <c r="D15" s="36">
        <v>3.8345901270580001</v>
      </c>
      <c r="E15" s="1"/>
      <c r="F15" s="1"/>
    </row>
    <row r="16" spans="1:6" x14ac:dyDescent="0.2">
      <c r="A16" s="44" t="s">
        <v>130</v>
      </c>
      <c r="B16" s="46" t="s">
        <v>130</v>
      </c>
      <c r="C16" s="7" t="s">
        <v>48</v>
      </c>
      <c r="D16" s="36">
        <v>3.8305944856211762</v>
      </c>
      <c r="E16" s="1"/>
      <c r="F16" s="1"/>
    </row>
    <row r="17" spans="1:6" x14ac:dyDescent="0.2">
      <c r="A17" s="44" t="s">
        <v>130</v>
      </c>
      <c r="B17" s="47" t="s">
        <v>130</v>
      </c>
      <c r="C17" s="48" t="s">
        <v>130</v>
      </c>
      <c r="D17" s="49" t="s">
        <v>130</v>
      </c>
      <c r="E17" s="1"/>
      <c r="F17" s="1"/>
    </row>
    <row r="18" spans="1:6" x14ac:dyDescent="0.2">
      <c r="A18" s="44" t="s">
        <v>130</v>
      </c>
      <c r="B18" s="6" t="s">
        <v>49</v>
      </c>
      <c r="C18" s="50" t="s">
        <v>130</v>
      </c>
      <c r="D18" s="37">
        <v>41.93080995087314</v>
      </c>
      <c r="E18" s="1"/>
      <c r="F18" s="1"/>
    </row>
    <row r="19" spans="1:6" x14ac:dyDescent="0.2">
      <c r="A19" s="44" t="s">
        <v>130</v>
      </c>
      <c r="B19" s="47" t="s">
        <v>130</v>
      </c>
      <c r="C19" s="48" t="s">
        <v>130</v>
      </c>
      <c r="D19" s="49" t="s">
        <v>130</v>
      </c>
      <c r="E19" s="1"/>
      <c r="F19" s="1"/>
    </row>
    <row r="20" spans="1:6" x14ac:dyDescent="0.2">
      <c r="A20" s="44" t="s">
        <v>130</v>
      </c>
      <c r="B20" s="6" t="s">
        <v>50</v>
      </c>
      <c r="C20" s="50" t="s">
        <v>130</v>
      </c>
      <c r="D20" s="37">
        <v>0.23999772126722352</v>
      </c>
      <c r="E20" s="1"/>
      <c r="F20" s="1"/>
    </row>
    <row r="21" spans="1:6" x14ac:dyDescent="0.2">
      <c r="A21" s="44" t="s">
        <v>130</v>
      </c>
      <c r="B21" s="47" t="s">
        <v>130</v>
      </c>
      <c r="C21" s="48" t="s">
        <v>130</v>
      </c>
      <c r="D21" s="49" t="s">
        <v>130</v>
      </c>
      <c r="E21" s="1"/>
      <c r="F21" s="1"/>
    </row>
    <row r="22" spans="1:6" x14ac:dyDescent="0.2">
      <c r="A22" s="44" t="s">
        <v>130</v>
      </c>
      <c r="B22" s="6" t="s">
        <v>51</v>
      </c>
      <c r="C22" s="50" t="s">
        <v>130</v>
      </c>
      <c r="D22" s="38">
        <v>0</v>
      </c>
      <c r="E22" s="1"/>
      <c r="F22" s="1"/>
    </row>
    <row r="23" spans="1:6" x14ac:dyDescent="0.2">
      <c r="A23" s="44" t="s">
        <v>130</v>
      </c>
      <c r="B23" s="47" t="s">
        <v>130</v>
      </c>
      <c r="C23" s="48" t="s">
        <v>130</v>
      </c>
      <c r="D23" s="49" t="s">
        <v>130</v>
      </c>
      <c r="E23" s="1"/>
      <c r="F23" s="1"/>
    </row>
    <row r="24" spans="1:6" x14ac:dyDescent="0.2">
      <c r="A24" s="44" t="s">
        <v>130</v>
      </c>
      <c r="B24" s="6" t="s">
        <v>52</v>
      </c>
      <c r="C24" s="50" t="s">
        <v>130</v>
      </c>
      <c r="D24" s="39">
        <f>D6+D10+D14+D18+D20+D22</f>
        <v>68.846963385271721</v>
      </c>
      <c r="E24" s="1"/>
      <c r="F24" s="1"/>
    </row>
    <row r="25" spans="1:6" x14ac:dyDescent="0.2">
      <c r="A25" s="44" t="s">
        <v>130</v>
      </c>
      <c r="B25" s="47" t="s">
        <v>130</v>
      </c>
      <c r="C25" s="48" t="s">
        <v>130</v>
      </c>
      <c r="D25" s="49" t="s">
        <v>130</v>
      </c>
      <c r="E25" s="1"/>
      <c r="F25" s="1"/>
    </row>
    <row r="26" spans="1:6" x14ac:dyDescent="0.2">
      <c r="A26" s="44" t="s">
        <v>130</v>
      </c>
      <c r="B26" s="6" t="s">
        <v>53</v>
      </c>
      <c r="C26" s="50" t="s">
        <v>130</v>
      </c>
      <c r="D26" s="37">
        <f>(D28+D27)/2</f>
        <v>93041</v>
      </c>
      <c r="E26" s="1"/>
      <c r="F26" s="1"/>
    </row>
    <row r="27" spans="1:6" x14ac:dyDescent="0.2">
      <c r="A27" s="44" t="s">
        <v>130</v>
      </c>
      <c r="B27" s="46" t="s">
        <v>130</v>
      </c>
      <c r="C27" s="7" t="s">
        <v>54</v>
      </c>
      <c r="D27" s="36">
        <v>101817</v>
      </c>
      <c r="E27" s="1"/>
      <c r="F27" s="1"/>
    </row>
    <row r="28" spans="1:6" x14ac:dyDescent="0.2">
      <c r="A28" s="44" t="s">
        <v>130</v>
      </c>
      <c r="B28" s="46" t="s">
        <v>130</v>
      </c>
      <c r="C28" s="7" t="s">
        <v>55</v>
      </c>
      <c r="D28" s="36">
        <v>84265</v>
      </c>
      <c r="E28" s="1"/>
      <c r="F28" s="1"/>
    </row>
    <row r="29" spans="1:6" x14ac:dyDescent="0.2">
      <c r="A29" s="44" t="s">
        <v>130</v>
      </c>
      <c r="B29" s="47" t="s">
        <v>130</v>
      </c>
      <c r="C29" s="48" t="s">
        <v>130</v>
      </c>
      <c r="D29" s="49" t="s">
        <v>130</v>
      </c>
      <c r="E29" s="1"/>
      <c r="F29" s="1"/>
    </row>
    <row r="30" spans="1:6" x14ac:dyDescent="0.2">
      <c r="A30" s="44" t="s">
        <v>130</v>
      </c>
      <c r="B30" s="6" t="s">
        <v>56</v>
      </c>
      <c r="C30" s="50" t="s">
        <v>130</v>
      </c>
      <c r="D30" s="40">
        <f>D24/D26</f>
        <v>7.3996370831431004E-4</v>
      </c>
      <c r="E30" s="1"/>
      <c r="F30" s="1"/>
    </row>
    <row r="31" spans="1:6" x14ac:dyDescent="0.2">
      <c r="A31" s="44" t="s">
        <v>130</v>
      </c>
      <c r="B31" s="47" t="s">
        <v>130</v>
      </c>
      <c r="C31" s="48" t="s">
        <v>130</v>
      </c>
      <c r="D31" s="49" t="s">
        <v>130</v>
      </c>
      <c r="E31" s="1"/>
      <c r="F31" s="1"/>
    </row>
    <row r="32" spans="1:6" x14ac:dyDescent="0.2">
      <c r="A32" s="44" t="s">
        <v>130</v>
      </c>
      <c r="B32" s="3" t="s">
        <v>57</v>
      </c>
      <c r="C32" s="48" t="s">
        <v>130</v>
      </c>
      <c r="D32" s="49" t="s">
        <v>130</v>
      </c>
      <c r="E32" s="1"/>
      <c r="F32" s="1"/>
    </row>
    <row r="33" spans="1:6" x14ac:dyDescent="0.2">
      <c r="A33" s="44" t="s">
        <v>130</v>
      </c>
      <c r="B33" s="6" t="s">
        <v>58</v>
      </c>
      <c r="C33" s="50" t="s">
        <v>130</v>
      </c>
      <c r="D33" s="36">
        <v>21.667901854735856</v>
      </c>
      <c r="E33" s="1"/>
      <c r="F33" s="1"/>
    </row>
    <row r="34" spans="1:6" x14ac:dyDescent="0.2">
      <c r="A34" s="44" t="s">
        <v>130</v>
      </c>
      <c r="B34" s="47" t="s">
        <v>130</v>
      </c>
      <c r="C34" s="48" t="s">
        <v>130</v>
      </c>
      <c r="D34" s="49" t="s">
        <v>130</v>
      </c>
      <c r="E34" s="1"/>
      <c r="F34" s="1"/>
    </row>
    <row r="35" spans="1:6" x14ac:dyDescent="0.2">
      <c r="A35" s="44" t="s">
        <v>130</v>
      </c>
      <c r="B35" s="6" t="s">
        <v>59</v>
      </c>
      <c r="C35" s="50" t="s">
        <v>130</v>
      </c>
      <c r="D35" s="35">
        <f>SUM(D36:D44)</f>
        <v>132.99870661113238</v>
      </c>
      <c r="E35" s="1"/>
      <c r="F35" s="1"/>
    </row>
    <row r="36" spans="1:6" x14ac:dyDescent="0.2">
      <c r="A36" s="44" t="s">
        <v>130</v>
      </c>
      <c r="B36" s="46" t="s">
        <v>130</v>
      </c>
      <c r="C36" s="7" t="s">
        <v>60</v>
      </c>
      <c r="D36" s="36">
        <v>7.6971406719500761</v>
      </c>
      <c r="E36" s="1"/>
      <c r="F36" s="1"/>
    </row>
    <row r="37" spans="1:6" x14ac:dyDescent="0.2">
      <c r="A37" s="44" t="s">
        <v>130</v>
      </c>
      <c r="B37" s="46" t="s">
        <v>130</v>
      </c>
      <c r="C37" s="7" t="s">
        <v>61</v>
      </c>
      <c r="D37" s="36">
        <v>100.7158199148048</v>
      </c>
      <c r="E37" s="1"/>
      <c r="F37" s="1"/>
    </row>
    <row r="38" spans="1:6" x14ac:dyDescent="0.2">
      <c r="A38" s="44" t="s">
        <v>130</v>
      </c>
      <c r="B38" s="46" t="s">
        <v>130</v>
      </c>
      <c r="C38" s="7" t="s">
        <v>62</v>
      </c>
      <c r="D38" s="36">
        <v>0</v>
      </c>
      <c r="E38" s="1"/>
      <c r="F38" s="1"/>
    </row>
    <row r="39" spans="1:6" x14ac:dyDescent="0.2">
      <c r="A39" s="44" t="s">
        <v>130</v>
      </c>
      <c r="B39" s="46" t="s">
        <v>130</v>
      </c>
      <c r="C39" s="7" t="s">
        <v>63</v>
      </c>
      <c r="D39" s="36">
        <v>0</v>
      </c>
      <c r="E39" s="1"/>
      <c r="F39" s="1"/>
    </row>
    <row r="40" spans="1:6" x14ac:dyDescent="0.2">
      <c r="A40" s="44" t="s">
        <v>130</v>
      </c>
      <c r="B40" s="46" t="s">
        <v>130</v>
      </c>
      <c r="C40" s="7" t="s">
        <v>64</v>
      </c>
      <c r="D40" s="36">
        <v>1.1609400000000001</v>
      </c>
      <c r="E40" s="1"/>
      <c r="F40" s="1"/>
    </row>
    <row r="41" spans="1:6" x14ac:dyDescent="0.2">
      <c r="A41" s="44" t="s">
        <v>130</v>
      </c>
      <c r="B41" s="46" t="s">
        <v>130</v>
      </c>
      <c r="C41" s="7" t="s">
        <v>65</v>
      </c>
      <c r="D41" s="36">
        <v>15.17986326905533</v>
      </c>
      <c r="E41" s="1"/>
      <c r="F41" s="1"/>
    </row>
    <row r="42" spans="1:6" x14ac:dyDescent="0.2">
      <c r="A42" s="44" t="s">
        <v>130</v>
      </c>
      <c r="B42" s="46" t="s">
        <v>130</v>
      </c>
      <c r="C42" s="7" t="s">
        <v>66</v>
      </c>
      <c r="D42" s="36">
        <v>0</v>
      </c>
      <c r="E42" s="1"/>
      <c r="F42" s="1"/>
    </row>
    <row r="43" spans="1:6" x14ac:dyDescent="0.2">
      <c r="A43" s="44" t="s">
        <v>130</v>
      </c>
      <c r="B43" s="46" t="s">
        <v>130</v>
      </c>
      <c r="C43" s="7" t="s">
        <v>67</v>
      </c>
      <c r="D43" s="36">
        <v>5.5601606040662306</v>
      </c>
      <c r="E43" s="1"/>
      <c r="F43" s="1"/>
    </row>
    <row r="44" spans="1:6" x14ac:dyDescent="0.2">
      <c r="A44" s="44" t="s">
        <v>130</v>
      </c>
      <c r="B44" s="46" t="s">
        <v>130</v>
      </c>
      <c r="C44" s="7" t="s">
        <v>68</v>
      </c>
      <c r="D44" s="36">
        <v>2.6847821512559382</v>
      </c>
      <c r="E44" s="1"/>
      <c r="F44" s="1"/>
    </row>
    <row r="45" spans="1:6" x14ac:dyDescent="0.2">
      <c r="A45" s="44" t="s">
        <v>130</v>
      </c>
      <c r="B45" s="47" t="s">
        <v>130</v>
      </c>
      <c r="C45" s="48" t="s">
        <v>130</v>
      </c>
      <c r="D45" s="49" t="s">
        <v>130</v>
      </c>
      <c r="E45" s="1"/>
      <c r="F45" s="1"/>
    </row>
    <row r="46" spans="1:6" x14ac:dyDescent="0.2">
      <c r="A46" s="44" t="s">
        <v>130</v>
      </c>
      <c r="B46" s="6" t="s">
        <v>69</v>
      </c>
      <c r="C46" s="50" t="s">
        <v>130</v>
      </c>
      <c r="D46" s="40">
        <f>D35/D28</f>
        <v>1.5783386531909142E-3</v>
      </c>
      <c r="E46" s="1"/>
      <c r="F46" s="1"/>
    </row>
    <row r="47" spans="1:6" x14ac:dyDescent="0.2">
      <c r="A47" s="44" t="s">
        <v>130</v>
      </c>
      <c r="B47" s="47" t="s">
        <v>130</v>
      </c>
      <c r="C47" s="48" t="s">
        <v>130</v>
      </c>
      <c r="D47" s="49" t="s">
        <v>130</v>
      </c>
      <c r="E47" s="1"/>
      <c r="F47" s="2"/>
    </row>
    <row r="48" spans="1:6" x14ac:dyDescent="0.2">
      <c r="A48" s="44" t="s">
        <v>130</v>
      </c>
      <c r="B48" s="6" t="s">
        <v>70</v>
      </c>
      <c r="C48" s="50" t="s">
        <v>130</v>
      </c>
      <c r="D48" s="40">
        <v>2.5000000000000001E-3</v>
      </c>
      <c r="E48" s="1"/>
      <c r="F48" s="1"/>
    </row>
    <row r="49" spans="1:6" x14ac:dyDescent="0.2">
      <c r="A49" s="44" t="s">
        <v>130</v>
      </c>
      <c r="B49" s="47" t="s">
        <v>130</v>
      </c>
      <c r="C49" s="48" t="s">
        <v>130</v>
      </c>
      <c r="D49" s="49" t="s">
        <v>130</v>
      </c>
      <c r="E49" s="1"/>
      <c r="F49" s="1"/>
    </row>
    <row r="50" spans="1:6" x14ac:dyDescent="0.2">
      <c r="A50" s="44" t="s">
        <v>130</v>
      </c>
      <c r="B50" s="6" t="s">
        <v>71</v>
      </c>
      <c r="C50" s="50" t="s">
        <v>130</v>
      </c>
      <c r="D50" s="41">
        <f>D48-D46</f>
        <v>9.2166134680908584E-4</v>
      </c>
      <c r="E50" s="1"/>
      <c r="F50" s="1"/>
    </row>
    <row r="51" spans="1:6" x14ac:dyDescent="0.2">
      <c r="A51" s="44" t="s">
        <v>130</v>
      </c>
      <c r="B51" s="47" t="s">
        <v>130</v>
      </c>
      <c r="C51" s="48" t="s">
        <v>130</v>
      </c>
      <c r="D51" s="49" t="s">
        <v>130</v>
      </c>
      <c r="E51" s="1"/>
      <c r="F51" s="1"/>
    </row>
    <row r="52" spans="1:6" x14ac:dyDescent="0.2">
      <c r="A52" s="44" t="s">
        <v>130</v>
      </c>
      <c r="B52" s="6" t="s">
        <v>72</v>
      </c>
      <c r="C52" s="7" t="s">
        <v>73</v>
      </c>
      <c r="D52" s="36">
        <v>0</v>
      </c>
      <c r="E52" s="1"/>
      <c r="F52" s="1"/>
    </row>
    <row r="53" spans="1:6" x14ac:dyDescent="0.2">
      <c r="A53" s="44" t="s">
        <v>130</v>
      </c>
      <c r="B53" s="46" t="s">
        <v>130</v>
      </c>
      <c r="C53" s="7" t="s">
        <v>74</v>
      </c>
      <c r="D53" s="40">
        <f>(D35-D52)/D28</f>
        <v>1.5783386531909142E-3</v>
      </c>
      <c r="E53" s="1"/>
      <c r="F53" s="1"/>
    </row>
    <row r="54" spans="1:6" x14ac:dyDescent="0.2">
      <c r="A54" s="44" t="s">
        <v>130</v>
      </c>
      <c r="B54" s="47" t="s">
        <v>130</v>
      </c>
      <c r="C54" s="48" t="s">
        <v>130</v>
      </c>
      <c r="D54" s="49" t="s">
        <v>130</v>
      </c>
      <c r="E54" s="1"/>
      <c r="F54" s="1"/>
    </row>
    <row r="55" spans="1:6" x14ac:dyDescent="0.2">
      <c r="A55" s="44" t="s">
        <v>130</v>
      </c>
      <c r="B55" s="3" t="s">
        <v>75</v>
      </c>
      <c r="C55" s="48" t="s">
        <v>130</v>
      </c>
      <c r="D55" s="49" t="s">
        <v>130</v>
      </c>
      <c r="E55" s="1"/>
      <c r="F55" s="1"/>
    </row>
    <row r="56" spans="1:6" x14ac:dyDescent="0.2">
      <c r="A56" s="44" t="s">
        <v>130</v>
      </c>
      <c r="B56" s="47" t="s">
        <v>130</v>
      </c>
      <c r="C56" s="48" t="s">
        <v>130</v>
      </c>
      <c r="D56" s="49" t="s">
        <v>130</v>
      </c>
      <c r="E56" s="1"/>
      <c r="F56" s="1"/>
    </row>
    <row r="57" spans="1:6" x14ac:dyDescent="0.2">
      <c r="A57" s="44" t="s">
        <v>130</v>
      </c>
      <c r="B57" s="6" t="s">
        <v>76</v>
      </c>
      <c r="C57" s="50" t="s">
        <v>130</v>
      </c>
      <c r="D57" s="42">
        <f>D24+D35-D52</f>
        <v>201.8456699964041</v>
      </c>
      <c r="E57" s="1"/>
      <c r="F57" s="1"/>
    </row>
    <row r="58" spans="1:6" x14ac:dyDescent="0.2">
      <c r="A58" s="44" t="s">
        <v>130</v>
      </c>
      <c r="B58" s="47" t="s">
        <v>130</v>
      </c>
      <c r="C58" s="48" t="s">
        <v>130</v>
      </c>
      <c r="D58" s="49" t="s">
        <v>130</v>
      </c>
      <c r="E58" s="1"/>
      <c r="F58" s="1"/>
    </row>
    <row r="59" spans="1:6" x14ac:dyDescent="0.2">
      <c r="A59" s="44" t="s">
        <v>130</v>
      </c>
      <c r="B59" s="6" t="s">
        <v>77</v>
      </c>
      <c r="C59" s="50" t="s">
        <v>130</v>
      </c>
      <c r="D59" s="40">
        <f>D57/D26</f>
        <v>2.1694271342354884E-3</v>
      </c>
      <c r="E59" s="1"/>
      <c r="F59" s="1"/>
    </row>
    <row r="60" spans="1:6" x14ac:dyDescent="0.2">
      <c r="A60" s="44" t="s">
        <v>130</v>
      </c>
      <c r="B60" s="47" t="s">
        <v>130</v>
      </c>
      <c r="C60" s="48" t="s">
        <v>130</v>
      </c>
      <c r="D60" s="49" t="s">
        <v>130</v>
      </c>
      <c r="E60" s="1"/>
      <c r="F60" s="1"/>
    </row>
    <row r="61" spans="1:6" x14ac:dyDescent="0.2">
      <c r="A61" s="44" t="s">
        <v>130</v>
      </c>
      <c r="B61" s="3" t="s">
        <v>78</v>
      </c>
      <c r="C61" s="48" t="s">
        <v>130</v>
      </c>
      <c r="D61" s="49" t="s">
        <v>130</v>
      </c>
      <c r="E61" s="1"/>
      <c r="F61" s="1"/>
    </row>
    <row r="62" spans="1:6" x14ac:dyDescent="0.2">
      <c r="A62" s="44" t="s">
        <v>130</v>
      </c>
      <c r="B62" s="6" t="s">
        <v>79</v>
      </c>
      <c r="C62" s="50" t="s">
        <v>130</v>
      </c>
      <c r="D62" s="40">
        <v>2.5000000000000001E-3</v>
      </c>
      <c r="E62" s="1"/>
      <c r="F62" s="1"/>
    </row>
    <row r="63" spans="1:6" ht="15" thickBot="1" x14ac:dyDescent="0.25">
      <c r="A63" s="44" t="s">
        <v>130</v>
      </c>
      <c r="B63" s="8" t="s">
        <v>80</v>
      </c>
      <c r="C63" s="51" t="s">
        <v>130</v>
      </c>
      <c r="D63" s="43">
        <f>D62+D30</f>
        <v>3.2399637083143102E-3</v>
      </c>
      <c r="E63" s="1"/>
      <c r="F63" s="1"/>
    </row>
  </sheetData>
  <conditionalFormatting sqref="D50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25">
        <v>45291</v>
      </c>
    </row>
    <row r="3" spans="1:6" ht="15.75" x14ac:dyDescent="0.25">
      <c r="A3" s="1"/>
      <c r="B3" s="26" t="s">
        <v>123</v>
      </c>
    </row>
    <row r="4" spans="1:6" x14ac:dyDescent="0.2">
      <c r="A4" s="1"/>
      <c r="B4" s="3"/>
      <c r="C4" s="4"/>
      <c r="D4" s="27" t="s">
        <v>39</v>
      </c>
      <c r="E4" s="1"/>
      <c r="F4" s="1"/>
    </row>
    <row r="5" spans="1:6" x14ac:dyDescent="0.2">
      <c r="A5" s="1"/>
      <c r="B5" s="33" t="s">
        <v>38</v>
      </c>
      <c r="C5" s="34"/>
      <c r="D5" s="5"/>
      <c r="E5" s="1"/>
      <c r="F5" s="1"/>
    </row>
    <row r="6" spans="1:6" x14ac:dyDescent="0.2">
      <c r="A6" s="44" t="s">
        <v>130</v>
      </c>
      <c r="B6" s="6" t="s">
        <v>40</v>
      </c>
      <c r="C6" s="45" t="s">
        <v>131</v>
      </c>
      <c r="D6" s="76" t="s">
        <v>133</v>
      </c>
      <c r="E6" s="1"/>
      <c r="F6" s="1"/>
    </row>
    <row r="7" spans="1:6" x14ac:dyDescent="0.2">
      <c r="A7" s="44" t="s">
        <v>130</v>
      </c>
      <c r="B7" s="46" t="s">
        <v>130</v>
      </c>
      <c r="C7" s="7" t="s">
        <v>41</v>
      </c>
      <c r="D7" s="36">
        <v>0</v>
      </c>
      <c r="E7" s="1"/>
      <c r="F7" s="1"/>
    </row>
    <row r="8" spans="1:6" x14ac:dyDescent="0.2">
      <c r="A8" s="44" t="s">
        <v>130</v>
      </c>
      <c r="B8" s="46" t="s">
        <v>130</v>
      </c>
      <c r="C8" s="7" t="s">
        <v>42</v>
      </c>
      <c r="D8" s="36">
        <v>22.401913775393659</v>
      </c>
      <c r="E8" s="1"/>
      <c r="F8" s="1"/>
    </row>
    <row r="9" spans="1:6" x14ac:dyDescent="0.2">
      <c r="A9" s="44" t="s">
        <v>130</v>
      </c>
      <c r="B9" s="47" t="s">
        <v>130</v>
      </c>
      <c r="C9" s="48" t="s">
        <v>130</v>
      </c>
      <c r="D9" s="49" t="s">
        <v>130</v>
      </c>
      <c r="E9" s="1"/>
      <c r="F9" s="1"/>
    </row>
    <row r="10" spans="1:6" x14ac:dyDescent="0.2">
      <c r="A10" s="44" t="s">
        <v>130</v>
      </c>
      <c r="B10" s="6" t="s">
        <v>43</v>
      </c>
      <c r="C10" s="50" t="s">
        <v>130</v>
      </c>
      <c r="D10" s="35">
        <f>SUM(D11:D12)</f>
        <v>0.74556718714496317</v>
      </c>
      <c r="E10" s="1"/>
      <c r="F10" s="1"/>
    </row>
    <row r="11" spans="1:6" x14ac:dyDescent="0.2">
      <c r="A11" s="44" t="s">
        <v>130</v>
      </c>
      <c r="B11" s="46" t="s">
        <v>130</v>
      </c>
      <c r="C11" s="7" t="s">
        <v>44</v>
      </c>
      <c r="D11" s="36">
        <v>0</v>
      </c>
      <c r="E11" s="1"/>
      <c r="F11" s="1"/>
    </row>
    <row r="12" spans="1:6" x14ac:dyDescent="0.2">
      <c r="A12" s="44" t="s">
        <v>130</v>
      </c>
      <c r="B12" s="46" t="s">
        <v>130</v>
      </c>
      <c r="C12" s="7" t="s">
        <v>45</v>
      </c>
      <c r="D12" s="36">
        <v>0.74556718714496317</v>
      </c>
      <c r="E12" s="1"/>
      <c r="F12" s="1"/>
    </row>
    <row r="13" spans="1:6" x14ac:dyDescent="0.2">
      <c r="A13" s="44" t="s">
        <v>130</v>
      </c>
      <c r="B13" s="47" t="s">
        <v>130</v>
      </c>
      <c r="C13" s="48" t="s">
        <v>130</v>
      </c>
      <c r="D13" s="49" t="s">
        <v>130</v>
      </c>
      <c r="E13" s="1"/>
      <c r="F13" s="1"/>
    </row>
    <row r="14" spans="1:6" x14ac:dyDescent="0.2">
      <c r="A14" s="44" t="s">
        <v>130</v>
      </c>
      <c r="B14" s="6" t="s">
        <v>46</v>
      </c>
      <c r="C14" s="50" t="s">
        <v>130</v>
      </c>
      <c r="D14" s="35">
        <f>SUM(D15:D16)</f>
        <v>3.2875110686572069</v>
      </c>
      <c r="E14" s="1"/>
      <c r="F14" s="1"/>
    </row>
    <row r="15" spans="1:6" x14ac:dyDescent="0.2">
      <c r="A15" s="44" t="s">
        <v>130</v>
      </c>
      <c r="B15" s="46" t="s">
        <v>130</v>
      </c>
      <c r="C15" s="7" t="s">
        <v>47</v>
      </c>
      <c r="D15" s="36">
        <v>0.51801519659920148</v>
      </c>
      <c r="E15" s="1"/>
      <c r="F15" s="1"/>
    </row>
    <row r="16" spans="1:6" x14ac:dyDescent="0.2">
      <c r="A16" s="44" t="s">
        <v>130</v>
      </c>
      <c r="B16" s="46" t="s">
        <v>130</v>
      </c>
      <c r="C16" s="7" t="s">
        <v>48</v>
      </c>
      <c r="D16" s="36">
        <v>2.7694958720580054</v>
      </c>
      <c r="E16" s="1"/>
      <c r="F16" s="1"/>
    </row>
    <row r="17" spans="1:6" x14ac:dyDescent="0.2">
      <c r="A17" s="44" t="s">
        <v>130</v>
      </c>
      <c r="B17" s="47" t="s">
        <v>130</v>
      </c>
      <c r="C17" s="48" t="s">
        <v>130</v>
      </c>
      <c r="D17" s="49" t="s">
        <v>130</v>
      </c>
      <c r="E17" s="1"/>
      <c r="F17" s="1"/>
    </row>
    <row r="18" spans="1:6" x14ac:dyDescent="0.2">
      <c r="A18" s="44" t="s">
        <v>130</v>
      </c>
      <c r="B18" s="6" t="s">
        <v>49</v>
      </c>
      <c r="C18" s="50" t="s">
        <v>130</v>
      </c>
      <c r="D18" s="37">
        <v>46.43821830071095</v>
      </c>
      <c r="E18" s="1"/>
      <c r="F18" s="1"/>
    </row>
    <row r="19" spans="1:6" x14ac:dyDescent="0.2">
      <c r="A19" s="44" t="s">
        <v>130</v>
      </c>
      <c r="B19" s="47" t="s">
        <v>130</v>
      </c>
      <c r="C19" s="48" t="s">
        <v>130</v>
      </c>
      <c r="D19" s="49" t="s">
        <v>130</v>
      </c>
      <c r="E19" s="1"/>
      <c r="F19" s="1"/>
    </row>
    <row r="20" spans="1:6" x14ac:dyDescent="0.2">
      <c r="A20" s="44" t="s">
        <v>130</v>
      </c>
      <c r="B20" s="6" t="s">
        <v>50</v>
      </c>
      <c r="C20" s="50" t="s">
        <v>130</v>
      </c>
      <c r="D20" s="37">
        <v>0.39126012916315472</v>
      </c>
      <c r="E20" s="1"/>
      <c r="F20" s="1"/>
    </row>
    <row r="21" spans="1:6" x14ac:dyDescent="0.2">
      <c r="A21" s="44" t="s">
        <v>130</v>
      </c>
      <c r="B21" s="47" t="s">
        <v>130</v>
      </c>
      <c r="C21" s="48" t="s">
        <v>130</v>
      </c>
      <c r="D21" s="49" t="s">
        <v>130</v>
      </c>
      <c r="E21" s="1"/>
      <c r="F21" s="1"/>
    </row>
    <row r="22" spans="1:6" x14ac:dyDescent="0.2">
      <c r="A22" s="44" t="s">
        <v>130</v>
      </c>
      <c r="B22" s="6" t="s">
        <v>51</v>
      </c>
      <c r="C22" s="50" t="s">
        <v>130</v>
      </c>
      <c r="D22" s="38">
        <v>0</v>
      </c>
      <c r="E22" s="1"/>
      <c r="F22" s="1"/>
    </row>
    <row r="23" spans="1:6" x14ac:dyDescent="0.2">
      <c r="A23" s="44" t="s">
        <v>130</v>
      </c>
      <c r="B23" s="47" t="s">
        <v>130</v>
      </c>
      <c r="C23" s="48" t="s">
        <v>130</v>
      </c>
      <c r="D23" s="49" t="s">
        <v>130</v>
      </c>
      <c r="E23" s="1"/>
      <c r="F23" s="1"/>
    </row>
    <row r="24" spans="1:6" x14ac:dyDescent="0.2">
      <c r="A24" s="44" t="s">
        <v>130</v>
      </c>
      <c r="B24" s="6" t="s">
        <v>52</v>
      </c>
      <c r="C24" s="50" t="s">
        <v>130</v>
      </c>
      <c r="D24" s="39">
        <f>D6+D10+D14+D18+D20+D22</f>
        <v>72.862556685676282</v>
      </c>
      <c r="E24" s="1"/>
      <c r="F24" s="1"/>
    </row>
    <row r="25" spans="1:6" x14ac:dyDescent="0.2">
      <c r="A25" s="44" t="s">
        <v>130</v>
      </c>
      <c r="B25" s="47" t="s">
        <v>130</v>
      </c>
      <c r="C25" s="48" t="s">
        <v>130</v>
      </c>
      <c r="D25" s="49" t="s">
        <v>130</v>
      </c>
      <c r="E25" s="1"/>
      <c r="F25" s="1"/>
    </row>
    <row r="26" spans="1:6" x14ac:dyDescent="0.2">
      <c r="A26" s="44" t="s">
        <v>130</v>
      </c>
      <c r="B26" s="6" t="s">
        <v>53</v>
      </c>
      <c r="C26" s="50" t="s">
        <v>130</v>
      </c>
      <c r="D26" s="37">
        <f>(D28+D27)/2</f>
        <v>77350</v>
      </c>
      <c r="E26" s="1"/>
      <c r="F26" s="1"/>
    </row>
    <row r="27" spans="1:6" x14ac:dyDescent="0.2">
      <c r="A27" s="44" t="s">
        <v>130</v>
      </c>
      <c r="B27" s="46" t="s">
        <v>130</v>
      </c>
      <c r="C27" s="7" t="s">
        <v>54</v>
      </c>
      <c r="D27" s="36">
        <v>90865</v>
      </c>
      <c r="E27" s="1"/>
      <c r="F27" s="1"/>
    </row>
    <row r="28" spans="1:6" x14ac:dyDescent="0.2">
      <c r="A28" s="44" t="s">
        <v>130</v>
      </c>
      <c r="B28" s="46" t="s">
        <v>130</v>
      </c>
      <c r="C28" s="7" t="s">
        <v>55</v>
      </c>
      <c r="D28" s="36">
        <v>63835</v>
      </c>
      <c r="E28" s="1"/>
      <c r="F28" s="1"/>
    </row>
    <row r="29" spans="1:6" x14ac:dyDescent="0.2">
      <c r="A29" s="44" t="s">
        <v>130</v>
      </c>
      <c r="B29" s="47" t="s">
        <v>130</v>
      </c>
      <c r="C29" s="48" t="s">
        <v>130</v>
      </c>
      <c r="D29" s="49" t="s">
        <v>130</v>
      </c>
      <c r="E29" s="1"/>
      <c r="F29" s="1"/>
    </row>
    <row r="30" spans="1:6" x14ac:dyDescent="0.2">
      <c r="A30" s="44" t="s">
        <v>130</v>
      </c>
      <c r="B30" s="6" t="s">
        <v>56</v>
      </c>
      <c r="C30" s="50" t="s">
        <v>130</v>
      </c>
      <c r="D30" s="40">
        <f>D24/D26</f>
        <v>9.4198521894862681E-4</v>
      </c>
      <c r="E30" s="1"/>
      <c r="F30" s="1"/>
    </row>
    <row r="31" spans="1:6" x14ac:dyDescent="0.2">
      <c r="A31" s="44" t="s">
        <v>130</v>
      </c>
      <c r="B31" s="47" t="s">
        <v>130</v>
      </c>
      <c r="C31" s="48" t="s">
        <v>130</v>
      </c>
      <c r="D31" s="49" t="s">
        <v>130</v>
      </c>
      <c r="E31" s="1"/>
      <c r="F31" s="1"/>
    </row>
    <row r="32" spans="1:6" x14ac:dyDescent="0.2">
      <c r="A32" s="44" t="s">
        <v>130</v>
      </c>
      <c r="B32" s="3" t="s">
        <v>57</v>
      </c>
      <c r="C32" s="48" t="s">
        <v>130</v>
      </c>
      <c r="D32" s="49" t="s">
        <v>130</v>
      </c>
      <c r="E32" s="1"/>
      <c r="F32" s="1"/>
    </row>
    <row r="33" spans="1:6" x14ac:dyDescent="0.2">
      <c r="A33" s="44" t="s">
        <v>130</v>
      </c>
      <c r="B33" s="6" t="s">
        <v>58</v>
      </c>
      <c r="C33" s="50" t="s">
        <v>130</v>
      </c>
      <c r="D33" s="36">
        <v>4.4421086137500225</v>
      </c>
      <c r="E33" s="1"/>
      <c r="F33" s="1"/>
    </row>
    <row r="34" spans="1:6" x14ac:dyDescent="0.2">
      <c r="A34" s="44" t="s">
        <v>130</v>
      </c>
      <c r="B34" s="47" t="s">
        <v>130</v>
      </c>
      <c r="C34" s="48" t="s">
        <v>130</v>
      </c>
      <c r="D34" s="49" t="s">
        <v>130</v>
      </c>
      <c r="E34" s="1"/>
      <c r="F34" s="1"/>
    </row>
    <row r="35" spans="1:6" x14ac:dyDescent="0.2">
      <c r="A35" s="44" t="s">
        <v>130</v>
      </c>
      <c r="B35" s="6" t="s">
        <v>59</v>
      </c>
      <c r="C35" s="50" t="s">
        <v>130</v>
      </c>
      <c r="D35" s="35">
        <f>SUM(D36:D44)</f>
        <v>73.454456622812003</v>
      </c>
      <c r="E35" s="1"/>
      <c r="F35" s="1"/>
    </row>
    <row r="36" spans="1:6" x14ac:dyDescent="0.2">
      <c r="A36" s="44" t="s">
        <v>130</v>
      </c>
      <c r="B36" s="46" t="s">
        <v>130</v>
      </c>
      <c r="C36" s="7" t="s">
        <v>60</v>
      </c>
      <c r="D36" s="36">
        <v>3.2121891122347996</v>
      </c>
      <c r="E36" s="1"/>
      <c r="F36" s="1"/>
    </row>
    <row r="37" spans="1:6" x14ac:dyDescent="0.2">
      <c r="A37" s="44" t="s">
        <v>130</v>
      </c>
      <c r="B37" s="46" t="s">
        <v>130</v>
      </c>
      <c r="C37" s="7" t="s">
        <v>61</v>
      </c>
      <c r="D37" s="36">
        <v>38.752398002555509</v>
      </c>
      <c r="E37" s="1"/>
      <c r="F37" s="1"/>
    </row>
    <row r="38" spans="1:6" x14ac:dyDescent="0.2">
      <c r="A38" s="44" t="s">
        <v>130</v>
      </c>
      <c r="B38" s="46" t="s">
        <v>130</v>
      </c>
      <c r="C38" s="7" t="s">
        <v>62</v>
      </c>
      <c r="D38" s="36">
        <v>0</v>
      </c>
      <c r="E38" s="1"/>
      <c r="F38" s="1"/>
    </row>
    <row r="39" spans="1:6" x14ac:dyDescent="0.2">
      <c r="A39" s="44" t="s">
        <v>130</v>
      </c>
      <c r="B39" s="46" t="s">
        <v>130</v>
      </c>
      <c r="C39" s="7" t="s">
        <v>63</v>
      </c>
      <c r="D39" s="36">
        <v>0</v>
      </c>
      <c r="E39" s="1"/>
      <c r="F39" s="1"/>
    </row>
    <row r="40" spans="1:6" x14ac:dyDescent="0.2">
      <c r="A40" s="44" t="s">
        <v>130</v>
      </c>
      <c r="B40" s="46" t="s">
        <v>130</v>
      </c>
      <c r="C40" s="7" t="s">
        <v>64</v>
      </c>
      <c r="D40" s="36">
        <v>1.8521899999999998</v>
      </c>
      <c r="E40" s="1"/>
      <c r="F40" s="1"/>
    </row>
    <row r="41" spans="1:6" x14ac:dyDescent="0.2">
      <c r="A41" s="44" t="s">
        <v>130</v>
      </c>
      <c r="B41" s="46" t="s">
        <v>130</v>
      </c>
      <c r="C41" s="7" t="s">
        <v>65</v>
      </c>
      <c r="D41" s="36">
        <v>26.15471573006684</v>
      </c>
      <c r="E41" s="1"/>
      <c r="F41" s="1"/>
    </row>
    <row r="42" spans="1:6" x14ac:dyDescent="0.2">
      <c r="A42" s="44" t="s">
        <v>130</v>
      </c>
      <c r="B42" s="46" t="s">
        <v>130</v>
      </c>
      <c r="C42" s="7" t="s">
        <v>66</v>
      </c>
      <c r="D42" s="36">
        <v>0</v>
      </c>
      <c r="E42" s="1"/>
      <c r="F42" s="1"/>
    </row>
    <row r="43" spans="1:6" x14ac:dyDescent="0.2">
      <c r="A43" s="44" t="s">
        <v>130</v>
      </c>
      <c r="B43" s="46" t="s">
        <v>130</v>
      </c>
      <c r="C43" s="7" t="s">
        <v>67</v>
      </c>
      <c r="D43" s="36">
        <v>2.6633011897129095</v>
      </c>
      <c r="E43" s="1"/>
      <c r="F43" s="1"/>
    </row>
    <row r="44" spans="1:6" x14ac:dyDescent="0.2">
      <c r="A44" s="44" t="s">
        <v>130</v>
      </c>
      <c r="B44" s="46" t="s">
        <v>130</v>
      </c>
      <c r="C44" s="7" t="s">
        <v>68</v>
      </c>
      <c r="D44" s="36">
        <v>0.81966258824193772</v>
      </c>
      <c r="E44" s="1"/>
      <c r="F44" s="1"/>
    </row>
    <row r="45" spans="1:6" x14ac:dyDescent="0.2">
      <c r="A45" s="44" t="s">
        <v>130</v>
      </c>
      <c r="B45" s="47" t="s">
        <v>130</v>
      </c>
      <c r="C45" s="48" t="s">
        <v>130</v>
      </c>
      <c r="D45" s="49" t="s">
        <v>130</v>
      </c>
      <c r="E45" s="1"/>
      <c r="F45" s="1"/>
    </row>
    <row r="46" spans="1:6" x14ac:dyDescent="0.2">
      <c r="A46" s="44" t="s">
        <v>130</v>
      </c>
      <c r="B46" s="6" t="s">
        <v>69</v>
      </c>
      <c r="C46" s="50" t="s">
        <v>130</v>
      </c>
      <c r="D46" s="40">
        <f>D35/D28</f>
        <v>1.1506925138687555E-3</v>
      </c>
      <c r="E46" s="1"/>
      <c r="F46" s="1"/>
    </row>
    <row r="47" spans="1:6" x14ac:dyDescent="0.2">
      <c r="A47" s="44" t="s">
        <v>130</v>
      </c>
      <c r="B47" s="47" t="s">
        <v>130</v>
      </c>
      <c r="C47" s="48" t="s">
        <v>130</v>
      </c>
      <c r="D47" s="49" t="s">
        <v>130</v>
      </c>
      <c r="E47" s="1"/>
      <c r="F47" s="2"/>
    </row>
    <row r="48" spans="1:6" x14ac:dyDescent="0.2">
      <c r="A48" s="44" t="s">
        <v>130</v>
      </c>
      <c r="B48" s="6" t="s">
        <v>70</v>
      </c>
      <c r="C48" s="50" t="s">
        <v>130</v>
      </c>
      <c r="D48" s="40">
        <v>1.1999999999999999E-3</v>
      </c>
      <c r="E48" s="1"/>
      <c r="F48" s="1"/>
    </row>
    <row r="49" spans="1:6" x14ac:dyDescent="0.2">
      <c r="A49" s="44" t="s">
        <v>130</v>
      </c>
      <c r="B49" s="47" t="s">
        <v>130</v>
      </c>
      <c r="C49" s="48" t="s">
        <v>130</v>
      </c>
      <c r="D49" s="49" t="s">
        <v>130</v>
      </c>
      <c r="E49" s="1"/>
      <c r="F49" s="1"/>
    </row>
    <row r="50" spans="1:6" x14ac:dyDescent="0.2">
      <c r="A50" s="44" t="s">
        <v>130</v>
      </c>
      <c r="B50" s="6" t="s">
        <v>71</v>
      </c>
      <c r="C50" s="50" t="s">
        <v>130</v>
      </c>
      <c r="D50" s="41">
        <f>D48-D46</f>
        <v>4.9307486131244371E-5</v>
      </c>
      <c r="E50" s="1"/>
      <c r="F50" s="1"/>
    </row>
    <row r="51" spans="1:6" x14ac:dyDescent="0.2">
      <c r="A51" s="44" t="s">
        <v>130</v>
      </c>
      <c r="B51" s="47" t="s">
        <v>130</v>
      </c>
      <c r="C51" s="48" t="s">
        <v>130</v>
      </c>
      <c r="D51" s="49" t="s">
        <v>130</v>
      </c>
      <c r="E51" s="1"/>
      <c r="F51" s="1"/>
    </row>
    <row r="52" spans="1:6" x14ac:dyDescent="0.2">
      <c r="A52" s="44" t="s">
        <v>130</v>
      </c>
      <c r="B52" s="6" t="s">
        <v>72</v>
      </c>
      <c r="C52" s="7" t="s">
        <v>73</v>
      </c>
      <c r="D52" s="36">
        <v>0</v>
      </c>
      <c r="E52" s="1"/>
      <c r="F52" s="1"/>
    </row>
    <row r="53" spans="1:6" x14ac:dyDescent="0.2">
      <c r="A53" s="44" t="s">
        <v>130</v>
      </c>
      <c r="B53" s="46" t="s">
        <v>130</v>
      </c>
      <c r="C53" s="7" t="s">
        <v>74</v>
      </c>
      <c r="D53" s="40">
        <f>(D35-D52)/D28</f>
        <v>1.1506925138687555E-3</v>
      </c>
      <c r="E53" s="1"/>
      <c r="F53" s="1"/>
    </row>
    <row r="54" spans="1:6" x14ac:dyDescent="0.2">
      <c r="A54" s="44" t="s">
        <v>130</v>
      </c>
      <c r="B54" s="47" t="s">
        <v>130</v>
      </c>
      <c r="C54" s="48" t="s">
        <v>130</v>
      </c>
      <c r="D54" s="49" t="s">
        <v>130</v>
      </c>
      <c r="E54" s="1"/>
      <c r="F54" s="1"/>
    </row>
    <row r="55" spans="1:6" x14ac:dyDescent="0.2">
      <c r="A55" s="44" t="s">
        <v>130</v>
      </c>
      <c r="B55" s="3" t="s">
        <v>75</v>
      </c>
      <c r="C55" s="48" t="s">
        <v>130</v>
      </c>
      <c r="D55" s="49" t="s">
        <v>130</v>
      </c>
      <c r="E55" s="1"/>
      <c r="F55" s="1"/>
    </row>
    <row r="56" spans="1:6" x14ac:dyDescent="0.2">
      <c r="A56" s="44" t="s">
        <v>130</v>
      </c>
      <c r="B56" s="47" t="s">
        <v>130</v>
      </c>
      <c r="C56" s="48" t="s">
        <v>130</v>
      </c>
      <c r="D56" s="49" t="s">
        <v>130</v>
      </c>
      <c r="E56" s="1"/>
      <c r="F56" s="1"/>
    </row>
    <row r="57" spans="1:6" x14ac:dyDescent="0.2">
      <c r="A57" s="44" t="s">
        <v>130</v>
      </c>
      <c r="B57" s="6" t="s">
        <v>76</v>
      </c>
      <c r="C57" s="50" t="s">
        <v>130</v>
      </c>
      <c r="D57" s="42">
        <f>D24+D35-D52</f>
        <v>146.3170133084883</v>
      </c>
      <c r="E57" s="1"/>
      <c r="F57" s="1"/>
    </row>
    <row r="58" spans="1:6" x14ac:dyDescent="0.2">
      <c r="A58" s="44" t="s">
        <v>130</v>
      </c>
      <c r="B58" s="47" t="s">
        <v>130</v>
      </c>
      <c r="C58" s="48" t="s">
        <v>130</v>
      </c>
      <c r="D58" s="49" t="s">
        <v>130</v>
      </c>
      <c r="E58" s="1"/>
      <c r="F58" s="1"/>
    </row>
    <row r="59" spans="1:6" x14ac:dyDescent="0.2">
      <c r="A59" s="44" t="s">
        <v>130</v>
      </c>
      <c r="B59" s="6" t="s">
        <v>77</v>
      </c>
      <c r="C59" s="50" t="s">
        <v>130</v>
      </c>
      <c r="D59" s="40">
        <f>D57/D26</f>
        <v>1.891622667207347E-3</v>
      </c>
      <c r="E59" s="1"/>
      <c r="F59" s="1"/>
    </row>
    <row r="60" spans="1:6" x14ac:dyDescent="0.2">
      <c r="A60" s="44" t="s">
        <v>130</v>
      </c>
      <c r="B60" s="47" t="s">
        <v>130</v>
      </c>
      <c r="C60" s="48" t="s">
        <v>130</v>
      </c>
      <c r="D60" s="49" t="s">
        <v>130</v>
      </c>
      <c r="E60" s="1"/>
      <c r="F60" s="1"/>
    </row>
    <row r="61" spans="1:6" x14ac:dyDescent="0.2">
      <c r="A61" s="44" t="s">
        <v>130</v>
      </c>
      <c r="B61" s="3" t="s">
        <v>78</v>
      </c>
      <c r="C61" s="48" t="s">
        <v>130</v>
      </c>
      <c r="D61" s="49" t="s">
        <v>130</v>
      </c>
      <c r="E61" s="1"/>
      <c r="F61" s="1"/>
    </row>
    <row r="62" spans="1:6" x14ac:dyDescent="0.2">
      <c r="A62" s="44" t="s">
        <v>130</v>
      </c>
      <c r="B62" s="6" t="s">
        <v>79</v>
      </c>
      <c r="C62" s="50" t="s">
        <v>130</v>
      </c>
      <c r="D62" s="40">
        <v>1.4E-3</v>
      </c>
      <c r="E62" s="1"/>
      <c r="F62" s="1"/>
    </row>
    <row r="63" spans="1:6" ht="15" thickBot="1" x14ac:dyDescent="0.25">
      <c r="A63" s="44" t="s">
        <v>130</v>
      </c>
      <c r="B63" s="8" t="s">
        <v>80</v>
      </c>
      <c r="C63" s="51" t="s">
        <v>130</v>
      </c>
      <c r="D63" s="43">
        <f>D62+D30</f>
        <v>2.341985218948627E-3</v>
      </c>
      <c r="E63" s="1"/>
      <c r="F63" s="1"/>
    </row>
  </sheetData>
  <conditionalFormatting sqref="D50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Z63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7.875" customWidth="1"/>
    <col min="2" max="2" width="103" bestFit="1" customWidth="1"/>
    <col min="3" max="3" width="109.375" bestFit="1" customWidth="1"/>
    <col min="4" max="4" width="8.875" bestFit="1" customWidth="1"/>
    <col min="5" max="6" width="9" hidden="1" customWidth="1"/>
    <col min="7" max="7" width="9.625" hidden="1" customWidth="1"/>
    <col min="8" max="52" width="0" hidden="1" customWidth="1"/>
    <col min="53" max="16384" width="9" hidden="1"/>
  </cols>
  <sheetData>
    <row r="1" spans="1:6" ht="15" x14ac:dyDescent="0.25">
      <c r="A1" s="1"/>
      <c r="B1" s="23" t="s">
        <v>119</v>
      </c>
    </row>
    <row r="2" spans="1:6" x14ac:dyDescent="0.2">
      <c r="A2" s="1"/>
      <c r="B2" s="24" t="s">
        <v>120</v>
      </c>
      <c r="D2" s="32">
        <v>45291</v>
      </c>
    </row>
    <row r="3" spans="1:6" ht="15.75" x14ac:dyDescent="0.25">
      <c r="A3" s="1"/>
      <c r="B3" s="26" t="s">
        <v>124</v>
      </c>
    </row>
    <row r="4" spans="1:6" x14ac:dyDescent="0.2">
      <c r="A4" s="1"/>
      <c r="B4" s="3"/>
      <c r="C4" s="4"/>
      <c r="D4" s="27" t="s">
        <v>39</v>
      </c>
      <c r="E4" s="1"/>
      <c r="F4" s="1"/>
    </row>
    <row r="5" spans="1:6" x14ac:dyDescent="0.2">
      <c r="A5" s="1"/>
      <c r="B5" s="33" t="s">
        <v>38</v>
      </c>
      <c r="C5" s="34"/>
      <c r="D5" s="5"/>
      <c r="E5" s="1"/>
      <c r="F5" s="1"/>
    </row>
    <row r="6" spans="1:6" x14ac:dyDescent="0.2">
      <c r="A6" s="44" t="s">
        <v>130</v>
      </c>
      <c r="B6" s="6" t="s">
        <v>40</v>
      </c>
      <c r="C6" s="45" t="s">
        <v>131</v>
      </c>
      <c r="D6" s="76" t="s">
        <v>134</v>
      </c>
      <c r="E6" s="1"/>
      <c r="F6" s="1"/>
    </row>
    <row r="7" spans="1:6" x14ac:dyDescent="0.2">
      <c r="A7" s="44" t="s">
        <v>130</v>
      </c>
      <c r="B7" s="46" t="s">
        <v>130</v>
      </c>
      <c r="C7" s="7" t="s">
        <v>41</v>
      </c>
      <c r="D7" s="36">
        <v>0</v>
      </c>
      <c r="E7" s="1"/>
      <c r="F7" s="1"/>
    </row>
    <row r="8" spans="1:6" x14ac:dyDescent="0.2">
      <c r="A8" s="44" t="s">
        <v>130</v>
      </c>
      <c r="B8" s="46" t="s">
        <v>130</v>
      </c>
      <c r="C8" s="7" t="s">
        <v>42</v>
      </c>
      <c r="D8" s="36">
        <v>24.065347262249443</v>
      </c>
      <c r="E8" s="1"/>
      <c r="F8" s="1"/>
    </row>
    <row r="9" spans="1:6" x14ac:dyDescent="0.2">
      <c r="A9" s="44" t="s">
        <v>130</v>
      </c>
      <c r="B9" s="47" t="s">
        <v>130</v>
      </c>
      <c r="C9" s="48" t="s">
        <v>130</v>
      </c>
      <c r="D9" s="49" t="s">
        <v>130</v>
      </c>
      <c r="E9" s="1"/>
      <c r="F9" s="1"/>
    </row>
    <row r="10" spans="1:6" x14ac:dyDescent="0.2">
      <c r="A10" s="44" t="s">
        <v>130</v>
      </c>
      <c r="B10" s="6" t="s">
        <v>43</v>
      </c>
      <c r="C10" s="50" t="s">
        <v>130</v>
      </c>
      <c r="D10" s="35">
        <f>SUM(D11:D12)</f>
        <v>6.310150253824999E-2</v>
      </c>
      <c r="E10" s="1"/>
      <c r="F10" s="1"/>
    </row>
    <row r="11" spans="1:6" x14ac:dyDescent="0.2">
      <c r="A11" s="44" t="s">
        <v>130</v>
      </c>
      <c r="B11" s="46" t="s">
        <v>130</v>
      </c>
      <c r="C11" s="7" t="s">
        <v>44</v>
      </c>
      <c r="D11" s="36">
        <v>0</v>
      </c>
      <c r="E11" s="1"/>
      <c r="F11" s="1"/>
    </row>
    <row r="12" spans="1:6" x14ac:dyDescent="0.2">
      <c r="A12" s="44" t="s">
        <v>130</v>
      </c>
      <c r="B12" s="46" t="s">
        <v>130</v>
      </c>
      <c r="C12" s="7" t="s">
        <v>45</v>
      </c>
      <c r="D12" s="36">
        <v>6.310150253824999E-2</v>
      </c>
      <c r="E12" s="1"/>
      <c r="F12" s="1"/>
    </row>
    <row r="13" spans="1:6" x14ac:dyDescent="0.2">
      <c r="A13" s="44" t="s">
        <v>130</v>
      </c>
      <c r="B13" s="47" t="s">
        <v>130</v>
      </c>
      <c r="C13" s="48" t="s">
        <v>130</v>
      </c>
      <c r="D13" s="49" t="s">
        <v>130</v>
      </c>
      <c r="E13" s="1"/>
      <c r="F13" s="1"/>
    </row>
    <row r="14" spans="1:6" x14ac:dyDescent="0.2">
      <c r="A14" s="44" t="s">
        <v>130</v>
      </c>
      <c r="B14" s="6" t="s">
        <v>46</v>
      </c>
      <c r="C14" s="50" t="s">
        <v>130</v>
      </c>
      <c r="D14" s="35">
        <f>SUM(D15:D16)</f>
        <v>0</v>
      </c>
      <c r="E14" s="1"/>
      <c r="F14" s="1"/>
    </row>
    <row r="15" spans="1:6" x14ac:dyDescent="0.2">
      <c r="A15" s="44" t="s">
        <v>130</v>
      </c>
      <c r="B15" s="46" t="s">
        <v>130</v>
      </c>
      <c r="C15" s="7" t="s">
        <v>47</v>
      </c>
      <c r="D15" s="36">
        <v>0</v>
      </c>
      <c r="E15" s="1"/>
      <c r="F15" s="1"/>
    </row>
    <row r="16" spans="1:6" x14ac:dyDescent="0.2">
      <c r="A16" s="44" t="s">
        <v>130</v>
      </c>
      <c r="B16" s="46" t="s">
        <v>130</v>
      </c>
      <c r="C16" s="7" t="s">
        <v>48</v>
      </c>
      <c r="D16" s="36">
        <v>0</v>
      </c>
      <c r="E16" s="1"/>
      <c r="F16" s="1"/>
    </row>
    <row r="17" spans="1:6" x14ac:dyDescent="0.2">
      <c r="A17" s="44" t="s">
        <v>130</v>
      </c>
      <c r="B17" s="47" t="s">
        <v>130</v>
      </c>
      <c r="C17" s="48" t="s">
        <v>130</v>
      </c>
      <c r="D17" s="49" t="s">
        <v>130</v>
      </c>
      <c r="E17" s="1"/>
      <c r="F17" s="1"/>
    </row>
    <row r="18" spans="1:6" x14ac:dyDescent="0.2">
      <c r="A18" s="44" t="s">
        <v>130</v>
      </c>
      <c r="B18" s="6" t="s">
        <v>49</v>
      </c>
      <c r="C18" s="50" t="s">
        <v>130</v>
      </c>
      <c r="D18" s="37">
        <v>55.799519999999994</v>
      </c>
      <c r="E18" s="1"/>
      <c r="F18" s="1"/>
    </row>
    <row r="19" spans="1:6" x14ac:dyDescent="0.2">
      <c r="A19" s="44" t="s">
        <v>130</v>
      </c>
      <c r="B19" s="47" t="s">
        <v>130</v>
      </c>
      <c r="C19" s="48" t="s">
        <v>130</v>
      </c>
      <c r="D19" s="49" t="s">
        <v>130</v>
      </c>
      <c r="E19" s="1"/>
      <c r="F19" s="1"/>
    </row>
    <row r="20" spans="1:6" x14ac:dyDescent="0.2">
      <c r="A20" s="44" t="s">
        <v>130</v>
      </c>
      <c r="B20" s="6" t="s">
        <v>50</v>
      </c>
      <c r="C20" s="50" t="s">
        <v>130</v>
      </c>
      <c r="D20" s="37">
        <v>0</v>
      </c>
      <c r="E20" s="1"/>
      <c r="F20" s="1"/>
    </row>
    <row r="21" spans="1:6" x14ac:dyDescent="0.2">
      <c r="A21" s="44" t="s">
        <v>130</v>
      </c>
      <c r="B21" s="47" t="s">
        <v>130</v>
      </c>
      <c r="C21" s="48" t="s">
        <v>130</v>
      </c>
      <c r="D21" s="49" t="s">
        <v>130</v>
      </c>
      <c r="E21" s="1"/>
      <c r="F21" s="1"/>
    </row>
    <row r="22" spans="1:6" x14ac:dyDescent="0.2">
      <c r="A22" s="44" t="s">
        <v>130</v>
      </c>
      <c r="B22" s="6" t="s">
        <v>51</v>
      </c>
      <c r="C22" s="50" t="s">
        <v>130</v>
      </c>
      <c r="D22" s="38">
        <v>0</v>
      </c>
      <c r="E22" s="1"/>
      <c r="F22" s="1"/>
    </row>
    <row r="23" spans="1:6" x14ac:dyDescent="0.2">
      <c r="A23" s="44" t="s">
        <v>130</v>
      </c>
      <c r="B23" s="47" t="s">
        <v>130</v>
      </c>
      <c r="C23" s="48" t="s">
        <v>130</v>
      </c>
      <c r="D23" s="49" t="s">
        <v>130</v>
      </c>
      <c r="E23" s="1"/>
      <c r="F23" s="1"/>
    </row>
    <row r="24" spans="1:6" x14ac:dyDescent="0.2">
      <c r="A24" s="44" t="s">
        <v>130</v>
      </c>
      <c r="B24" s="6" t="s">
        <v>52</v>
      </c>
      <c r="C24" s="50" t="s">
        <v>130</v>
      </c>
      <c r="D24" s="39">
        <f>D6+D10+D14+D18+D20+D22</f>
        <v>79.862621502538246</v>
      </c>
      <c r="E24" s="1"/>
      <c r="F24" s="1"/>
    </row>
    <row r="25" spans="1:6" x14ac:dyDescent="0.2">
      <c r="A25" s="44" t="s">
        <v>130</v>
      </c>
      <c r="B25" s="47" t="s">
        <v>130</v>
      </c>
      <c r="C25" s="48" t="s">
        <v>130</v>
      </c>
      <c r="D25" s="49" t="s">
        <v>130</v>
      </c>
      <c r="E25" s="1"/>
      <c r="F25" s="1"/>
    </row>
    <row r="26" spans="1:6" x14ac:dyDescent="0.2">
      <c r="A26" s="44" t="s">
        <v>130</v>
      </c>
      <c r="B26" s="6" t="s">
        <v>53</v>
      </c>
      <c r="C26" s="50" t="s">
        <v>130</v>
      </c>
      <c r="D26" s="37">
        <f>(D28+D27)/2</f>
        <v>95657.5</v>
      </c>
      <c r="E26" s="1"/>
      <c r="F26" s="1"/>
    </row>
    <row r="27" spans="1:6" x14ac:dyDescent="0.2">
      <c r="A27" s="44" t="s">
        <v>130</v>
      </c>
      <c r="B27" s="46" t="s">
        <v>130</v>
      </c>
      <c r="C27" s="7" t="s">
        <v>54</v>
      </c>
      <c r="D27" s="36">
        <v>106056</v>
      </c>
      <c r="E27" s="1"/>
      <c r="F27" s="1"/>
    </row>
    <row r="28" spans="1:6" x14ac:dyDescent="0.2">
      <c r="A28" s="44" t="s">
        <v>130</v>
      </c>
      <c r="B28" s="46" t="s">
        <v>130</v>
      </c>
      <c r="C28" s="7" t="s">
        <v>55</v>
      </c>
      <c r="D28" s="36">
        <v>85259</v>
      </c>
      <c r="E28" s="1"/>
      <c r="F28" s="1"/>
    </row>
    <row r="29" spans="1:6" x14ac:dyDescent="0.2">
      <c r="A29" s="44" t="s">
        <v>130</v>
      </c>
      <c r="B29" s="47" t="s">
        <v>130</v>
      </c>
      <c r="C29" s="48" t="s">
        <v>130</v>
      </c>
      <c r="D29" s="49" t="s">
        <v>130</v>
      </c>
      <c r="E29" s="1"/>
      <c r="F29" s="1"/>
    </row>
    <row r="30" spans="1:6" x14ac:dyDescent="0.2">
      <c r="A30" s="44" t="s">
        <v>130</v>
      </c>
      <c r="B30" s="6" t="s">
        <v>56</v>
      </c>
      <c r="C30" s="50" t="s">
        <v>130</v>
      </c>
      <c r="D30" s="40">
        <f>D24/D26</f>
        <v>8.3488091892991402E-4</v>
      </c>
      <c r="E30" s="1"/>
      <c r="F30" s="1"/>
    </row>
    <row r="31" spans="1:6" x14ac:dyDescent="0.2">
      <c r="A31" s="44" t="s">
        <v>130</v>
      </c>
      <c r="B31" s="47" t="s">
        <v>130</v>
      </c>
      <c r="C31" s="48" t="s">
        <v>130</v>
      </c>
      <c r="D31" s="49" t="s">
        <v>130</v>
      </c>
      <c r="E31" s="1"/>
      <c r="F31" s="1"/>
    </row>
    <row r="32" spans="1:6" x14ac:dyDescent="0.2">
      <c r="A32" s="44" t="s">
        <v>130</v>
      </c>
      <c r="B32" s="3" t="s">
        <v>57</v>
      </c>
      <c r="C32" s="48" t="s">
        <v>130</v>
      </c>
      <c r="D32" s="49" t="s">
        <v>130</v>
      </c>
      <c r="E32" s="1"/>
      <c r="F32" s="1"/>
    </row>
    <row r="33" spans="1:6" x14ac:dyDescent="0.2">
      <c r="A33" s="44" t="s">
        <v>130</v>
      </c>
      <c r="B33" s="6" t="s">
        <v>58</v>
      </c>
      <c r="C33" s="50" t="s">
        <v>130</v>
      </c>
      <c r="D33" s="36">
        <v>0</v>
      </c>
      <c r="E33" s="1"/>
      <c r="F33" s="1"/>
    </row>
    <row r="34" spans="1:6" x14ac:dyDescent="0.2">
      <c r="A34" s="44" t="s">
        <v>130</v>
      </c>
      <c r="B34" s="47" t="s">
        <v>130</v>
      </c>
      <c r="C34" s="48" t="s">
        <v>130</v>
      </c>
      <c r="D34" s="49" t="s">
        <v>130</v>
      </c>
      <c r="E34" s="1"/>
      <c r="F34" s="1"/>
    </row>
    <row r="35" spans="1:6" x14ac:dyDescent="0.2">
      <c r="A35" s="44" t="s">
        <v>130</v>
      </c>
      <c r="B35" s="6" t="s">
        <v>59</v>
      </c>
      <c r="C35" s="50" t="s">
        <v>130</v>
      </c>
      <c r="D35" s="35">
        <f>SUM(D36:D44)</f>
        <v>43.923470000000009</v>
      </c>
      <c r="E35" s="1"/>
      <c r="F35" s="1"/>
    </row>
    <row r="36" spans="1:6" x14ac:dyDescent="0.2">
      <c r="A36" s="44" t="s">
        <v>130</v>
      </c>
      <c r="B36" s="46" t="s">
        <v>130</v>
      </c>
      <c r="C36" s="7" t="s">
        <v>60</v>
      </c>
      <c r="D36" s="36">
        <v>0</v>
      </c>
      <c r="E36" s="1"/>
      <c r="F36" s="1"/>
    </row>
    <row r="37" spans="1:6" x14ac:dyDescent="0.2">
      <c r="A37" s="44" t="s">
        <v>130</v>
      </c>
      <c r="B37" s="46" t="s">
        <v>130</v>
      </c>
      <c r="C37" s="7" t="s">
        <v>61</v>
      </c>
      <c r="D37" s="36">
        <v>0</v>
      </c>
      <c r="E37" s="1"/>
      <c r="F37" s="1"/>
    </row>
    <row r="38" spans="1:6" x14ac:dyDescent="0.2">
      <c r="A38" s="44" t="s">
        <v>130</v>
      </c>
      <c r="B38" s="46" t="s">
        <v>130</v>
      </c>
      <c r="C38" s="7" t="s">
        <v>62</v>
      </c>
      <c r="D38" s="36">
        <v>0</v>
      </c>
      <c r="E38" s="1"/>
      <c r="F38" s="1"/>
    </row>
    <row r="39" spans="1:6" x14ac:dyDescent="0.2">
      <c r="A39" s="44" t="s">
        <v>130</v>
      </c>
      <c r="B39" s="46" t="s">
        <v>130</v>
      </c>
      <c r="C39" s="7" t="s">
        <v>63</v>
      </c>
      <c r="D39" s="36">
        <v>0</v>
      </c>
      <c r="E39" s="1"/>
      <c r="F39" s="1"/>
    </row>
    <row r="40" spans="1:6" x14ac:dyDescent="0.2">
      <c r="A40" s="44" t="s">
        <v>130</v>
      </c>
      <c r="B40" s="46" t="s">
        <v>130</v>
      </c>
      <c r="C40" s="7" t="s">
        <v>64</v>
      </c>
      <c r="D40" s="36">
        <v>-7.0000000000000007E-5</v>
      </c>
      <c r="E40" s="1"/>
      <c r="F40" s="1"/>
    </row>
    <row r="41" spans="1:6" x14ac:dyDescent="0.2">
      <c r="A41" s="44" t="s">
        <v>130</v>
      </c>
      <c r="B41" s="46" t="s">
        <v>130</v>
      </c>
      <c r="C41" s="7" t="s">
        <v>65</v>
      </c>
      <c r="D41" s="36">
        <v>43.92354000000001</v>
      </c>
      <c r="E41" s="1"/>
      <c r="F41" s="1"/>
    </row>
    <row r="42" spans="1:6" x14ac:dyDescent="0.2">
      <c r="A42" s="44" t="s">
        <v>130</v>
      </c>
      <c r="B42" s="46" t="s">
        <v>130</v>
      </c>
      <c r="C42" s="7" t="s">
        <v>66</v>
      </c>
      <c r="D42" s="36">
        <v>0</v>
      </c>
      <c r="E42" s="1"/>
      <c r="F42" s="1"/>
    </row>
    <row r="43" spans="1:6" x14ac:dyDescent="0.2">
      <c r="A43" s="44" t="s">
        <v>130</v>
      </c>
      <c r="B43" s="46" t="s">
        <v>130</v>
      </c>
      <c r="C43" s="7" t="s">
        <v>67</v>
      </c>
      <c r="D43" s="36">
        <v>0</v>
      </c>
      <c r="E43" s="1"/>
      <c r="F43" s="1"/>
    </row>
    <row r="44" spans="1:6" x14ac:dyDescent="0.2">
      <c r="A44" s="44" t="s">
        <v>130</v>
      </c>
      <c r="B44" s="46" t="s">
        <v>130</v>
      </c>
      <c r="C44" s="7" t="s">
        <v>68</v>
      </c>
      <c r="D44" s="36">
        <v>0</v>
      </c>
      <c r="E44" s="1"/>
      <c r="F44" s="1"/>
    </row>
    <row r="45" spans="1:6" x14ac:dyDescent="0.2">
      <c r="A45" s="44" t="s">
        <v>130</v>
      </c>
      <c r="B45" s="47" t="s">
        <v>130</v>
      </c>
      <c r="C45" s="48" t="s">
        <v>130</v>
      </c>
      <c r="D45" s="49" t="s">
        <v>130</v>
      </c>
      <c r="E45" s="1"/>
      <c r="F45" s="1"/>
    </row>
    <row r="46" spans="1:6" x14ac:dyDescent="0.2">
      <c r="A46" s="44" t="s">
        <v>130</v>
      </c>
      <c r="B46" s="6" t="s">
        <v>69</v>
      </c>
      <c r="C46" s="50" t="s">
        <v>130</v>
      </c>
      <c r="D46" s="40">
        <f>D35/D28</f>
        <v>5.1517693146764575E-4</v>
      </c>
      <c r="E46" s="1"/>
      <c r="F46" s="1"/>
    </row>
    <row r="47" spans="1:6" x14ac:dyDescent="0.2">
      <c r="A47" s="44" t="s">
        <v>130</v>
      </c>
      <c r="B47" s="47" t="s">
        <v>130</v>
      </c>
      <c r="C47" s="48" t="s">
        <v>130</v>
      </c>
      <c r="D47" s="49" t="s">
        <v>130</v>
      </c>
      <c r="E47" s="1"/>
      <c r="F47" s="2"/>
    </row>
    <row r="48" spans="1:6" x14ac:dyDescent="0.2">
      <c r="A48" s="44" t="s">
        <v>130</v>
      </c>
      <c r="B48" s="6" t="s">
        <v>70</v>
      </c>
      <c r="C48" s="50" t="s">
        <v>130</v>
      </c>
      <c r="D48" s="40">
        <v>1.2999999999999999E-3</v>
      </c>
      <c r="E48" s="1"/>
      <c r="F48" s="1"/>
    </row>
    <row r="49" spans="1:6" x14ac:dyDescent="0.2">
      <c r="A49" s="44" t="s">
        <v>130</v>
      </c>
      <c r="B49" s="47" t="s">
        <v>130</v>
      </c>
      <c r="C49" s="48" t="s">
        <v>130</v>
      </c>
      <c r="D49" s="49" t="s">
        <v>130</v>
      </c>
      <c r="E49" s="1"/>
      <c r="F49" s="1"/>
    </row>
    <row r="50" spans="1:6" x14ac:dyDescent="0.2">
      <c r="A50" s="44" t="s">
        <v>130</v>
      </c>
      <c r="B50" s="6" t="s">
        <v>71</v>
      </c>
      <c r="C50" s="50" t="s">
        <v>130</v>
      </c>
      <c r="D50" s="41">
        <f>D48-D46</f>
        <v>7.8482306853235419E-4</v>
      </c>
      <c r="E50" s="1"/>
      <c r="F50" s="1"/>
    </row>
    <row r="51" spans="1:6" x14ac:dyDescent="0.2">
      <c r="A51" s="44" t="s">
        <v>130</v>
      </c>
      <c r="B51" s="47" t="s">
        <v>130</v>
      </c>
      <c r="C51" s="48" t="s">
        <v>130</v>
      </c>
      <c r="D51" s="49" t="s">
        <v>130</v>
      </c>
      <c r="E51" s="1"/>
      <c r="F51" s="1"/>
    </row>
    <row r="52" spans="1:6" x14ac:dyDescent="0.2">
      <c r="A52" s="44" t="s">
        <v>130</v>
      </c>
      <c r="B52" s="6" t="s">
        <v>72</v>
      </c>
      <c r="C52" s="7" t="s">
        <v>73</v>
      </c>
      <c r="D52" s="36">
        <v>0</v>
      </c>
      <c r="E52" s="1"/>
      <c r="F52" s="1"/>
    </row>
    <row r="53" spans="1:6" x14ac:dyDescent="0.2">
      <c r="A53" s="44" t="s">
        <v>130</v>
      </c>
      <c r="B53" s="46" t="s">
        <v>130</v>
      </c>
      <c r="C53" s="7" t="s">
        <v>74</v>
      </c>
      <c r="D53" s="40">
        <f>(D35-D52)/D28</f>
        <v>5.1517693146764575E-4</v>
      </c>
      <c r="E53" s="1"/>
      <c r="F53" s="1"/>
    </row>
    <row r="54" spans="1:6" x14ac:dyDescent="0.2">
      <c r="A54" s="44" t="s">
        <v>130</v>
      </c>
      <c r="B54" s="47" t="s">
        <v>130</v>
      </c>
      <c r="C54" s="48" t="s">
        <v>130</v>
      </c>
      <c r="D54" s="49" t="s">
        <v>130</v>
      </c>
      <c r="E54" s="1"/>
      <c r="F54" s="1"/>
    </row>
    <row r="55" spans="1:6" x14ac:dyDescent="0.2">
      <c r="A55" s="44" t="s">
        <v>130</v>
      </c>
      <c r="B55" s="3" t="s">
        <v>75</v>
      </c>
      <c r="C55" s="48" t="s">
        <v>130</v>
      </c>
      <c r="D55" s="49" t="s">
        <v>130</v>
      </c>
      <c r="E55" s="1"/>
      <c r="F55" s="1"/>
    </row>
    <row r="56" spans="1:6" x14ac:dyDescent="0.2">
      <c r="A56" s="44" t="s">
        <v>130</v>
      </c>
      <c r="B56" s="47" t="s">
        <v>130</v>
      </c>
      <c r="C56" s="48" t="s">
        <v>130</v>
      </c>
      <c r="D56" s="49" t="s">
        <v>130</v>
      </c>
      <c r="E56" s="1"/>
      <c r="F56" s="1"/>
    </row>
    <row r="57" spans="1:6" x14ac:dyDescent="0.2">
      <c r="A57" s="44" t="s">
        <v>130</v>
      </c>
      <c r="B57" s="6" t="s">
        <v>76</v>
      </c>
      <c r="C57" s="50" t="s">
        <v>130</v>
      </c>
      <c r="D57" s="42">
        <f>D24+D35-D52</f>
        <v>123.78609150253826</v>
      </c>
      <c r="E57" s="1"/>
      <c r="F57" s="1"/>
    </row>
    <row r="58" spans="1:6" x14ac:dyDescent="0.2">
      <c r="A58" s="44" t="s">
        <v>130</v>
      </c>
      <c r="B58" s="47" t="s">
        <v>130</v>
      </c>
      <c r="C58" s="48" t="s">
        <v>130</v>
      </c>
      <c r="D58" s="49" t="s">
        <v>130</v>
      </c>
      <c r="E58" s="1"/>
      <c r="F58" s="1"/>
    </row>
    <row r="59" spans="1:6" x14ac:dyDescent="0.2">
      <c r="A59" s="44" t="s">
        <v>130</v>
      </c>
      <c r="B59" s="6" t="s">
        <v>77</v>
      </c>
      <c r="C59" s="50" t="s">
        <v>130</v>
      </c>
      <c r="D59" s="40">
        <f>D57/D26</f>
        <v>1.2940552649038314E-3</v>
      </c>
      <c r="E59" s="1"/>
      <c r="F59" s="1"/>
    </row>
    <row r="60" spans="1:6" x14ac:dyDescent="0.2">
      <c r="A60" s="44" t="s">
        <v>130</v>
      </c>
      <c r="B60" s="47" t="s">
        <v>130</v>
      </c>
      <c r="C60" s="48" t="s">
        <v>130</v>
      </c>
      <c r="D60" s="49" t="s">
        <v>130</v>
      </c>
      <c r="E60" s="1"/>
      <c r="F60" s="1"/>
    </row>
    <row r="61" spans="1:6" x14ac:dyDescent="0.2">
      <c r="A61" s="44" t="s">
        <v>130</v>
      </c>
      <c r="B61" s="3" t="s">
        <v>78</v>
      </c>
      <c r="C61" s="48" t="s">
        <v>130</v>
      </c>
      <c r="D61" s="49" t="s">
        <v>130</v>
      </c>
      <c r="E61" s="1"/>
      <c r="F61" s="1"/>
    </row>
    <row r="62" spans="1:6" x14ac:dyDescent="0.2">
      <c r="A62" s="44" t="s">
        <v>130</v>
      </c>
      <c r="B62" s="6" t="s">
        <v>79</v>
      </c>
      <c r="C62" s="50" t="s">
        <v>130</v>
      </c>
      <c r="D62" s="40">
        <v>1E-3</v>
      </c>
      <c r="E62" s="1"/>
      <c r="F62" s="1"/>
    </row>
    <row r="63" spans="1:6" ht="15" thickBot="1" x14ac:dyDescent="0.25">
      <c r="A63" s="44" t="s">
        <v>130</v>
      </c>
      <c r="B63" s="8" t="s">
        <v>80</v>
      </c>
      <c r="C63" s="51" t="s">
        <v>130</v>
      </c>
      <c r="D63" s="43">
        <f>D62+D30</f>
        <v>1.834880918929914E-3</v>
      </c>
      <c r="E63" s="1"/>
      <c r="F63" s="1"/>
    </row>
  </sheetData>
  <conditionalFormatting sqref="D50">
    <cfRule type="cellIs" dxfId="9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Z63"/>
  <sheetViews>
    <sheetView rightToLeft="1" tabSelected="1" workbookViewId="0">
      <selection activeCell="B1" sqref="B1"/>
    </sheetView>
  </sheetViews>
  <sheetFormatPr defaultColWidth="0" defaultRowHeight="14.25" zeroHeight="1" x14ac:dyDescent="0.2"/>
  <cols>
    <col min="1" max="1" width="2.375" customWidth="1"/>
    <col min="2" max="2" width="103" bestFit="1" customWidth="1"/>
    <col min="3" max="3" width="109.375" bestFit="1" customWidth="1"/>
    <col min="4" max="4" width="13.375" customWidth="1"/>
    <col min="5" max="5" width="9.875" hidden="1" customWidth="1"/>
    <col min="6" max="6" width="14.375" hidden="1" customWidth="1"/>
    <col min="7" max="8" width="9.75" hidden="1" customWidth="1"/>
    <col min="9" max="52" width="0" hidden="1" customWidth="1"/>
    <col min="53" max="16384" width="9" hidden="1"/>
  </cols>
  <sheetData>
    <row r="1" spans="1:7" ht="15" x14ac:dyDescent="0.25">
      <c r="A1" s="1"/>
      <c r="B1" s="23" t="s">
        <v>119</v>
      </c>
      <c r="D1" s="1"/>
      <c r="E1" s="1"/>
      <c r="F1" s="1"/>
      <c r="G1" s="1"/>
    </row>
    <row r="2" spans="1:7" x14ac:dyDescent="0.2">
      <c r="A2" s="1"/>
      <c r="B2" s="24" t="s">
        <v>120</v>
      </c>
      <c r="D2" s="25">
        <v>45291</v>
      </c>
      <c r="E2" s="1"/>
      <c r="F2" s="1"/>
    </row>
    <row r="3" spans="1:7" ht="15.75" thickBot="1" x14ac:dyDescent="0.3">
      <c r="A3" s="1"/>
      <c r="B3" s="28" t="s">
        <v>125</v>
      </c>
      <c r="C3" s="29"/>
      <c r="D3" s="1"/>
      <c r="E3" s="1"/>
      <c r="F3" s="1"/>
    </row>
    <row r="4" spans="1:7" x14ac:dyDescent="0.2">
      <c r="A4" s="1"/>
      <c r="B4" s="3"/>
      <c r="C4" s="4"/>
      <c r="D4" s="27" t="s">
        <v>39</v>
      </c>
      <c r="E4" s="1"/>
      <c r="F4" s="1"/>
    </row>
    <row r="5" spans="1:7" x14ac:dyDescent="0.2">
      <c r="A5" s="1"/>
      <c r="B5" s="33" t="s">
        <v>38</v>
      </c>
      <c r="C5" s="34"/>
      <c r="D5" s="5"/>
      <c r="E5" s="1"/>
      <c r="F5" s="1"/>
    </row>
    <row r="6" spans="1:7" x14ac:dyDescent="0.2">
      <c r="A6" s="44" t="s">
        <v>130</v>
      </c>
      <c r="B6" s="6" t="s">
        <v>40</v>
      </c>
      <c r="C6" s="45" t="s">
        <v>131</v>
      </c>
      <c r="D6" s="76" t="s">
        <v>135</v>
      </c>
      <c r="E6" s="1"/>
      <c r="F6" s="1"/>
    </row>
    <row r="7" spans="1:7" x14ac:dyDescent="0.2">
      <c r="A7" s="44" t="s">
        <v>130</v>
      </c>
      <c r="B7" s="46" t="s">
        <v>130</v>
      </c>
      <c r="C7" s="7" t="s">
        <v>41</v>
      </c>
      <c r="D7" s="36">
        <f>'9896'!D7+'9897'!D7+'9898'!D7+'9895'!D7</f>
        <v>0</v>
      </c>
      <c r="E7" s="1"/>
      <c r="F7" s="1"/>
    </row>
    <row r="8" spans="1:7" x14ac:dyDescent="0.2">
      <c r="A8" s="44" t="s">
        <v>130</v>
      </c>
      <c r="B8" s="46" t="s">
        <v>130</v>
      </c>
      <c r="C8" s="7" t="s">
        <v>42</v>
      </c>
      <c r="D8" s="36">
        <f>'9896'!D8+'9897'!D8+'9898'!D8+'9895'!D8</f>
        <v>139.38017250637802</v>
      </c>
      <c r="E8" s="1"/>
      <c r="F8" s="1"/>
    </row>
    <row r="9" spans="1:7" x14ac:dyDescent="0.2">
      <c r="A9" s="44" t="s">
        <v>130</v>
      </c>
      <c r="B9" s="47" t="s">
        <v>130</v>
      </c>
      <c r="C9" s="48" t="s">
        <v>130</v>
      </c>
      <c r="D9" s="49" t="s">
        <v>130</v>
      </c>
      <c r="E9" s="1"/>
      <c r="F9" s="1"/>
    </row>
    <row r="10" spans="1:7" x14ac:dyDescent="0.2">
      <c r="A10" s="44" t="s">
        <v>130</v>
      </c>
      <c r="B10" s="6" t="s">
        <v>43</v>
      </c>
      <c r="C10" s="50" t="s">
        <v>130</v>
      </c>
      <c r="D10" s="35">
        <f>SUM(D11:D12)</f>
        <v>8.5927876261052027</v>
      </c>
      <c r="E10" s="1"/>
      <c r="F10" s="1"/>
    </row>
    <row r="11" spans="1:7" x14ac:dyDescent="0.2">
      <c r="A11" s="44" t="s">
        <v>130</v>
      </c>
      <c r="B11" s="46" t="s">
        <v>130</v>
      </c>
      <c r="C11" s="7" t="s">
        <v>44</v>
      </c>
      <c r="D11" s="36">
        <f>'9896'!D11+'9897'!D11+'9898'!D11+'9895'!D11</f>
        <v>0</v>
      </c>
      <c r="E11" s="1"/>
      <c r="F11" s="1"/>
    </row>
    <row r="12" spans="1:7" x14ac:dyDescent="0.2">
      <c r="A12" s="44" t="s">
        <v>130</v>
      </c>
      <c r="B12" s="46" t="s">
        <v>130</v>
      </c>
      <c r="C12" s="7" t="s">
        <v>45</v>
      </c>
      <c r="D12" s="36">
        <f>'9896'!D12+'9897'!D12+'9898'!D12+'9895'!D12</f>
        <v>8.5927876261052027</v>
      </c>
      <c r="E12" s="1"/>
      <c r="F12" s="1"/>
    </row>
    <row r="13" spans="1:7" x14ac:dyDescent="0.2">
      <c r="A13" s="44" t="s">
        <v>130</v>
      </c>
      <c r="B13" s="47" t="s">
        <v>130</v>
      </c>
      <c r="C13" s="48" t="s">
        <v>130</v>
      </c>
      <c r="D13" s="49" t="s">
        <v>130</v>
      </c>
      <c r="E13" s="1"/>
      <c r="F13" s="1"/>
    </row>
    <row r="14" spans="1:7" x14ac:dyDescent="0.2">
      <c r="A14" s="44" t="s">
        <v>130</v>
      </c>
      <c r="B14" s="6" t="s">
        <v>46</v>
      </c>
      <c r="C14" s="50" t="s">
        <v>130</v>
      </c>
      <c r="D14" s="35">
        <f>SUM(D15:D16)</f>
        <v>55.02940898319055</v>
      </c>
      <c r="E14" s="1"/>
      <c r="F14" s="1"/>
    </row>
    <row r="15" spans="1:7" x14ac:dyDescent="0.2">
      <c r="A15" s="44" t="s">
        <v>130</v>
      </c>
      <c r="B15" s="46" t="s">
        <v>130</v>
      </c>
      <c r="C15" s="7" t="s">
        <v>47</v>
      </c>
      <c r="D15" s="36">
        <f>'9896'!D15+'9897'!D15+'9898'!D15+'9895'!D15</f>
        <v>21.613621984821304</v>
      </c>
      <c r="E15" s="1"/>
      <c r="F15" s="1"/>
    </row>
    <row r="16" spans="1:7" x14ac:dyDescent="0.2">
      <c r="A16" s="44" t="s">
        <v>130</v>
      </c>
      <c r="B16" s="46" t="s">
        <v>130</v>
      </c>
      <c r="C16" s="7" t="s">
        <v>48</v>
      </c>
      <c r="D16" s="36">
        <f>'9896'!D16+'9897'!D16+'9898'!D16+'9895'!D16</f>
        <v>33.415786998369249</v>
      </c>
      <c r="E16" s="1"/>
      <c r="F16" s="1"/>
    </row>
    <row r="17" spans="1:6" x14ac:dyDescent="0.2">
      <c r="A17" s="44" t="s">
        <v>130</v>
      </c>
      <c r="B17" s="47" t="s">
        <v>130</v>
      </c>
      <c r="C17" s="48" t="s">
        <v>130</v>
      </c>
      <c r="D17" s="49" t="s">
        <v>130</v>
      </c>
      <c r="E17" s="1"/>
      <c r="F17" s="1"/>
    </row>
    <row r="18" spans="1:6" x14ac:dyDescent="0.2">
      <c r="A18" s="44" t="s">
        <v>130</v>
      </c>
      <c r="B18" s="6" t="s">
        <v>49</v>
      </c>
      <c r="C18" s="50" t="s">
        <v>130</v>
      </c>
      <c r="D18" s="37">
        <f>'9896'!D18+'9897'!D18+'9898'!D18+'9895'!D18</f>
        <v>349.34845293531362</v>
      </c>
      <c r="E18" s="1"/>
      <c r="F18" s="1"/>
    </row>
    <row r="19" spans="1:6" x14ac:dyDescent="0.2">
      <c r="A19" s="44" t="s">
        <v>130</v>
      </c>
      <c r="B19" s="47" t="s">
        <v>130</v>
      </c>
      <c r="C19" s="48" t="s">
        <v>130</v>
      </c>
      <c r="D19" s="52" t="s">
        <v>130</v>
      </c>
      <c r="E19" s="1"/>
      <c r="F19" s="1"/>
    </row>
    <row r="20" spans="1:6" x14ac:dyDescent="0.2">
      <c r="A20" s="44" t="s">
        <v>130</v>
      </c>
      <c r="B20" s="6" t="s">
        <v>50</v>
      </c>
      <c r="C20" s="50" t="s">
        <v>130</v>
      </c>
      <c r="D20" s="37">
        <f>'9896'!D20+'9897'!D20+'9898'!D20+'9895'!D20</f>
        <v>1.118127636922611</v>
      </c>
      <c r="E20" s="1"/>
      <c r="F20" s="1"/>
    </row>
    <row r="21" spans="1:6" x14ac:dyDescent="0.2">
      <c r="A21" s="44" t="s">
        <v>130</v>
      </c>
      <c r="B21" s="47" t="s">
        <v>130</v>
      </c>
      <c r="C21" s="48" t="s">
        <v>130</v>
      </c>
      <c r="D21" s="52" t="s">
        <v>130</v>
      </c>
      <c r="E21" s="1"/>
      <c r="F21" s="1"/>
    </row>
    <row r="22" spans="1:6" x14ac:dyDescent="0.2">
      <c r="A22" s="44" t="s">
        <v>130</v>
      </c>
      <c r="B22" s="6" t="s">
        <v>51</v>
      </c>
      <c r="C22" s="50" t="s">
        <v>130</v>
      </c>
      <c r="D22" s="37">
        <f>'9896'!D22+'9897'!D22+'9898'!D22+'9895'!D22</f>
        <v>0</v>
      </c>
      <c r="E22" s="1"/>
      <c r="F22" s="1"/>
    </row>
    <row r="23" spans="1:6" x14ac:dyDescent="0.2">
      <c r="A23" s="44" t="s">
        <v>130</v>
      </c>
      <c r="B23" s="47" t="s">
        <v>130</v>
      </c>
      <c r="C23" s="48" t="s">
        <v>130</v>
      </c>
      <c r="D23" s="52" t="s">
        <v>130</v>
      </c>
      <c r="E23" s="1"/>
      <c r="F23" s="1"/>
    </row>
    <row r="24" spans="1:6" x14ac:dyDescent="0.2">
      <c r="A24" s="44" t="s">
        <v>130</v>
      </c>
      <c r="B24" s="6" t="s">
        <v>52</v>
      </c>
      <c r="C24" s="50" t="s">
        <v>130</v>
      </c>
      <c r="D24" s="39">
        <f>D6+D10+D14+D18+D20+D22</f>
        <v>553.08877718153201</v>
      </c>
      <c r="E24" s="1"/>
      <c r="F24" s="1"/>
    </row>
    <row r="25" spans="1:6" x14ac:dyDescent="0.2">
      <c r="A25" s="44" t="s">
        <v>130</v>
      </c>
      <c r="B25" s="47" t="s">
        <v>130</v>
      </c>
      <c r="C25" s="48" t="s">
        <v>130</v>
      </c>
      <c r="D25" s="49" t="s">
        <v>130</v>
      </c>
      <c r="E25" s="1"/>
      <c r="F25" s="1"/>
    </row>
    <row r="26" spans="1:6" x14ac:dyDescent="0.2">
      <c r="A26" s="44" t="s">
        <v>130</v>
      </c>
      <c r="B26" s="6" t="s">
        <v>53</v>
      </c>
      <c r="C26" s="50" t="s">
        <v>130</v>
      </c>
      <c r="D26" s="37">
        <f>(D28+D27)/2</f>
        <v>684884</v>
      </c>
      <c r="E26" s="1"/>
      <c r="F26" s="1"/>
    </row>
    <row r="27" spans="1:6" x14ac:dyDescent="0.2">
      <c r="A27" s="44" t="s">
        <v>130</v>
      </c>
      <c r="B27" s="46" t="s">
        <v>130</v>
      </c>
      <c r="C27" s="7" t="s">
        <v>54</v>
      </c>
      <c r="D27" s="36">
        <f>'9896'!D27+'9897'!D27+'9898'!D27+'9895'!D27</f>
        <v>754103</v>
      </c>
      <c r="E27" s="1"/>
      <c r="F27" s="1"/>
    </row>
    <row r="28" spans="1:6" x14ac:dyDescent="0.2">
      <c r="A28" s="44" t="s">
        <v>130</v>
      </c>
      <c r="B28" s="46" t="s">
        <v>130</v>
      </c>
      <c r="C28" s="7" t="s">
        <v>55</v>
      </c>
      <c r="D28" s="36">
        <f>'9896'!D28+'9897'!D28+'9898'!D28+'9895'!D28</f>
        <v>615665</v>
      </c>
      <c r="E28" s="1"/>
      <c r="F28" s="1"/>
    </row>
    <row r="29" spans="1:6" x14ac:dyDescent="0.2">
      <c r="A29" s="44" t="s">
        <v>130</v>
      </c>
      <c r="B29" s="47" t="s">
        <v>130</v>
      </c>
      <c r="C29" s="48" t="s">
        <v>130</v>
      </c>
      <c r="D29" s="49" t="s">
        <v>130</v>
      </c>
      <c r="E29" s="1"/>
      <c r="F29" s="1"/>
    </row>
    <row r="30" spans="1:6" x14ac:dyDescent="0.2">
      <c r="A30" s="44" t="s">
        <v>130</v>
      </c>
      <c r="B30" s="6" t="s">
        <v>56</v>
      </c>
      <c r="C30" s="50" t="s">
        <v>130</v>
      </c>
      <c r="D30" s="40">
        <f>D24/D26</f>
        <v>8.075656274369558E-4</v>
      </c>
      <c r="E30" s="1"/>
      <c r="F30" s="1"/>
    </row>
    <row r="31" spans="1:6" x14ac:dyDescent="0.2">
      <c r="A31" s="44" t="s">
        <v>130</v>
      </c>
      <c r="B31" s="47" t="s">
        <v>130</v>
      </c>
      <c r="C31" s="48" t="s">
        <v>130</v>
      </c>
      <c r="D31" s="49" t="s">
        <v>130</v>
      </c>
      <c r="E31" s="1"/>
      <c r="F31" s="1"/>
    </row>
    <row r="32" spans="1:6" x14ac:dyDescent="0.2">
      <c r="A32" s="44" t="s">
        <v>130</v>
      </c>
      <c r="B32" s="3" t="s">
        <v>57</v>
      </c>
      <c r="C32" s="48" t="s">
        <v>130</v>
      </c>
      <c r="D32" s="49" t="s">
        <v>130</v>
      </c>
      <c r="E32" s="1"/>
      <c r="F32" s="1"/>
    </row>
    <row r="33" spans="1:6" x14ac:dyDescent="0.2">
      <c r="A33" s="44" t="s">
        <v>130</v>
      </c>
      <c r="B33" s="6" t="s">
        <v>58</v>
      </c>
      <c r="C33" s="50" t="s">
        <v>130</v>
      </c>
      <c r="D33" s="36">
        <f>'9896'!D33+'9897'!D33+'9898'!D33+'9895'!D33</f>
        <v>151.60745549896768</v>
      </c>
      <c r="E33" s="1"/>
      <c r="F33" s="1"/>
    </row>
    <row r="34" spans="1:6" x14ac:dyDescent="0.2">
      <c r="A34" s="44" t="s">
        <v>130</v>
      </c>
      <c r="B34" s="47" t="s">
        <v>130</v>
      </c>
      <c r="C34" s="48" t="s">
        <v>130</v>
      </c>
      <c r="D34" s="49" t="s">
        <v>130</v>
      </c>
      <c r="E34" s="1"/>
      <c r="F34" s="1"/>
    </row>
    <row r="35" spans="1:6" x14ac:dyDescent="0.2">
      <c r="A35" s="44" t="s">
        <v>130</v>
      </c>
      <c r="B35" s="6" t="s">
        <v>59</v>
      </c>
      <c r="C35" s="50" t="s">
        <v>130</v>
      </c>
      <c r="D35" s="35">
        <f>SUM(D36:D44)</f>
        <v>811.14771257582004</v>
      </c>
      <c r="E35" s="1"/>
      <c r="F35" s="1"/>
    </row>
    <row r="36" spans="1:6" x14ac:dyDescent="0.2">
      <c r="A36" s="44" t="s">
        <v>130</v>
      </c>
      <c r="B36" s="46" t="s">
        <v>130</v>
      </c>
      <c r="C36" s="7" t="s">
        <v>60</v>
      </c>
      <c r="D36" s="36">
        <f>'9896'!D36+'9897'!D36+'9898'!D36+'9895'!D36</f>
        <v>47.401555550170315</v>
      </c>
      <c r="E36" s="1"/>
      <c r="F36" s="1"/>
    </row>
    <row r="37" spans="1:6" x14ac:dyDescent="0.2">
      <c r="A37" s="44" t="s">
        <v>130</v>
      </c>
      <c r="B37" s="46" t="s">
        <v>130</v>
      </c>
      <c r="C37" s="7" t="s">
        <v>61</v>
      </c>
      <c r="D37" s="36">
        <f>'9896'!D37+'9897'!D37+'9898'!D37+'9895'!D37</f>
        <v>601.05929120714723</v>
      </c>
      <c r="E37" s="1"/>
      <c r="F37" s="1"/>
    </row>
    <row r="38" spans="1:6" x14ac:dyDescent="0.2">
      <c r="A38" s="44" t="s">
        <v>130</v>
      </c>
      <c r="B38" s="46" t="s">
        <v>130</v>
      </c>
      <c r="C38" s="7" t="s">
        <v>62</v>
      </c>
      <c r="D38" s="36">
        <f>'9896'!D38+'9897'!D38+'9898'!D38+'9895'!D38</f>
        <v>0</v>
      </c>
      <c r="E38" s="1"/>
      <c r="F38" s="1"/>
    </row>
    <row r="39" spans="1:6" x14ac:dyDescent="0.2">
      <c r="A39" s="44" t="s">
        <v>130</v>
      </c>
      <c r="B39" s="46" t="s">
        <v>130</v>
      </c>
      <c r="C39" s="7" t="s">
        <v>63</v>
      </c>
      <c r="D39" s="36">
        <f>'9896'!D39+'9897'!D39+'9898'!D39+'9895'!D39</f>
        <v>0</v>
      </c>
      <c r="E39" s="1"/>
      <c r="F39" s="1"/>
    </row>
    <row r="40" spans="1:6" x14ac:dyDescent="0.2">
      <c r="A40" s="44" t="s">
        <v>130</v>
      </c>
      <c r="B40" s="46" t="s">
        <v>130</v>
      </c>
      <c r="C40" s="7" t="s">
        <v>64</v>
      </c>
      <c r="D40" s="36">
        <f>'9896'!D40+'9897'!D40+'9898'!D40+'9895'!D40</f>
        <v>5.1055599999999997</v>
      </c>
      <c r="E40" s="1"/>
      <c r="F40" s="1"/>
    </row>
    <row r="41" spans="1:6" x14ac:dyDescent="0.2">
      <c r="A41" s="44" t="s">
        <v>130</v>
      </c>
      <c r="B41" s="46" t="s">
        <v>130</v>
      </c>
      <c r="C41" s="7" t="s">
        <v>65</v>
      </c>
      <c r="D41" s="36">
        <f>'9896'!D41+'9897'!D41+'9898'!D41+'9895'!D41</f>
        <v>116.47234811231553</v>
      </c>
      <c r="E41" s="1"/>
      <c r="F41" s="1"/>
    </row>
    <row r="42" spans="1:6" x14ac:dyDescent="0.2">
      <c r="A42" s="44" t="s">
        <v>130</v>
      </c>
      <c r="B42" s="46" t="s">
        <v>130</v>
      </c>
      <c r="C42" s="7" t="s">
        <v>66</v>
      </c>
      <c r="D42" s="36">
        <f>'9896'!D42+'9897'!D42+'9898'!D42+'9895'!D42</f>
        <v>0</v>
      </c>
      <c r="E42" s="1"/>
      <c r="F42" s="1"/>
    </row>
    <row r="43" spans="1:6" x14ac:dyDescent="0.2">
      <c r="A43" s="44" t="s">
        <v>130</v>
      </c>
      <c r="B43" s="46" t="s">
        <v>130</v>
      </c>
      <c r="C43" s="7" t="s">
        <v>67</v>
      </c>
      <c r="D43" s="36">
        <f>'9896'!D43+'9897'!D43+'9898'!D43+'9895'!D43</f>
        <v>25.172714145229666</v>
      </c>
      <c r="E43" s="1"/>
      <c r="F43" s="1"/>
    </row>
    <row r="44" spans="1:6" x14ac:dyDescent="0.2">
      <c r="A44" s="44" t="s">
        <v>130</v>
      </c>
      <c r="B44" s="46" t="s">
        <v>130</v>
      </c>
      <c r="C44" s="7" t="s">
        <v>68</v>
      </c>
      <c r="D44" s="36">
        <f>'9896'!D44+'9897'!D44+'9898'!D44+'9895'!D44</f>
        <v>15.936243560957388</v>
      </c>
      <c r="E44" s="1"/>
      <c r="F44" s="1"/>
    </row>
    <row r="45" spans="1:6" x14ac:dyDescent="0.2">
      <c r="A45" s="44" t="s">
        <v>130</v>
      </c>
      <c r="B45" s="47" t="s">
        <v>130</v>
      </c>
      <c r="C45" s="48" t="s">
        <v>130</v>
      </c>
      <c r="D45" s="49" t="s">
        <v>130</v>
      </c>
      <c r="E45" s="1"/>
      <c r="F45" s="1"/>
    </row>
    <row r="46" spans="1:6" x14ac:dyDescent="0.2">
      <c r="A46" s="44" t="s">
        <v>130</v>
      </c>
      <c r="B46" s="6" t="s">
        <v>69</v>
      </c>
      <c r="C46" s="50" t="s">
        <v>130</v>
      </c>
      <c r="D46" s="40">
        <f>D35/D28</f>
        <v>1.3175147402821664E-3</v>
      </c>
      <c r="E46" s="1"/>
      <c r="F46" s="1"/>
    </row>
    <row r="47" spans="1:6" x14ac:dyDescent="0.2">
      <c r="A47" s="44" t="s">
        <v>130</v>
      </c>
      <c r="B47" s="47" t="s">
        <v>130</v>
      </c>
      <c r="C47" s="48" t="s">
        <v>130</v>
      </c>
      <c r="D47" s="49" t="s">
        <v>130</v>
      </c>
      <c r="E47" s="1"/>
      <c r="F47" s="2"/>
    </row>
    <row r="48" spans="1:6" x14ac:dyDescent="0.2">
      <c r="A48" s="44" t="s">
        <v>130</v>
      </c>
      <c r="B48" s="6" t="s">
        <v>70</v>
      </c>
      <c r="C48" s="50" t="s">
        <v>130</v>
      </c>
      <c r="D48" s="40">
        <v>2.1855765548845101E-3</v>
      </c>
      <c r="E48" s="1"/>
      <c r="F48" s="1"/>
    </row>
    <row r="49" spans="1:6" x14ac:dyDescent="0.2">
      <c r="A49" s="44" t="s">
        <v>130</v>
      </c>
      <c r="B49" s="47" t="s">
        <v>130</v>
      </c>
      <c r="C49" s="48" t="s">
        <v>130</v>
      </c>
      <c r="D49" s="49" t="s">
        <v>130</v>
      </c>
      <c r="E49" s="1"/>
      <c r="F49" s="1"/>
    </row>
    <row r="50" spans="1:6" x14ac:dyDescent="0.2">
      <c r="A50" s="44" t="s">
        <v>130</v>
      </c>
      <c r="B50" s="6" t="s">
        <v>71</v>
      </c>
      <c r="C50" s="50" t="s">
        <v>130</v>
      </c>
      <c r="D50" s="41">
        <f>D48-D46</f>
        <v>8.6806181460234375E-4</v>
      </c>
      <c r="E50" s="1"/>
      <c r="F50" s="1"/>
    </row>
    <row r="51" spans="1:6" x14ac:dyDescent="0.2">
      <c r="A51" s="44" t="s">
        <v>130</v>
      </c>
      <c r="B51" s="47" t="s">
        <v>130</v>
      </c>
      <c r="C51" s="48" t="s">
        <v>130</v>
      </c>
      <c r="D51" s="49" t="s">
        <v>130</v>
      </c>
      <c r="E51" s="1"/>
      <c r="F51" s="1"/>
    </row>
    <row r="52" spans="1:6" x14ac:dyDescent="0.2">
      <c r="A52" s="44" t="s">
        <v>130</v>
      </c>
      <c r="B52" s="6" t="s">
        <v>72</v>
      </c>
      <c r="C52" s="7" t="s">
        <v>73</v>
      </c>
      <c r="D52" s="36">
        <v>0</v>
      </c>
      <c r="E52" s="1"/>
      <c r="F52" s="1"/>
    </row>
    <row r="53" spans="1:6" x14ac:dyDescent="0.2">
      <c r="A53" s="44" t="s">
        <v>130</v>
      </c>
      <c r="B53" s="46" t="s">
        <v>130</v>
      </c>
      <c r="C53" s="7" t="s">
        <v>74</v>
      </c>
      <c r="D53" s="40">
        <f>(D35-D52)/D28</f>
        <v>1.3175147402821664E-3</v>
      </c>
      <c r="E53" s="1"/>
      <c r="F53" s="1"/>
    </row>
    <row r="54" spans="1:6" x14ac:dyDescent="0.2">
      <c r="A54" s="44" t="s">
        <v>130</v>
      </c>
      <c r="B54" s="47" t="s">
        <v>130</v>
      </c>
      <c r="C54" s="48" t="s">
        <v>130</v>
      </c>
      <c r="D54" s="49" t="s">
        <v>130</v>
      </c>
      <c r="E54" s="1"/>
      <c r="F54" s="1"/>
    </row>
    <row r="55" spans="1:6" x14ac:dyDescent="0.2">
      <c r="A55" s="44" t="s">
        <v>130</v>
      </c>
      <c r="B55" s="3" t="s">
        <v>75</v>
      </c>
      <c r="C55" s="48" t="s">
        <v>130</v>
      </c>
      <c r="D55" s="49" t="s">
        <v>130</v>
      </c>
      <c r="E55" s="1"/>
      <c r="F55" s="1"/>
    </row>
    <row r="56" spans="1:6" x14ac:dyDescent="0.2">
      <c r="A56" s="44" t="s">
        <v>130</v>
      </c>
      <c r="B56" s="47" t="s">
        <v>130</v>
      </c>
      <c r="C56" s="48" t="s">
        <v>130</v>
      </c>
      <c r="D56" s="49" t="s">
        <v>130</v>
      </c>
      <c r="E56" s="1"/>
      <c r="F56" s="1"/>
    </row>
    <row r="57" spans="1:6" x14ac:dyDescent="0.2">
      <c r="A57" s="44" t="s">
        <v>130</v>
      </c>
      <c r="B57" s="6" t="s">
        <v>76</v>
      </c>
      <c r="C57" s="50" t="s">
        <v>130</v>
      </c>
      <c r="D57" s="42">
        <f>D24+D35-D52</f>
        <v>1364.236489757352</v>
      </c>
      <c r="E57" s="1"/>
      <c r="F57" s="1"/>
    </row>
    <row r="58" spans="1:6" x14ac:dyDescent="0.2">
      <c r="A58" s="44" t="s">
        <v>130</v>
      </c>
      <c r="B58" s="47" t="s">
        <v>130</v>
      </c>
      <c r="C58" s="48" t="s">
        <v>130</v>
      </c>
      <c r="D58" s="49" t="s">
        <v>130</v>
      </c>
      <c r="E58" s="1"/>
      <c r="F58" s="1"/>
    </row>
    <row r="59" spans="1:6" x14ac:dyDescent="0.2">
      <c r="A59" s="44" t="s">
        <v>130</v>
      </c>
      <c r="B59" s="6" t="s">
        <v>77</v>
      </c>
      <c r="C59" s="50" t="s">
        <v>130</v>
      </c>
      <c r="D59" s="40">
        <f>D57/D26</f>
        <v>1.9919234348551754E-3</v>
      </c>
      <c r="E59" s="1"/>
      <c r="F59" s="1"/>
    </row>
    <row r="60" spans="1:6" x14ac:dyDescent="0.2">
      <c r="A60" s="44" t="s">
        <v>130</v>
      </c>
      <c r="B60" s="47" t="s">
        <v>130</v>
      </c>
      <c r="C60" s="48" t="s">
        <v>130</v>
      </c>
      <c r="D60" s="49" t="s">
        <v>130</v>
      </c>
      <c r="E60" s="1"/>
      <c r="F60" s="1"/>
    </row>
    <row r="61" spans="1:6" x14ac:dyDescent="0.2">
      <c r="A61" s="44" t="s">
        <v>130</v>
      </c>
      <c r="B61" s="3" t="s">
        <v>78</v>
      </c>
      <c r="C61" s="48" t="s">
        <v>130</v>
      </c>
      <c r="D61" s="49" t="s">
        <v>130</v>
      </c>
      <c r="E61" s="1"/>
      <c r="F61" s="1"/>
    </row>
    <row r="62" spans="1:6" x14ac:dyDescent="0.2">
      <c r="A62" s="44" t="s">
        <v>130</v>
      </c>
      <c r="B62" s="6" t="s">
        <v>79</v>
      </c>
      <c r="C62" s="50" t="s">
        <v>130</v>
      </c>
      <c r="D62" s="40">
        <v>2.1662634486493875E-3</v>
      </c>
      <c r="E62" s="1"/>
      <c r="F62" s="1"/>
    </row>
    <row r="63" spans="1:6" ht="15" thickBot="1" x14ac:dyDescent="0.25">
      <c r="A63" s="44" t="s">
        <v>130</v>
      </c>
      <c r="B63" s="8" t="s">
        <v>80</v>
      </c>
      <c r="C63" s="51" t="s">
        <v>130</v>
      </c>
      <c r="D63" s="43">
        <f>D62+D30</f>
        <v>2.9738290760863433E-3</v>
      </c>
      <c r="E63" s="1"/>
      <c r="F63" s="1"/>
    </row>
  </sheetData>
  <conditionalFormatting sqref="D50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Z73"/>
  <sheetViews>
    <sheetView rightToLeft="1" topLeftCell="A36" workbookViewId="0">
      <selection activeCell="C7" sqref="C7"/>
    </sheetView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8.375" bestFit="1" customWidth="1"/>
    <col min="4" max="4" width="8.875" bestFit="1" customWidth="1"/>
    <col min="5" max="5" width="9" hidden="1" customWidth="1"/>
    <col min="6" max="6" width="15.625" hidden="1" customWidth="1"/>
    <col min="7" max="52" width="0" hidden="1" customWidth="1"/>
    <col min="53" max="16384" width="9" hidden="1"/>
  </cols>
  <sheetData>
    <row r="1" spans="1:4" ht="15" x14ac:dyDescent="0.25">
      <c r="B1" s="23" t="s">
        <v>119</v>
      </c>
      <c r="C1" s="23"/>
    </row>
    <row r="2" spans="1:4" x14ac:dyDescent="0.2">
      <c r="B2" s="30" t="s">
        <v>126</v>
      </c>
      <c r="C2" s="31"/>
      <c r="D2" s="25">
        <v>45291</v>
      </c>
    </row>
    <row r="3" spans="1:4" ht="15.75" thickBot="1" x14ac:dyDescent="0.3">
      <c r="B3" s="28" t="s">
        <v>127</v>
      </c>
    </row>
    <row r="4" spans="1:4" ht="15" x14ac:dyDescent="0.25">
      <c r="B4" s="10"/>
      <c r="C4" s="11"/>
      <c r="D4" s="27" t="s">
        <v>39</v>
      </c>
    </row>
    <row r="5" spans="1:4" ht="15" x14ac:dyDescent="0.25">
      <c r="B5" s="53" t="s">
        <v>81</v>
      </c>
      <c r="C5" s="54"/>
      <c r="D5" s="12"/>
    </row>
    <row r="6" spans="1:4" ht="15" x14ac:dyDescent="0.25">
      <c r="A6" s="60" t="s">
        <v>130</v>
      </c>
      <c r="B6" s="53" t="s">
        <v>5</v>
      </c>
      <c r="C6" s="61" t="s">
        <v>131</v>
      </c>
      <c r="D6" s="62" t="s">
        <v>136</v>
      </c>
    </row>
    <row r="7" spans="1:4" x14ac:dyDescent="0.2">
      <c r="A7" s="60" t="s">
        <v>130</v>
      </c>
      <c r="B7" s="13">
        <v>1</v>
      </c>
      <c r="C7" s="14" t="s">
        <v>21</v>
      </c>
      <c r="D7" s="55">
        <v>0</v>
      </c>
    </row>
    <row r="8" spans="1:4" x14ac:dyDescent="0.2">
      <c r="A8" s="60" t="s">
        <v>130</v>
      </c>
      <c r="B8" s="13">
        <v>2</v>
      </c>
      <c r="C8" s="14" t="s">
        <v>21</v>
      </c>
      <c r="D8" s="55">
        <v>0</v>
      </c>
    </row>
    <row r="9" spans="1:4" x14ac:dyDescent="0.2">
      <c r="A9" s="60" t="s">
        <v>130</v>
      </c>
      <c r="B9" s="13">
        <v>3</v>
      </c>
      <c r="C9" s="14" t="s">
        <v>21</v>
      </c>
      <c r="D9" s="55">
        <v>0</v>
      </c>
    </row>
    <row r="10" spans="1:4" ht="15" x14ac:dyDescent="0.25">
      <c r="A10" s="60" t="s">
        <v>130</v>
      </c>
      <c r="B10" s="10" t="s">
        <v>6</v>
      </c>
      <c r="C10" s="63" t="s">
        <v>130</v>
      </c>
      <c r="D10" s="62" t="s">
        <v>130</v>
      </c>
    </row>
    <row r="11" spans="1:4" x14ac:dyDescent="0.2">
      <c r="A11" s="60" t="s">
        <v>130</v>
      </c>
      <c r="B11" s="13">
        <v>1</v>
      </c>
      <c r="C11" s="14" t="s">
        <v>26</v>
      </c>
      <c r="D11" s="55">
        <v>14.822386218038194</v>
      </c>
    </row>
    <row r="12" spans="1:4" x14ac:dyDescent="0.2">
      <c r="A12" s="60" t="s">
        <v>130</v>
      </c>
      <c r="B12" s="13">
        <v>2</v>
      </c>
      <c r="C12" s="14" t="s">
        <v>7</v>
      </c>
      <c r="D12" s="55">
        <v>124.55778628833983</v>
      </c>
    </row>
    <row r="13" spans="1:4" x14ac:dyDescent="0.2">
      <c r="A13" s="60" t="s">
        <v>130</v>
      </c>
      <c r="B13" s="13">
        <v>3</v>
      </c>
      <c r="C13" s="14" t="s">
        <v>21</v>
      </c>
      <c r="D13" s="55">
        <v>0</v>
      </c>
    </row>
    <row r="14" spans="1:4" x14ac:dyDescent="0.2">
      <c r="A14" s="60" t="s">
        <v>130</v>
      </c>
      <c r="B14" s="13">
        <v>4</v>
      </c>
      <c r="C14" s="14" t="s">
        <v>21</v>
      </c>
      <c r="D14" s="55">
        <v>0</v>
      </c>
    </row>
    <row r="15" spans="1:4" x14ac:dyDescent="0.2">
      <c r="A15" s="60" t="s">
        <v>130</v>
      </c>
      <c r="B15" s="13">
        <v>5</v>
      </c>
      <c r="C15" s="14" t="s">
        <v>21</v>
      </c>
      <c r="D15" s="55">
        <v>0</v>
      </c>
    </row>
    <row r="16" spans="1:4" x14ac:dyDescent="0.2">
      <c r="A16" s="60" t="s">
        <v>130</v>
      </c>
      <c r="B16" s="13">
        <v>6</v>
      </c>
      <c r="C16" s="14" t="s">
        <v>21</v>
      </c>
      <c r="D16" s="55">
        <v>0</v>
      </c>
    </row>
    <row r="17" spans="1:6" x14ac:dyDescent="0.2">
      <c r="A17" s="60" t="s">
        <v>130</v>
      </c>
      <c r="B17" s="13">
        <v>7</v>
      </c>
      <c r="C17" s="14" t="s">
        <v>21</v>
      </c>
      <c r="D17" s="55">
        <v>0</v>
      </c>
    </row>
    <row r="18" spans="1:6" x14ac:dyDescent="0.2">
      <c r="A18" s="60" t="s">
        <v>130</v>
      </c>
      <c r="B18" s="13">
        <v>8</v>
      </c>
      <c r="C18" s="14" t="s">
        <v>21</v>
      </c>
      <c r="D18" s="55">
        <v>0</v>
      </c>
    </row>
    <row r="19" spans="1:6" ht="15" x14ac:dyDescent="0.25">
      <c r="A19" s="60" t="s">
        <v>130</v>
      </c>
      <c r="B19" s="16" t="s">
        <v>8</v>
      </c>
      <c r="C19" s="64" t="s">
        <v>130</v>
      </c>
      <c r="D19" s="56">
        <f>SUM(D7:D18)</f>
        <v>139.38017250637802</v>
      </c>
      <c r="F19" s="17" t="s">
        <v>21</v>
      </c>
    </row>
    <row r="20" spans="1:6" x14ac:dyDescent="0.2">
      <c r="A20" s="60" t="s">
        <v>130</v>
      </c>
      <c r="B20" s="65" t="s">
        <v>130</v>
      </c>
      <c r="C20" s="63" t="s">
        <v>130</v>
      </c>
      <c r="D20" s="62" t="s">
        <v>130</v>
      </c>
    </row>
    <row r="21" spans="1:6" ht="15" x14ac:dyDescent="0.25">
      <c r="A21" s="60" t="s">
        <v>130</v>
      </c>
      <c r="B21" s="10" t="s">
        <v>9</v>
      </c>
      <c r="C21" s="63" t="s">
        <v>130</v>
      </c>
      <c r="D21" s="62" t="s">
        <v>130</v>
      </c>
    </row>
    <row r="22" spans="1:6" ht="15" x14ac:dyDescent="0.25">
      <c r="A22" s="60" t="s">
        <v>130</v>
      </c>
      <c r="B22" s="10" t="s">
        <v>5</v>
      </c>
      <c r="C22" s="63" t="s">
        <v>130</v>
      </c>
      <c r="D22" s="62" t="s">
        <v>130</v>
      </c>
    </row>
    <row r="23" spans="1:6" x14ac:dyDescent="0.2">
      <c r="A23" s="60" t="s">
        <v>130</v>
      </c>
      <c r="B23" s="13">
        <v>1</v>
      </c>
      <c r="C23" s="14" t="s">
        <v>21</v>
      </c>
      <c r="D23" s="55">
        <v>0</v>
      </c>
    </row>
    <row r="24" spans="1:6" x14ac:dyDescent="0.2">
      <c r="A24" s="60" t="s">
        <v>130</v>
      </c>
      <c r="B24" s="13">
        <v>2</v>
      </c>
      <c r="C24" s="14" t="s">
        <v>21</v>
      </c>
      <c r="D24" s="55">
        <v>0</v>
      </c>
    </row>
    <row r="25" spans="1:6" x14ac:dyDescent="0.2">
      <c r="A25" s="60" t="s">
        <v>130</v>
      </c>
      <c r="B25" s="13">
        <v>3</v>
      </c>
      <c r="C25" s="14" t="s">
        <v>21</v>
      </c>
      <c r="D25" s="55">
        <v>0</v>
      </c>
    </row>
    <row r="26" spans="1:6" ht="15" x14ac:dyDescent="0.25">
      <c r="A26" s="60" t="s">
        <v>130</v>
      </c>
      <c r="B26" s="10" t="s">
        <v>6</v>
      </c>
      <c r="C26" s="63" t="s">
        <v>130</v>
      </c>
      <c r="D26" s="62" t="s">
        <v>130</v>
      </c>
    </row>
    <row r="27" spans="1:6" x14ac:dyDescent="0.2">
      <c r="A27" s="60" t="s">
        <v>130</v>
      </c>
      <c r="B27" s="13">
        <v>1</v>
      </c>
      <c r="C27" s="14" t="s">
        <v>28</v>
      </c>
      <c r="D27" s="55">
        <v>6.7436185749441186</v>
      </c>
    </row>
    <row r="28" spans="1:6" x14ac:dyDescent="0.2">
      <c r="A28" s="60" t="s">
        <v>130</v>
      </c>
      <c r="B28" s="13">
        <v>2</v>
      </c>
      <c r="C28" s="14" t="s">
        <v>29</v>
      </c>
      <c r="D28" s="55">
        <v>1.3595309975556902</v>
      </c>
    </row>
    <row r="29" spans="1:6" x14ac:dyDescent="0.2">
      <c r="A29" s="60" t="s">
        <v>130</v>
      </c>
      <c r="B29" s="13">
        <v>3</v>
      </c>
      <c r="C29" s="14" t="s">
        <v>30</v>
      </c>
      <c r="D29" s="55">
        <v>0.42070035050499011</v>
      </c>
    </row>
    <row r="30" spans="1:6" x14ac:dyDescent="0.2">
      <c r="A30" s="60" t="s">
        <v>130</v>
      </c>
      <c r="B30" s="13">
        <v>4</v>
      </c>
      <c r="C30" s="14" t="s">
        <v>7</v>
      </c>
      <c r="D30" s="55">
        <v>6.8937703100402814E-2</v>
      </c>
    </row>
    <row r="31" spans="1:6" x14ac:dyDescent="0.2">
      <c r="A31" s="60" t="s">
        <v>130</v>
      </c>
      <c r="B31" s="13">
        <v>5</v>
      </c>
      <c r="C31" s="14" t="s">
        <v>21</v>
      </c>
      <c r="D31" s="55">
        <v>0</v>
      </c>
    </row>
    <row r="32" spans="1:6" x14ac:dyDescent="0.2">
      <c r="A32" s="60" t="s">
        <v>130</v>
      </c>
      <c r="B32" s="13">
        <v>6</v>
      </c>
      <c r="C32" s="14" t="s">
        <v>21</v>
      </c>
      <c r="D32" s="55">
        <v>0</v>
      </c>
    </row>
    <row r="33" spans="1:6" x14ac:dyDescent="0.2">
      <c r="A33" s="60" t="s">
        <v>130</v>
      </c>
      <c r="B33" s="13">
        <v>7</v>
      </c>
      <c r="C33" s="14" t="s">
        <v>21</v>
      </c>
      <c r="D33" s="55">
        <v>0</v>
      </c>
    </row>
    <row r="34" spans="1:6" x14ac:dyDescent="0.2">
      <c r="A34" s="60" t="s">
        <v>130</v>
      </c>
      <c r="B34" s="13">
        <v>8</v>
      </c>
      <c r="C34" s="14" t="s">
        <v>21</v>
      </c>
      <c r="D34" s="55">
        <v>0</v>
      </c>
    </row>
    <row r="35" spans="1:6" ht="15" x14ac:dyDescent="0.25">
      <c r="A35" s="60" t="s">
        <v>130</v>
      </c>
      <c r="B35" s="16" t="s">
        <v>10</v>
      </c>
      <c r="C35" s="64" t="s">
        <v>130</v>
      </c>
      <c r="D35" s="57">
        <f>SUM(D23:D34)</f>
        <v>8.5927876261052027</v>
      </c>
      <c r="F35" s="17" t="s">
        <v>21</v>
      </c>
    </row>
    <row r="36" spans="1:6" x14ac:dyDescent="0.2">
      <c r="A36" s="60" t="s">
        <v>130</v>
      </c>
      <c r="B36" s="65" t="s">
        <v>130</v>
      </c>
      <c r="C36" s="63" t="s">
        <v>130</v>
      </c>
      <c r="D36" s="62" t="s">
        <v>130</v>
      </c>
    </row>
    <row r="37" spans="1:6" ht="15" x14ac:dyDescent="0.25">
      <c r="A37" s="60" t="s">
        <v>130</v>
      </c>
      <c r="B37" s="10" t="s">
        <v>11</v>
      </c>
      <c r="C37" s="63" t="s">
        <v>130</v>
      </c>
      <c r="D37" s="62" t="s">
        <v>130</v>
      </c>
    </row>
    <row r="38" spans="1:6" x14ac:dyDescent="0.2">
      <c r="A38" s="60" t="s">
        <v>130</v>
      </c>
      <c r="B38" s="13">
        <v>1</v>
      </c>
      <c r="C38" s="14" t="s">
        <v>23</v>
      </c>
      <c r="D38" s="55">
        <v>6.5162409202961484</v>
      </c>
    </row>
    <row r="39" spans="1:6" x14ac:dyDescent="0.2">
      <c r="A39" s="60" t="s">
        <v>130</v>
      </c>
      <c r="B39" s="13">
        <v>2</v>
      </c>
      <c r="C39" s="14" t="s">
        <v>24</v>
      </c>
      <c r="D39" s="55">
        <v>2.2662888185645742</v>
      </c>
    </row>
    <row r="40" spans="1:6" x14ac:dyDescent="0.2">
      <c r="A40" s="60" t="s">
        <v>130</v>
      </c>
      <c r="B40" s="13">
        <v>3</v>
      </c>
      <c r="C40" s="14" t="s">
        <v>7</v>
      </c>
      <c r="D40" s="55">
        <v>12.831092245960578</v>
      </c>
    </row>
    <row r="41" spans="1:6" x14ac:dyDescent="0.2">
      <c r="A41" s="60" t="s">
        <v>130</v>
      </c>
      <c r="B41" s="13">
        <v>4</v>
      </c>
      <c r="C41" s="14" t="s">
        <v>21</v>
      </c>
      <c r="D41" s="55">
        <v>0</v>
      </c>
    </row>
    <row r="42" spans="1:6" x14ac:dyDescent="0.2">
      <c r="A42" s="60" t="s">
        <v>130</v>
      </c>
      <c r="B42" s="13">
        <v>5</v>
      </c>
      <c r="C42" s="14" t="s">
        <v>21</v>
      </c>
      <c r="D42" s="55">
        <v>0</v>
      </c>
    </row>
    <row r="43" spans="1:6" x14ac:dyDescent="0.2">
      <c r="A43" s="60" t="s">
        <v>130</v>
      </c>
      <c r="B43" s="13">
        <v>6</v>
      </c>
      <c r="C43" s="14" t="s">
        <v>21</v>
      </c>
      <c r="D43" s="55">
        <v>0</v>
      </c>
    </row>
    <row r="44" spans="1:6" x14ac:dyDescent="0.2">
      <c r="A44" s="60" t="s">
        <v>130</v>
      </c>
      <c r="B44" s="13">
        <v>7</v>
      </c>
      <c r="C44" s="14" t="s">
        <v>21</v>
      </c>
      <c r="D44" s="55">
        <v>0</v>
      </c>
    </row>
    <row r="45" spans="1:6" ht="15" x14ac:dyDescent="0.25">
      <c r="A45" s="60" t="s">
        <v>130</v>
      </c>
      <c r="B45" s="16" t="s">
        <v>82</v>
      </c>
      <c r="C45" s="64" t="s">
        <v>130</v>
      </c>
      <c r="D45" s="56">
        <f>SUM(D38:D44)</f>
        <v>21.6136219848213</v>
      </c>
      <c r="F45" s="17" t="s">
        <v>21</v>
      </c>
    </row>
    <row r="46" spans="1:6" x14ac:dyDescent="0.2">
      <c r="A46" s="60" t="s">
        <v>130</v>
      </c>
      <c r="B46" s="65" t="s">
        <v>130</v>
      </c>
      <c r="C46" s="63" t="s">
        <v>130</v>
      </c>
      <c r="D46" s="62" t="s">
        <v>130</v>
      </c>
    </row>
    <row r="47" spans="1:6" ht="15" x14ac:dyDescent="0.25">
      <c r="A47" s="60" t="s">
        <v>130</v>
      </c>
      <c r="B47" s="10" t="s">
        <v>12</v>
      </c>
      <c r="C47" s="63" t="s">
        <v>130</v>
      </c>
      <c r="D47" s="62" t="s">
        <v>130</v>
      </c>
    </row>
    <row r="48" spans="1:6" x14ac:dyDescent="0.2">
      <c r="A48" s="60" t="s">
        <v>130</v>
      </c>
      <c r="B48" s="13">
        <v>1</v>
      </c>
      <c r="C48" s="14" t="s">
        <v>22</v>
      </c>
      <c r="D48" s="55">
        <v>9.0247776000000002</v>
      </c>
    </row>
    <row r="49" spans="1:6" x14ac:dyDescent="0.2">
      <c r="A49" s="60" t="s">
        <v>130</v>
      </c>
      <c r="B49" s="13">
        <v>2</v>
      </c>
      <c r="C49" s="14" t="s">
        <v>24</v>
      </c>
      <c r="D49" s="55">
        <v>3.7669684491304452</v>
      </c>
    </row>
    <row r="50" spans="1:6" x14ac:dyDescent="0.2">
      <c r="A50" s="60" t="s">
        <v>130</v>
      </c>
      <c r="B50" s="13">
        <v>3</v>
      </c>
      <c r="C50" s="14" t="s">
        <v>117</v>
      </c>
      <c r="D50" s="55">
        <v>3.57</v>
      </c>
    </row>
    <row r="51" spans="1:6" x14ac:dyDescent="0.2">
      <c r="A51" s="60" t="s">
        <v>130</v>
      </c>
      <c r="B51" s="13">
        <v>4</v>
      </c>
      <c r="C51" s="14" t="s">
        <v>114</v>
      </c>
      <c r="D51" s="55">
        <v>3.57</v>
      </c>
    </row>
    <row r="52" spans="1:6" x14ac:dyDescent="0.2">
      <c r="A52" s="60" t="s">
        <v>130</v>
      </c>
      <c r="B52" s="13">
        <v>5</v>
      </c>
      <c r="C52" s="14" t="s">
        <v>115</v>
      </c>
      <c r="D52" s="55">
        <v>3.1511937617754535</v>
      </c>
    </row>
    <row r="53" spans="1:6" x14ac:dyDescent="0.2">
      <c r="A53" s="60" t="s">
        <v>130</v>
      </c>
      <c r="B53" s="13">
        <v>6</v>
      </c>
      <c r="C53" s="14" t="s">
        <v>116</v>
      </c>
      <c r="D53" s="55">
        <v>2.8486102529999999</v>
      </c>
    </row>
    <row r="54" spans="1:6" x14ac:dyDescent="0.2">
      <c r="A54" s="60" t="s">
        <v>130</v>
      </c>
      <c r="B54" s="13">
        <v>7</v>
      </c>
      <c r="C54" s="14" t="s">
        <v>118</v>
      </c>
      <c r="D54" s="55">
        <v>2.7810868721914952</v>
      </c>
    </row>
    <row r="55" spans="1:6" x14ac:dyDescent="0.2">
      <c r="A55" s="60" t="s">
        <v>130</v>
      </c>
      <c r="B55" s="13">
        <v>8</v>
      </c>
      <c r="C55" s="14" t="s">
        <v>7</v>
      </c>
      <c r="D55" s="55">
        <v>4.7052500622718547</v>
      </c>
    </row>
    <row r="56" spans="1:6" ht="15" x14ac:dyDescent="0.25">
      <c r="A56" s="60" t="s">
        <v>130</v>
      </c>
      <c r="B56" s="16" t="s">
        <v>0</v>
      </c>
      <c r="C56" s="64" t="s">
        <v>130</v>
      </c>
      <c r="D56" s="56">
        <f>SUM(D48:D55)</f>
        <v>33.417886998369248</v>
      </c>
      <c r="F56" s="17"/>
    </row>
    <row r="57" spans="1:6" x14ac:dyDescent="0.2">
      <c r="A57" s="60" t="s">
        <v>130</v>
      </c>
      <c r="B57" s="65" t="s">
        <v>130</v>
      </c>
      <c r="C57" s="63" t="s">
        <v>130</v>
      </c>
      <c r="D57" s="62" t="s">
        <v>130</v>
      </c>
    </row>
    <row r="58" spans="1:6" ht="15" x14ac:dyDescent="0.25">
      <c r="A58" s="60" t="s">
        <v>130</v>
      </c>
      <c r="B58" s="16" t="s">
        <v>83</v>
      </c>
      <c r="C58" s="64" t="s">
        <v>130</v>
      </c>
      <c r="D58" s="58">
        <v>349.34845293531373</v>
      </c>
      <c r="F58" s="17" t="s">
        <v>21</v>
      </c>
    </row>
    <row r="59" spans="1:6" x14ac:dyDescent="0.2">
      <c r="A59" s="60" t="s">
        <v>130</v>
      </c>
      <c r="B59" s="65" t="s">
        <v>130</v>
      </c>
      <c r="C59" s="63" t="s">
        <v>130</v>
      </c>
      <c r="D59" s="62" t="s">
        <v>130</v>
      </c>
    </row>
    <row r="60" spans="1:6" ht="15" x14ac:dyDescent="0.25">
      <c r="A60" s="60" t="s">
        <v>130</v>
      </c>
      <c r="B60" s="10" t="s">
        <v>13</v>
      </c>
      <c r="C60" s="63" t="s">
        <v>130</v>
      </c>
      <c r="D60" s="62" t="s">
        <v>130</v>
      </c>
    </row>
    <row r="61" spans="1:6" x14ac:dyDescent="0.2">
      <c r="A61" s="60" t="s">
        <v>130</v>
      </c>
      <c r="B61" s="13">
        <v>1</v>
      </c>
      <c r="C61" s="14" t="s">
        <v>84</v>
      </c>
      <c r="D61" s="55">
        <v>1.1098184101765287</v>
      </c>
    </row>
    <row r="62" spans="1:6" x14ac:dyDescent="0.2">
      <c r="A62" s="60" t="s">
        <v>130</v>
      </c>
      <c r="B62" s="13">
        <v>2</v>
      </c>
      <c r="C62" s="14" t="s">
        <v>85</v>
      </c>
      <c r="D62" s="55">
        <v>8.3092267460821191E-3</v>
      </c>
    </row>
    <row r="63" spans="1:6" x14ac:dyDescent="0.2">
      <c r="A63" s="60" t="s">
        <v>130</v>
      </c>
      <c r="B63" s="13">
        <v>3</v>
      </c>
      <c r="C63" s="14" t="s">
        <v>21</v>
      </c>
      <c r="D63" s="66" t="s">
        <v>130</v>
      </c>
    </row>
    <row r="64" spans="1:6" x14ac:dyDescent="0.2">
      <c r="A64" s="60" t="s">
        <v>130</v>
      </c>
      <c r="B64" s="13">
        <v>4</v>
      </c>
      <c r="C64" s="14" t="s">
        <v>21</v>
      </c>
      <c r="D64" s="66" t="s">
        <v>130</v>
      </c>
    </row>
    <row r="65" spans="1:6" ht="15" x14ac:dyDescent="0.25">
      <c r="A65" s="60" t="s">
        <v>130</v>
      </c>
      <c r="B65" s="16" t="s">
        <v>14</v>
      </c>
      <c r="C65" s="64" t="s">
        <v>130</v>
      </c>
      <c r="D65" s="56">
        <f>SUM(D61:D64)</f>
        <v>1.1181276369226107</v>
      </c>
      <c r="F65" s="17" t="s">
        <v>21</v>
      </c>
    </row>
    <row r="66" spans="1:6" x14ac:dyDescent="0.2">
      <c r="A66" s="60" t="s">
        <v>130</v>
      </c>
      <c r="B66" s="65" t="s">
        <v>130</v>
      </c>
      <c r="C66" s="63" t="s">
        <v>130</v>
      </c>
      <c r="D66" s="62" t="s">
        <v>130</v>
      </c>
    </row>
    <row r="67" spans="1:6" ht="15" x14ac:dyDescent="0.25">
      <c r="A67" s="60" t="s">
        <v>130</v>
      </c>
      <c r="B67" s="10" t="s">
        <v>15</v>
      </c>
      <c r="C67" s="63" t="s">
        <v>130</v>
      </c>
      <c r="D67" s="62" t="s">
        <v>130</v>
      </c>
    </row>
    <row r="68" spans="1:6" x14ac:dyDescent="0.2">
      <c r="A68" s="60" t="s">
        <v>130</v>
      </c>
      <c r="B68" s="13">
        <v>1</v>
      </c>
      <c r="C68" s="14" t="s">
        <v>86</v>
      </c>
      <c r="D68" s="55">
        <v>0</v>
      </c>
    </row>
    <row r="69" spans="1:6" x14ac:dyDescent="0.2">
      <c r="A69" s="60" t="s">
        <v>130</v>
      </c>
      <c r="B69" s="13">
        <v>2</v>
      </c>
      <c r="C69" s="14" t="s">
        <v>87</v>
      </c>
      <c r="D69" s="55">
        <v>0</v>
      </c>
    </row>
    <row r="70" spans="1:6" x14ac:dyDescent="0.2">
      <c r="A70" s="60" t="s">
        <v>130</v>
      </c>
      <c r="B70" s="13">
        <v>3</v>
      </c>
      <c r="C70" s="14" t="s">
        <v>7</v>
      </c>
      <c r="D70" s="55">
        <v>0</v>
      </c>
    </row>
    <row r="71" spans="1:6" ht="15" x14ac:dyDescent="0.25">
      <c r="A71" s="60" t="s">
        <v>130</v>
      </c>
      <c r="B71" s="16" t="s">
        <v>4</v>
      </c>
      <c r="C71" s="64" t="s">
        <v>130</v>
      </c>
      <c r="D71" s="56">
        <f>SUM(D68:D70)</f>
        <v>0</v>
      </c>
      <c r="F71" s="17" t="s">
        <v>21</v>
      </c>
    </row>
    <row r="72" spans="1:6" x14ac:dyDescent="0.2">
      <c r="A72" s="60" t="s">
        <v>130</v>
      </c>
      <c r="B72" s="65" t="s">
        <v>130</v>
      </c>
      <c r="C72" s="63" t="s">
        <v>130</v>
      </c>
      <c r="D72" s="62" t="s">
        <v>130</v>
      </c>
    </row>
    <row r="73" spans="1:6" ht="15.75" thickBot="1" x14ac:dyDescent="0.3">
      <c r="A73" s="60" t="s">
        <v>130</v>
      </c>
      <c r="B73" s="18" t="s">
        <v>88</v>
      </c>
      <c r="C73" s="67" t="s">
        <v>130</v>
      </c>
      <c r="D73" s="59">
        <f>D71+D65+D58+D56+D45+D35+D19</f>
        <v>553.47104968791007</v>
      </c>
      <c r="F73" s="17"/>
    </row>
  </sheetData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6">
    <cfRule type="containsText" dxfId="4" priority="5" operator="containsText" text="FALSE">
      <formula>NOT(ISERROR(SEARCH("FALSE",F56)))</formula>
    </cfRule>
  </conditionalFormatting>
  <conditionalFormatting sqref="F58">
    <cfRule type="containsText" dxfId="3" priority="4" operator="containsText" text="FALSE">
      <formula>NOT(ISERROR(SEARCH("FALSE",F58)))</formula>
    </cfRule>
  </conditionalFormatting>
  <conditionalFormatting sqref="F65">
    <cfRule type="containsText" dxfId="2" priority="3" operator="containsText" text="FALSE">
      <formula>NOT(ISERROR(SEARCH("FALSE",F65)))</formula>
    </cfRule>
  </conditionalFormatting>
  <conditionalFormatting sqref="F71">
    <cfRule type="containsText" dxfId="1" priority="2" operator="containsText" text="FALSE">
      <formula>NOT(ISERROR(SEARCH("FALSE",F71)))</formula>
    </cfRule>
  </conditionalFormatting>
  <conditionalFormatting sqref="F73">
    <cfRule type="containsText" dxfId="0" priority="1" operator="containsText" text="FALSE">
      <formula>NOT(ISERROR(SEARCH("FALSE",F73)))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Z112"/>
  <sheetViews>
    <sheetView rightToLeft="1" topLeftCell="A80" workbookViewId="0">
      <selection activeCell="D3" sqref="D3"/>
    </sheetView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125" bestFit="1" customWidth="1"/>
    <col min="4" max="4" width="8.875" bestFit="1" customWidth="1"/>
    <col min="5" max="5" width="9" hidden="1" customWidth="1"/>
    <col min="6" max="6" width="14.75" hidden="1" customWidth="1"/>
    <col min="7" max="7" width="12.25" hidden="1" customWidth="1"/>
    <col min="8" max="52" width="0" hidden="1" customWidth="1"/>
    <col min="53" max="16384" width="9" hidden="1"/>
  </cols>
  <sheetData>
    <row r="1" spans="1:6" ht="15" x14ac:dyDescent="0.25">
      <c r="B1" s="23" t="s">
        <v>119</v>
      </c>
      <c r="C1" s="31"/>
    </row>
    <row r="2" spans="1:6" x14ac:dyDescent="0.2">
      <c r="B2" s="30" t="s">
        <v>128</v>
      </c>
      <c r="C2" s="31"/>
      <c r="D2" s="25">
        <v>45291</v>
      </c>
      <c r="F2" s="17"/>
    </row>
    <row r="3" spans="1:6" ht="15.75" thickBot="1" x14ac:dyDescent="0.3">
      <c r="B3" s="28" t="s">
        <v>127</v>
      </c>
      <c r="F3" s="17"/>
    </row>
    <row r="4" spans="1:6" ht="15" x14ac:dyDescent="0.25">
      <c r="B4" s="10"/>
      <c r="C4" s="15"/>
      <c r="D4" s="27" t="s">
        <v>39</v>
      </c>
      <c r="F4" s="17"/>
    </row>
    <row r="5" spans="1:6" ht="15" x14ac:dyDescent="0.25">
      <c r="B5" s="53" t="s">
        <v>89</v>
      </c>
      <c r="C5" s="68"/>
      <c r="D5" s="12"/>
      <c r="F5" s="17"/>
    </row>
    <row r="6" spans="1:6" ht="15" x14ac:dyDescent="0.25">
      <c r="A6" s="60" t="s">
        <v>130</v>
      </c>
      <c r="B6" s="75" t="s">
        <v>137</v>
      </c>
      <c r="C6" s="69" t="s">
        <v>86</v>
      </c>
      <c r="D6" s="55" t="s">
        <v>138</v>
      </c>
      <c r="F6" s="17"/>
    </row>
    <row r="7" spans="1:6" ht="15" x14ac:dyDescent="0.25">
      <c r="A7" s="60" t="s">
        <v>130</v>
      </c>
      <c r="B7" s="20">
        <v>2</v>
      </c>
      <c r="C7" s="14" t="s">
        <v>87</v>
      </c>
      <c r="D7" s="55">
        <v>10.260304703945343</v>
      </c>
      <c r="F7" s="17"/>
    </row>
    <row r="8" spans="1:6" ht="15" x14ac:dyDescent="0.25">
      <c r="A8" s="60" t="s">
        <v>130</v>
      </c>
      <c r="B8" s="20">
        <v>3</v>
      </c>
      <c r="C8" s="14" t="s">
        <v>90</v>
      </c>
      <c r="D8" s="55">
        <v>8.2684115968992611</v>
      </c>
      <c r="F8" s="17"/>
    </row>
    <row r="9" spans="1:6" ht="15" x14ac:dyDescent="0.25">
      <c r="A9" s="60" t="s">
        <v>130</v>
      </c>
      <c r="B9" s="20">
        <v>4</v>
      </c>
      <c r="C9" s="14" t="s">
        <v>91</v>
      </c>
      <c r="D9" s="55">
        <v>6.6665667843628773</v>
      </c>
      <c r="F9" s="17"/>
    </row>
    <row r="10" spans="1:6" ht="15" x14ac:dyDescent="0.25">
      <c r="A10" s="60" t="s">
        <v>130</v>
      </c>
      <c r="B10" s="20">
        <v>5</v>
      </c>
      <c r="C10" s="14" t="s">
        <v>92</v>
      </c>
      <c r="D10" s="55">
        <v>5.2462544143824523</v>
      </c>
      <c r="F10" s="17"/>
    </row>
    <row r="11" spans="1:6" ht="15" x14ac:dyDescent="0.25">
      <c r="A11" s="60" t="s">
        <v>130</v>
      </c>
      <c r="B11" s="20">
        <v>6</v>
      </c>
      <c r="C11" s="14" t="s">
        <v>93</v>
      </c>
      <c r="D11" s="55">
        <v>1.0558940858895438</v>
      </c>
      <c r="F11" s="17"/>
    </row>
    <row r="12" spans="1:6" ht="15" x14ac:dyDescent="0.25">
      <c r="A12" s="60" t="s">
        <v>130</v>
      </c>
      <c r="B12" s="20">
        <v>7</v>
      </c>
      <c r="C12" s="14" t="s">
        <v>7</v>
      </c>
      <c r="D12" s="55">
        <v>2.9383275916801255</v>
      </c>
      <c r="F12" s="17"/>
    </row>
    <row r="13" spans="1:6" ht="15" x14ac:dyDescent="0.25">
      <c r="A13" s="60" t="s">
        <v>130</v>
      </c>
      <c r="B13" s="20">
        <v>8</v>
      </c>
      <c r="C13" s="64" t="s">
        <v>130</v>
      </c>
      <c r="D13" s="55">
        <v>0</v>
      </c>
      <c r="F13" s="17"/>
    </row>
    <row r="14" spans="1:6" ht="15" x14ac:dyDescent="0.25">
      <c r="A14" s="60" t="s">
        <v>130</v>
      </c>
      <c r="B14" s="20">
        <v>9</v>
      </c>
      <c r="C14" s="64" t="s">
        <v>130</v>
      </c>
      <c r="D14" s="55">
        <v>0</v>
      </c>
      <c r="F14" s="17"/>
    </row>
    <row r="15" spans="1:6" ht="15" x14ac:dyDescent="0.25">
      <c r="A15" s="60" t="s">
        <v>130</v>
      </c>
      <c r="B15" s="16" t="s">
        <v>1</v>
      </c>
      <c r="C15" s="64" t="s">
        <v>130</v>
      </c>
      <c r="D15" s="57">
        <f>SUM(D6:D14)</f>
        <v>34.435759177159603</v>
      </c>
      <c r="F15" s="17" t="s">
        <v>21</v>
      </c>
    </row>
    <row r="16" spans="1:6" ht="15" x14ac:dyDescent="0.25">
      <c r="A16" s="60" t="s">
        <v>130</v>
      </c>
      <c r="B16" s="71" t="s">
        <v>130</v>
      </c>
      <c r="C16" s="64" t="s">
        <v>130</v>
      </c>
      <c r="D16" s="72" t="s">
        <v>130</v>
      </c>
      <c r="F16" s="17"/>
    </row>
    <row r="17" spans="1:6" ht="15" x14ac:dyDescent="0.25">
      <c r="A17" s="60" t="s">
        <v>130</v>
      </c>
      <c r="B17" s="16" t="s">
        <v>96</v>
      </c>
      <c r="C17" s="64" t="s">
        <v>130</v>
      </c>
      <c r="D17" s="72" t="s">
        <v>130</v>
      </c>
      <c r="F17" s="17"/>
    </row>
    <row r="18" spans="1:6" ht="15" x14ac:dyDescent="0.25">
      <c r="A18" s="60" t="s">
        <v>130</v>
      </c>
      <c r="B18" s="20">
        <v>1</v>
      </c>
      <c r="C18" s="14" t="s">
        <v>86</v>
      </c>
      <c r="D18" s="55">
        <v>0</v>
      </c>
      <c r="F18" s="17"/>
    </row>
    <row r="19" spans="1:6" ht="15" x14ac:dyDescent="0.25">
      <c r="A19" s="60" t="s">
        <v>130</v>
      </c>
      <c r="B19" s="20">
        <v>2</v>
      </c>
      <c r="C19" s="14" t="s">
        <v>87</v>
      </c>
      <c r="D19" s="55">
        <v>0</v>
      </c>
      <c r="F19" s="17"/>
    </row>
    <row r="20" spans="1:6" ht="15" x14ac:dyDescent="0.25">
      <c r="A20" s="60" t="s">
        <v>130</v>
      </c>
      <c r="B20" s="20">
        <v>3</v>
      </c>
      <c r="C20" s="14" t="s">
        <v>90</v>
      </c>
      <c r="D20" s="55">
        <v>0</v>
      </c>
      <c r="F20" s="17"/>
    </row>
    <row r="21" spans="1:6" ht="15" x14ac:dyDescent="0.25">
      <c r="A21" s="60" t="s">
        <v>130</v>
      </c>
      <c r="B21" s="20">
        <v>4</v>
      </c>
      <c r="C21" s="14" t="s">
        <v>91</v>
      </c>
      <c r="D21" s="55">
        <v>0</v>
      </c>
      <c r="F21" s="17"/>
    </row>
    <row r="22" spans="1:6" ht="15" x14ac:dyDescent="0.25">
      <c r="A22" s="60" t="s">
        <v>130</v>
      </c>
      <c r="B22" s="20">
        <v>5</v>
      </c>
      <c r="C22" s="14" t="s">
        <v>92</v>
      </c>
      <c r="D22" s="55">
        <v>0</v>
      </c>
      <c r="F22" s="17"/>
    </row>
    <row r="23" spans="1:6" ht="15" x14ac:dyDescent="0.25">
      <c r="A23" s="60" t="s">
        <v>130</v>
      </c>
      <c r="B23" s="20">
        <v>6</v>
      </c>
      <c r="C23" s="14" t="s">
        <v>93</v>
      </c>
      <c r="D23" s="55">
        <v>0</v>
      </c>
      <c r="F23" s="17"/>
    </row>
    <row r="24" spans="1:6" ht="15" x14ac:dyDescent="0.25">
      <c r="A24" s="60" t="s">
        <v>130</v>
      </c>
      <c r="B24" s="20">
        <v>7</v>
      </c>
      <c r="C24" s="14" t="s">
        <v>94</v>
      </c>
      <c r="D24" s="55">
        <v>0</v>
      </c>
      <c r="F24" s="17"/>
    </row>
    <row r="25" spans="1:6" ht="15" x14ac:dyDescent="0.25">
      <c r="A25" s="60" t="s">
        <v>130</v>
      </c>
      <c r="B25" s="20">
        <v>8</v>
      </c>
      <c r="C25" s="14" t="s">
        <v>95</v>
      </c>
      <c r="D25" s="55">
        <v>0</v>
      </c>
      <c r="F25" s="17"/>
    </row>
    <row r="26" spans="1:6" ht="15" x14ac:dyDescent="0.25">
      <c r="A26" s="60" t="s">
        <v>130</v>
      </c>
      <c r="B26" s="20">
        <v>9</v>
      </c>
      <c r="C26" s="14" t="s">
        <v>7</v>
      </c>
      <c r="D26" s="55">
        <v>601.05929120714734</v>
      </c>
      <c r="F26" s="17"/>
    </row>
    <row r="27" spans="1:6" ht="15" x14ac:dyDescent="0.25">
      <c r="A27" s="60" t="s">
        <v>130</v>
      </c>
      <c r="B27" s="16" t="s">
        <v>2</v>
      </c>
      <c r="C27" s="64" t="s">
        <v>130</v>
      </c>
      <c r="D27" s="57">
        <f>SUM(D18:D26)</f>
        <v>601.05929120714734</v>
      </c>
      <c r="F27" s="17" t="s">
        <v>21</v>
      </c>
    </row>
    <row r="28" spans="1:6" ht="15" x14ac:dyDescent="0.25">
      <c r="A28" s="60" t="s">
        <v>130</v>
      </c>
      <c r="B28" s="71" t="s">
        <v>130</v>
      </c>
      <c r="C28" s="64" t="s">
        <v>130</v>
      </c>
      <c r="D28" s="72" t="s">
        <v>130</v>
      </c>
      <c r="F28" s="17"/>
    </row>
    <row r="29" spans="1:6" ht="15" x14ac:dyDescent="0.25">
      <c r="A29" s="60" t="s">
        <v>130</v>
      </c>
      <c r="B29" s="16" t="s">
        <v>16</v>
      </c>
      <c r="C29" s="64" t="s">
        <v>130</v>
      </c>
      <c r="D29" s="72" t="s">
        <v>130</v>
      </c>
      <c r="F29" s="17"/>
    </row>
    <row r="30" spans="1:6" ht="15" x14ac:dyDescent="0.25">
      <c r="A30" s="60" t="s">
        <v>130</v>
      </c>
      <c r="B30" s="20">
        <v>1</v>
      </c>
      <c r="C30" s="14" t="s">
        <v>86</v>
      </c>
      <c r="D30" s="55">
        <v>0</v>
      </c>
      <c r="F30" s="17"/>
    </row>
    <row r="31" spans="1:6" ht="15" x14ac:dyDescent="0.25">
      <c r="A31" s="60" t="s">
        <v>130</v>
      </c>
      <c r="B31" s="20">
        <v>2</v>
      </c>
      <c r="C31" s="14" t="s">
        <v>87</v>
      </c>
      <c r="D31" s="55">
        <v>0</v>
      </c>
      <c r="F31" s="17"/>
    </row>
    <row r="32" spans="1:6" ht="15" x14ac:dyDescent="0.25">
      <c r="A32" s="60" t="s">
        <v>130</v>
      </c>
      <c r="B32" s="20">
        <v>3</v>
      </c>
      <c r="C32" s="14" t="s">
        <v>7</v>
      </c>
      <c r="D32" s="55">
        <v>0</v>
      </c>
      <c r="F32" s="17"/>
    </row>
    <row r="33" spans="1:6" ht="15" x14ac:dyDescent="0.25">
      <c r="A33" s="60" t="s">
        <v>130</v>
      </c>
      <c r="B33" s="16" t="s">
        <v>17</v>
      </c>
      <c r="C33" s="64" t="s">
        <v>130</v>
      </c>
      <c r="D33" s="56">
        <f>SUM(D30:D32)</f>
        <v>0</v>
      </c>
      <c r="F33" s="17" t="s">
        <v>21</v>
      </c>
    </row>
    <row r="34" spans="1:6" ht="15" x14ac:dyDescent="0.25">
      <c r="A34" s="60" t="s">
        <v>130</v>
      </c>
      <c r="B34" s="71" t="s">
        <v>130</v>
      </c>
      <c r="C34" s="64" t="s">
        <v>130</v>
      </c>
      <c r="D34" s="72" t="s">
        <v>130</v>
      </c>
      <c r="F34" s="17"/>
    </row>
    <row r="35" spans="1:6" ht="15" x14ac:dyDescent="0.25">
      <c r="A35" s="60" t="s">
        <v>130</v>
      </c>
      <c r="B35" s="16" t="s">
        <v>18</v>
      </c>
      <c r="C35" s="64" t="s">
        <v>130</v>
      </c>
      <c r="D35" s="72" t="s">
        <v>130</v>
      </c>
      <c r="F35" s="17"/>
    </row>
    <row r="36" spans="1:6" ht="15" x14ac:dyDescent="0.25">
      <c r="A36" s="60" t="s">
        <v>130</v>
      </c>
      <c r="B36" s="20">
        <v>1</v>
      </c>
      <c r="C36" s="14" t="s">
        <v>86</v>
      </c>
      <c r="D36" s="55">
        <v>0</v>
      </c>
      <c r="F36" s="17"/>
    </row>
    <row r="37" spans="1:6" ht="15" x14ac:dyDescent="0.25">
      <c r="A37" s="60" t="s">
        <v>130</v>
      </c>
      <c r="B37" s="20">
        <v>2</v>
      </c>
      <c r="C37" s="14" t="s">
        <v>87</v>
      </c>
      <c r="D37" s="55">
        <v>0</v>
      </c>
      <c r="F37" s="17"/>
    </row>
    <row r="38" spans="1:6" ht="15" x14ac:dyDescent="0.25">
      <c r="A38" s="60" t="s">
        <v>130</v>
      </c>
      <c r="B38" s="20">
        <v>3</v>
      </c>
      <c r="C38" s="14" t="s">
        <v>7</v>
      </c>
      <c r="D38" s="55">
        <v>0</v>
      </c>
      <c r="F38" s="17"/>
    </row>
    <row r="39" spans="1:6" ht="15" x14ac:dyDescent="0.25">
      <c r="A39" s="60" t="s">
        <v>130</v>
      </c>
      <c r="B39" s="16" t="s">
        <v>97</v>
      </c>
      <c r="C39" s="64" t="s">
        <v>130</v>
      </c>
      <c r="D39" s="56">
        <f>SUM(D36:D38)</f>
        <v>0</v>
      </c>
      <c r="F39" s="17" t="s">
        <v>21</v>
      </c>
    </row>
    <row r="40" spans="1:6" ht="15" x14ac:dyDescent="0.25">
      <c r="A40" s="60" t="s">
        <v>130</v>
      </c>
      <c r="B40" s="71" t="s">
        <v>130</v>
      </c>
      <c r="C40" s="64" t="s">
        <v>130</v>
      </c>
      <c r="D40" s="72" t="s">
        <v>130</v>
      </c>
      <c r="F40" s="17"/>
    </row>
    <row r="41" spans="1:6" ht="15" x14ac:dyDescent="0.25">
      <c r="A41" s="60" t="s">
        <v>130</v>
      </c>
      <c r="B41" s="16" t="s">
        <v>98</v>
      </c>
      <c r="C41" s="64" t="s">
        <v>130</v>
      </c>
      <c r="D41" s="72" t="s">
        <v>130</v>
      </c>
      <c r="F41" s="17"/>
    </row>
    <row r="42" spans="1:6" ht="15" x14ac:dyDescent="0.25">
      <c r="A42" s="60" t="s">
        <v>130</v>
      </c>
      <c r="B42" s="20">
        <v>1</v>
      </c>
      <c r="C42" s="14" t="s">
        <v>99</v>
      </c>
      <c r="D42" s="55">
        <v>2.5514600000000001</v>
      </c>
      <c r="F42" s="17"/>
    </row>
    <row r="43" spans="1:6" ht="15" x14ac:dyDescent="0.25">
      <c r="A43" s="60" t="s">
        <v>130</v>
      </c>
      <c r="B43" s="20">
        <v>2</v>
      </c>
      <c r="C43" s="14" t="s">
        <v>100</v>
      </c>
      <c r="D43" s="55">
        <v>1.5546099999999998</v>
      </c>
      <c r="F43" s="17"/>
    </row>
    <row r="44" spans="1:6" ht="15" x14ac:dyDescent="0.25">
      <c r="A44" s="60" t="s">
        <v>130</v>
      </c>
      <c r="B44" s="20">
        <v>3</v>
      </c>
      <c r="C44" s="14" t="s">
        <v>101</v>
      </c>
      <c r="D44" s="55">
        <v>0.88291999999999993</v>
      </c>
      <c r="F44" s="17"/>
    </row>
    <row r="45" spans="1:6" ht="15" x14ac:dyDescent="0.25">
      <c r="A45" s="60" t="s">
        <v>130</v>
      </c>
      <c r="B45" s="20">
        <v>4</v>
      </c>
      <c r="C45" s="14" t="s">
        <v>102</v>
      </c>
      <c r="D45" s="55">
        <v>0.11656999999999999</v>
      </c>
      <c r="F45" s="17"/>
    </row>
    <row r="46" spans="1:6" ht="15" x14ac:dyDescent="0.25">
      <c r="A46" s="60" t="s">
        <v>130</v>
      </c>
      <c r="B46" s="20">
        <v>5</v>
      </c>
      <c r="C46" s="14" t="s">
        <v>7</v>
      </c>
      <c r="D46" s="55">
        <v>2.9143354396410359E-16</v>
      </c>
      <c r="F46" s="17"/>
    </row>
    <row r="47" spans="1:6" ht="15" x14ac:dyDescent="0.25">
      <c r="A47" s="60" t="s">
        <v>130</v>
      </c>
      <c r="B47" s="20">
        <v>6</v>
      </c>
      <c r="C47" s="14" t="s">
        <v>21</v>
      </c>
      <c r="D47" s="55">
        <v>0</v>
      </c>
      <c r="F47" s="17"/>
    </row>
    <row r="48" spans="1:6" ht="15" x14ac:dyDescent="0.25">
      <c r="A48" s="60" t="s">
        <v>130</v>
      </c>
      <c r="B48" s="20">
        <v>7</v>
      </c>
      <c r="C48" s="14" t="s">
        <v>21</v>
      </c>
      <c r="D48" s="55">
        <v>0</v>
      </c>
      <c r="F48" s="17"/>
    </row>
    <row r="49" spans="1:6" ht="15" x14ac:dyDescent="0.25">
      <c r="A49" s="60" t="s">
        <v>130</v>
      </c>
      <c r="B49" s="20">
        <v>8</v>
      </c>
      <c r="C49" s="14" t="s">
        <v>21</v>
      </c>
      <c r="D49" s="55">
        <v>0</v>
      </c>
      <c r="F49" s="17"/>
    </row>
    <row r="50" spans="1:6" ht="15" x14ac:dyDescent="0.25">
      <c r="A50" s="60" t="s">
        <v>130</v>
      </c>
      <c r="B50" s="20">
        <v>9</v>
      </c>
      <c r="C50" s="14" t="s">
        <v>21</v>
      </c>
      <c r="D50" s="55">
        <v>0</v>
      </c>
      <c r="F50" s="17"/>
    </row>
    <row r="51" spans="1:6" ht="15" x14ac:dyDescent="0.25">
      <c r="A51" s="60" t="s">
        <v>130</v>
      </c>
      <c r="B51" s="16" t="s">
        <v>103</v>
      </c>
      <c r="C51" s="64" t="s">
        <v>130</v>
      </c>
      <c r="D51" s="56">
        <f>SUM(D42:D50)</f>
        <v>5.1055599999999997</v>
      </c>
      <c r="F51" s="17" t="s">
        <v>21</v>
      </c>
    </row>
    <row r="52" spans="1:6" ht="15" x14ac:dyDescent="0.25">
      <c r="A52" s="60" t="s">
        <v>130</v>
      </c>
      <c r="B52" s="71" t="s">
        <v>130</v>
      </c>
      <c r="C52" s="64" t="s">
        <v>130</v>
      </c>
      <c r="D52" s="72" t="s">
        <v>130</v>
      </c>
      <c r="F52" s="17"/>
    </row>
    <row r="53" spans="1:6" ht="15" x14ac:dyDescent="0.25">
      <c r="A53" s="60" t="s">
        <v>130</v>
      </c>
      <c r="B53" s="16" t="s">
        <v>104</v>
      </c>
      <c r="C53" s="64" t="s">
        <v>130</v>
      </c>
      <c r="D53" s="72" t="s">
        <v>130</v>
      </c>
      <c r="F53" s="17"/>
    </row>
    <row r="54" spans="1:6" ht="15" x14ac:dyDescent="0.25">
      <c r="A54" s="60" t="s">
        <v>130</v>
      </c>
      <c r="B54" s="20">
        <v>1</v>
      </c>
      <c r="C54" s="14" t="s">
        <v>25</v>
      </c>
      <c r="D54" s="55">
        <v>37.69928203097345</v>
      </c>
      <c r="F54" s="17"/>
    </row>
    <row r="55" spans="1:6" ht="15" x14ac:dyDescent="0.25">
      <c r="A55" s="60" t="s">
        <v>130</v>
      </c>
      <c r="B55" s="20">
        <v>2</v>
      </c>
      <c r="C55" s="14" t="s">
        <v>31</v>
      </c>
      <c r="D55" s="55">
        <v>16.04011880546566</v>
      </c>
      <c r="F55" s="17"/>
    </row>
    <row r="56" spans="1:6" ht="15" x14ac:dyDescent="0.25">
      <c r="A56" s="60" t="s">
        <v>130</v>
      </c>
      <c r="B56" s="20">
        <v>3</v>
      </c>
      <c r="C56" s="14" t="s">
        <v>34</v>
      </c>
      <c r="D56" s="55">
        <v>13.271360818866393</v>
      </c>
      <c r="F56" s="17"/>
    </row>
    <row r="57" spans="1:6" ht="15" x14ac:dyDescent="0.25">
      <c r="A57" s="60" t="s">
        <v>130</v>
      </c>
      <c r="B57" s="20">
        <v>4</v>
      </c>
      <c r="C57" s="14" t="s">
        <v>7</v>
      </c>
      <c r="D57" s="55">
        <v>49.461586457010014</v>
      </c>
      <c r="F57" s="17"/>
    </row>
    <row r="58" spans="1:6" ht="15" x14ac:dyDescent="0.25">
      <c r="A58" s="60" t="s">
        <v>130</v>
      </c>
      <c r="B58" s="20">
        <v>5</v>
      </c>
      <c r="C58" s="14" t="s">
        <v>21</v>
      </c>
      <c r="D58" s="55">
        <v>0</v>
      </c>
      <c r="F58" s="17"/>
    </row>
    <row r="59" spans="1:6" ht="15" x14ac:dyDescent="0.25">
      <c r="A59" s="60" t="s">
        <v>130</v>
      </c>
      <c r="B59" s="20">
        <v>6</v>
      </c>
      <c r="C59" s="14" t="s">
        <v>21</v>
      </c>
      <c r="D59" s="55">
        <v>0</v>
      </c>
      <c r="F59" s="17"/>
    </row>
    <row r="60" spans="1:6" ht="15" x14ac:dyDescent="0.25">
      <c r="A60" s="60" t="s">
        <v>130</v>
      </c>
      <c r="B60" s="20">
        <v>7</v>
      </c>
      <c r="C60" s="14" t="s">
        <v>21</v>
      </c>
      <c r="D60" s="55">
        <v>0</v>
      </c>
      <c r="F60" s="17"/>
    </row>
    <row r="61" spans="1:6" ht="15" x14ac:dyDescent="0.25">
      <c r="A61" s="60" t="s">
        <v>130</v>
      </c>
      <c r="B61" s="20">
        <v>8</v>
      </c>
      <c r="C61" s="14" t="s">
        <v>21</v>
      </c>
      <c r="D61" s="55">
        <v>0</v>
      </c>
      <c r="F61" s="17"/>
    </row>
    <row r="62" spans="1:6" ht="15" x14ac:dyDescent="0.25">
      <c r="A62" s="60" t="s">
        <v>130</v>
      </c>
      <c r="B62" s="20">
        <v>9</v>
      </c>
      <c r="C62" s="14" t="s">
        <v>21</v>
      </c>
      <c r="D62" s="55">
        <v>0</v>
      </c>
      <c r="F62" s="17"/>
    </row>
    <row r="63" spans="1:6" ht="15" x14ac:dyDescent="0.25">
      <c r="A63" s="60" t="s">
        <v>130</v>
      </c>
      <c r="B63" s="16" t="s">
        <v>105</v>
      </c>
      <c r="C63" s="64" t="s">
        <v>130</v>
      </c>
      <c r="D63" s="56">
        <f>SUM(D54:D62)</f>
        <v>116.47234811231552</v>
      </c>
      <c r="F63" s="17" t="s">
        <v>21</v>
      </c>
    </row>
    <row r="64" spans="1:6" ht="15" x14ac:dyDescent="0.25">
      <c r="A64" s="60" t="s">
        <v>130</v>
      </c>
      <c r="B64" s="71" t="s">
        <v>130</v>
      </c>
      <c r="C64" s="64" t="s">
        <v>130</v>
      </c>
      <c r="D64" s="72" t="s">
        <v>130</v>
      </c>
      <c r="F64" s="17"/>
    </row>
    <row r="65" spans="1:6" ht="15" x14ac:dyDescent="0.25">
      <c r="A65" s="60" t="s">
        <v>130</v>
      </c>
      <c r="B65" s="16" t="s">
        <v>106</v>
      </c>
      <c r="C65" s="64" t="s">
        <v>130</v>
      </c>
      <c r="D65" s="72" t="s">
        <v>130</v>
      </c>
      <c r="F65" s="17"/>
    </row>
    <row r="66" spans="1:6" ht="15" x14ac:dyDescent="0.25">
      <c r="A66" s="60" t="s">
        <v>130</v>
      </c>
      <c r="B66" s="16" t="s">
        <v>19</v>
      </c>
      <c r="C66" s="64" t="s">
        <v>130</v>
      </c>
      <c r="D66" s="72" t="s">
        <v>130</v>
      </c>
      <c r="F66" s="17"/>
    </row>
    <row r="67" spans="1:6" ht="15" x14ac:dyDescent="0.25">
      <c r="A67" s="60" t="s">
        <v>130</v>
      </c>
      <c r="B67" s="20">
        <v>1</v>
      </c>
      <c r="C67" s="14" t="s">
        <v>21</v>
      </c>
      <c r="D67" s="55">
        <v>0</v>
      </c>
      <c r="F67" s="17"/>
    </row>
    <row r="68" spans="1:6" ht="15" x14ac:dyDescent="0.25">
      <c r="A68" s="60" t="s">
        <v>130</v>
      </c>
      <c r="B68" s="20">
        <v>2</v>
      </c>
      <c r="C68" s="14" t="s">
        <v>21</v>
      </c>
      <c r="D68" s="55">
        <v>0</v>
      </c>
      <c r="F68" s="17"/>
    </row>
    <row r="69" spans="1:6" ht="15" x14ac:dyDescent="0.25">
      <c r="A69" s="60" t="s">
        <v>130</v>
      </c>
      <c r="B69" s="20">
        <v>3</v>
      </c>
      <c r="C69" s="14" t="s">
        <v>21</v>
      </c>
      <c r="D69" s="55">
        <v>0</v>
      </c>
      <c r="F69" s="17"/>
    </row>
    <row r="70" spans="1:6" ht="15" x14ac:dyDescent="0.25">
      <c r="A70" s="60" t="s">
        <v>130</v>
      </c>
      <c r="B70" s="20">
        <v>4</v>
      </c>
      <c r="C70" s="14" t="s">
        <v>21</v>
      </c>
      <c r="D70" s="55">
        <v>0</v>
      </c>
      <c r="F70" s="17"/>
    </row>
    <row r="71" spans="1:6" ht="15" x14ac:dyDescent="0.25">
      <c r="A71" s="60" t="s">
        <v>130</v>
      </c>
      <c r="B71" s="20">
        <v>5</v>
      </c>
      <c r="C71" s="64" t="s">
        <v>130</v>
      </c>
      <c r="D71" s="55">
        <v>0</v>
      </c>
      <c r="F71" s="17"/>
    </row>
    <row r="72" spans="1:6" ht="15" x14ac:dyDescent="0.25">
      <c r="A72" s="60" t="s">
        <v>130</v>
      </c>
      <c r="B72" s="16" t="s">
        <v>107</v>
      </c>
      <c r="C72" s="64" t="s">
        <v>130</v>
      </c>
      <c r="D72" s="56">
        <f>SUM(D67:D71)</f>
        <v>0</v>
      </c>
      <c r="F72" s="17" t="s">
        <v>21</v>
      </c>
    </row>
    <row r="73" spans="1:6" ht="15" x14ac:dyDescent="0.25">
      <c r="A73" s="60" t="s">
        <v>130</v>
      </c>
      <c r="B73" s="71" t="s">
        <v>130</v>
      </c>
      <c r="C73" s="64" t="s">
        <v>130</v>
      </c>
      <c r="D73" s="72" t="s">
        <v>130</v>
      </c>
      <c r="F73" s="17"/>
    </row>
    <row r="74" spans="1:6" ht="15" x14ac:dyDescent="0.25">
      <c r="A74" s="60" t="s">
        <v>130</v>
      </c>
      <c r="B74" s="16" t="s">
        <v>108</v>
      </c>
      <c r="C74" s="64" t="s">
        <v>130</v>
      </c>
      <c r="D74" s="72" t="s">
        <v>130</v>
      </c>
      <c r="F74" s="17"/>
    </row>
    <row r="75" spans="1:6" ht="15" x14ac:dyDescent="0.25">
      <c r="A75" s="60" t="s">
        <v>130</v>
      </c>
      <c r="B75" s="20">
        <v>1</v>
      </c>
      <c r="C75" s="14" t="s">
        <v>33</v>
      </c>
      <c r="D75" s="55">
        <v>5.0760065814698505</v>
      </c>
      <c r="F75" s="17"/>
    </row>
    <row r="76" spans="1:6" ht="15" x14ac:dyDescent="0.25">
      <c r="A76" s="60" t="s">
        <v>130</v>
      </c>
      <c r="B76" s="20">
        <v>2</v>
      </c>
      <c r="C76" s="14" t="s">
        <v>27</v>
      </c>
      <c r="D76" s="55">
        <v>5.0148556021503197</v>
      </c>
      <c r="F76" s="17"/>
    </row>
    <row r="77" spans="1:6" ht="15" x14ac:dyDescent="0.25">
      <c r="A77" s="60" t="s">
        <v>130</v>
      </c>
      <c r="B77" s="20">
        <v>3</v>
      </c>
      <c r="C77" s="14" t="s">
        <v>32</v>
      </c>
      <c r="D77" s="55">
        <v>4.19151812039419</v>
      </c>
      <c r="F77" s="17"/>
    </row>
    <row r="78" spans="1:6" ht="15" x14ac:dyDescent="0.25">
      <c r="A78" s="60" t="s">
        <v>130</v>
      </c>
      <c r="B78" s="20">
        <v>4</v>
      </c>
      <c r="C78" s="14" t="s">
        <v>36</v>
      </c>
      <c r="D78" s="55">
        <v>3.23417495790568</v>
      </c>
      <c r="F78" s="17"/>
    </row>
    <row r="79" spans="1:6" ht="15" x14ac:dyDescent="0.25">
      <c r="A79" s="60" t="s">
        <v>130</v>
      </c>
      <c r="B79" s="20">
        <v>5</v>
      </c>
      <c r="C79" s="14" t="s">
        <v>37</v>
      </c>
      <c r="D79" s="55">
        <v>2.2244231516519304</v>
      </c>
      <c r="F79" s="17"/>
    </row>
    <row r="80" spans="1:6" ht="15" x14ac:dyDescent="0.25">
      <c r="A80" s="60" t="s">
        <v>130</v>
      </c>
      <c r="B80" s="20">
        <v>6</v>
      </c>
      <c r="C80" s="14" t="s">
        <v>35</v>
      </c>
      <c r="D80" s="55">
        <v>1.7345040452806502</v>
      </c>
      <c r="F80" s="17"/>
    </row>
    <row r="81" spans="1:6" ht="15" x14ac:dyDescent="0.25">
      <c r="A81" s="60" t="s">
        <v>130</v>
      </c>
      <c r="B81" s="20">
        <v>7</v>
      </c>
      <c r="C81" s="14" t="s">
        <v>7</v>
      </c>
      <c r="D81" s="55">
        <v>3.6972316863770383</v>
      </c>
      <c r="F81" s="17"/>
    </row>
    <row r="82" spans="1:6" ht="15" x14ac:dyDescent="0.25">
      <c r="A82" s="60" t="s">
        <v>130</v>
      </c>
      <c r="B82" s="20">
        <v>8</v>
      </c>
      <c r="C82" s="14" t="s">
        <v>21</v>
      </c>
      <c r="D82" s="55">
        <v>0</v>
      </c>
      <c r="F82" s="17"/>
    </row>
    <row r="83" spans="1:6" ht="15" x14ac:dyDescent="0.25">
      <c r="A83" s="60" t="s">
        <v>130</v>
      </c>
      <c r="B83" s="20">
        <v>9</v>
      </c>
      <c r="C83" s="14" t="s">
        <v>21</v>
      </c>
      <c r="D83" s="55">
        <v>0</v>
      </c>
      <c r="F83" s="17"/>
    </row>
    <row r="84" spans="1:6" ht="15" x14ac:dyDescent="0.25">
      <c r="A84" s="60" t="s">
        <v>130</v>
      </c>
      <c r="B84" s="16" t="s">
        <v>3</v>
      </c>
      <c r="C84" s="64" t="s">
        <v>130</v>
      </c>
      <c r="D84" s="56">
        <f>SUM(D75:D83)</f>
        <v>25.172714145229659</v>
      </c>
      <c r="F84" s="17" t="s">
        <v>21</v>
      </c>
    </row>
    <row r="85" spans="1:6" ht="15" x14ac:dyDescent="0.25">
      <c r="A85" s="60" t="s">
        <v>130</v>
      </c>
      <c r="B85" s="71" t="s">
        <v>130</v>
      </c>
      <c r="C85" s="64" t="s">
        <v>130</v>
      </c>
      <c r="D85" s="72" t="s">
        <v>130</v>
      </c>
      <c r="F85" s="17"/>
    </row>
    <row r="86" spans="1:6" ht="15" x14ac:dyDescent="0.25">
      <c r="A86" s="60" t="s">
        <v>130</v>
      </c>
      <c r="B86" s="16" t="s">
        <v>109</v>
      </c>
      <c r="C86" s="64" t="s">
        <v>130</v>
      </c>
      <c r="D86" s="72" t="s">
        <v>130</v>
      </c>
      <c r="F86" s="17"/>
    </row>
    <row r="87" spans="1:6" ht="15" x14ac:dyDescent="0.25">
      <c r="A87" s="60" t="s">
        <v>130</v>
      </c>
      <c r="B87" s="20">
        <v>1</v>
      </c>
      <c r="C87" s="14" t="s">
        <v>86</v>
      </c>
      <c r="D87" s="55">
        <v>6.868864168357586</v>
      </c>
      <c r="F87" s="17"/>
    </row>
    <row r="88" spans="1:6" ht="15" x14ac:dyDescent="0.25">
      <c r="A88" s="60" t="s">
        <v>130</v>
      </c>
      <c r="B88" s="20">
        <v>2</v>
      </c>
      <c r="C88" s="14" t="s">
        <v>87</v>
      </c>
      <c r="D88" s="55">
        <v>4.6640181052030361</v>
      </c>
      <c r="F88" s="17"/>
    </row>
    <row r="89" spans="1:6" ht="15" x14ac:dyDescent="0.25">
      <c r="A89" s="60" t="s">
        <v>130</v>
      </c>
      <c r="B89" s="20">
        <v>3</v>
      </c>
      <c r="C89" s="14" t="s">
        <v>90</v>
      </c>
      <c r="D89" s="55">
        <v>4.4033612873967671</v>
      </c>
      <c r="F89" s="17"/>
    </row>
    <row r="90" spans="1:6" ht="15" x14ac:dyDescent="0.25">
      <c r="A90" s="60" t="s">
        <v>130</v>
      </c>
      <c r="B90" s="20">
        <v>4</v>
      </c>
      <c r="C90" s="14" t="s">
        <v>91</v>
      </c>
      <c r="D90" s="55">
        <v>0</v>
      </c>
      <c r="F90" s="17"/>
    </row>
    <row r="91" spans="1:6" ht="15" x14ac:dyDescent="0.25">
      <c r="A91" s="60" t="s">
        <v>130</v>
      </c>
      <c r="B91" s="20">
        <v>5</v>
      </c>
      <c r="C91" s="14" t="s">
        <v>92</v>
      </c>
      <c r="D91" s="55">
        <v>0</v>
      </c>
      <c r="F91" s="17"/>
    </row>
    <row r="92" spans="1:6" ht="15" x14ac:dyDescent="0.25">
      <c r="A92" s="60" t="s">
        <v>130</v>
      </c>
      <c r="B92" s="20">
        <v>6</v>
      </c>
      <c r="C92" s="14" t="s">
        <v>93</v>
      </c>
      <c r="D92" s="55">
        <v>0</v>
      </c>
      <c r="F92" s="17"/>
    </row>
    <row r="93" spans="1:6" ht="15" x14ac:dyDescent="0.25">
      <c r="A93" s="60" t="s">
        <v>130</v>
      </c>
      <c r="B93" s="20">
        <v>7</v>
      </c>
      <c r="C93" s="14" t="s">
        <v>94</v>
      </c>
      <c r="D93" s="55">
        <v>0</v>
      </c>
      <c r="F93" s="17"/>
    </row>
    <row r="94" spans="1:6" ht="15" x14ac:dyDescent="0.25">
      <c r="A94" s="60" t="s">
        <v>130</v>
      </c>
      <c r="B94" s="20">
        <v>8</v>
      </c>
      <c r="C94" s="14" t="s">
        <v>95</v>
      </c>
      <c r="D94" s="55">
        <v>0</v>
      </c>
      <c r="F94" s="17"/>
    </row>
    <row r="95" spans="1:6" ht="15" x14ac:dyDescent="0.25">
      <c r="A95" s="60" t="s">
        <v>130</v>
      </c>
      <c r="B95" s="20">
        <v>9</v>
      </c>
      <c r="C95" s="64" t="s">
        <v>130</v>
      </c>
      <c r="D95" s="55">
        <v>0</v>
      </c>
      <c r="F95" s="17"/>
    </row>
    <row r="96" spans="1:6" ht="15" x14ac:dyDescent="0.25">
      <c r="A96" s="60" t="s">
        <v>130</v>
      </c>
      <c r="B96" s="16" t="s">
        <v>110</v>
      </c>
      <c r="C96" s="64" t="s">
        <v>130</v>
      </c>
      <c r="D96" s="56">
        <f>SUM(D87:D95)</f>
        <v>15.93624356095739</v>
      </c>
      <c r="F96" s="17" t="s">
        <v>21</v>
      </c>
    </row>
    <row r="97" spans="1:6" ht="15" x14ac:dyDescent="0.25">
      <c r="A97" s="60" t="s">
        <v>130</v>
      </c>
      <c r="B97" s="71" t="s">
        <v>130</v>
      </c>
      <c r="C97" s="64" t="s">
        <v>130</v>
      </c>
      <c r="D97" s="73" t="s">
        <v>130</v>
      </c>
      <c r="F97" s="21"/>
    </row>
    <row r="98" spans="1:6" ht="15" x14ac:dyDescent="0.25">
      <c r="A98" s="60" t="s">
        <v>130</v>
      </c>
      <c r="B98" s="16" t="s">
        <v>20</v>
      </c>
      <c r="C98" s="64" t="s">
        <v>130</v>
      </c>
      <c r="D98" s="57">
        <v>811.14771257582015</v>
      </c>
      <c r="F98" s="17" t="s">
        <v>21</v>
      </c>
    </row>
    <row r="99" spans="1:6" ht="15" x14ac:dyDescent="0.25">
      <c r="A99" s="60" t="s">
        <v>130</v>
      </c>
      <c r="B99" s="71" t="s">
        <v>130</v>
      </c>
      <c r="C99" s="64" t="s">
        <v>130</v>
      </c>
      <c r="D99" s="72" t="s">
        <v>130</v>
      </c>
      <c r="F99" s="17"/>
    </row>
    <row r="100" spans="1:6" ht="15" x14ac:dyDescent="0.25">
      <c r="A100" s="60" t="s">
        <v>130</v>
      </c>
      <c r="B100" s="16" t="s">
        <v>111</v>
      </c>
      <c r="C100" s="64" t="s">
        <v>130</v>
      </c>
      <c r="D100" s="72" t="s">
        <v>130</v>
      </c>
      <c r="F100" s="17"/>
    </row>
    <row r="101" spans="1:6" ht="15" x14ac:dyDescent="0.25">
      <c r="A101" s="60" t="s">
        <v>130</v>
      </c>
      <c r="B101" s="20">
        <v>1</v>
      </c>
      <c r="C101" s="14" t="s">
        <v>86</v>
      </c>
      <c r="D101" s="55">
        <v>30.647265907284769</v>
      </c>
      <c r="F101" s="17"/>
    </row>
    <row r="102" spans="1:6" ht="15" x14ac:dyDescent="0.25">
      <c r="A102" s="60" t="s">
        <v>130</v>
      </c>
      <c r="B102" s="20">
        <v>2</v>
      </c>
      <c r="C102" s="14" t="s">
        <v>87</v>
      </c>
      <c r="D102" s="55">
        <v>24.857190601803964</v>
      </c>
      <c r="F102" s="17"/>
    </row>
    <row r="103" spans="1:6" ht="15" x14ac:dyDescent="0.25">
      <c r="A103" s="60" t="s">
        <v>130</v>
      </c>
      <c r="B103" s="20">
        <v>3</v>
      </c>
      <c r="C103" s="14" t="s">
        <v>90</v>
      </c>
      <c r="D103" s="55">
        <v>16.353268547092345</v>
      </c>
      <c r="F103" s="17"/>
    </row>
    <row r="104" spans="1:6" ht="15" x14ac:dyDescent="0.25">
      <c r="A104" s="60" t="s">
        <v>130</v>
      </c>
      <c r="B104" s="20">
        <v>4</v>
      </c>
      <c r="C104" s="14" t="s">
        <v>7</v>
      </c>
      <c r="D104" s="55">
        <v>79.749730442786614</v>
      </c>
      <c r="F104" s="17"/>
    </row>
    <row r="105" spans="1:6" ht="15" x14ac:dyDescent="0.25">
      <c r="A105" s="60" t="s">
        <v>130</v>
      </c>
      <c r="B105" s="20">
        <v>5</v>
      </c>
      <c r="C105" s="64" t="s">
        <v>130</v>
      </c>
      <c r="D105" s="55">
        <v>0</v>
      </c>
      <c r="F105" s="17"/>
    </row>
    <row r="106" spans="1:6" ht="15" x14ac:dyDescent="0.25">
      <c r="A106" s="60" t="s">
        <v>130</v>
      </c>
      <c r="B106" s="16" t="s">
        <v>112</v>
      </c>
      <c r="C106" s="64" t="s">
        <v>130</v>
      </c>
      <c r="D106" s="57">
        <f>SUM(D101:D105)</f>
        <v>151.60745549896768</v>
      </c>
      <c r="F106" s="17" t="s">
        <v>21</v>
      </c>
    </row>
    <row r="107" spans="1:6" ht="15" x14ac:dyDescent="0.25">
      <c r="A107" s="60" t="s">
        <v>130</v>
      </c>
      <c r="B107" s="71" t="s">
        <v>130</v>
      </c>
      <c r="C107" s="64" t="s">
        <v>130</v>
      </c>
      <c r="D107" s="72" t="s">
        <v>130</v>
      </c>
      <c r="F107" s="17"/>
    </row>
    <row r="108" spans="1:6" ht="15.75" thickBot="1" x14ac:dyDescent="0.3">
      <c r="A108" s="60" t="s">
        <v>130</v>
      </c>
      <c r="B108" s="22" t="s">
        <v>113</v>
      </c>
      <c r="C108" s="74" t="s">
        <v>130</v>
      </c>
      <c r="D108" s="70">
        <f>'מגדל חסכון לילד-נספח 1'!D28</f>
        <v>615665</v>
      </c>
      <c r="F108" s="17"/>
    </row>
    <row r="109" spans="1:6" ht="15" hidden="1" x14ac:dyDescent="0.25">
      <c r="B109" s="19"/>
      <c r="C109" s="9"/>
      <c r="F109" s="17"/>
    </row>
    <row r="110" spans="1:6" ht="15" hidden="1" x14ac:dyDescent="0.25">
      <c r="B110" s="19"/>
      <c r="C110" s="9"/>
      <c r="F110" s="17"/>
    </row>
    <row r="111" spans="1:6" ht="15" hidden="1" x14ac:dyDescent="0.25">
      <c r="B111" s="19"/>
      <c r="C111" s="9"/>
      <c r="F111" s="17"/>
    </row>
    <row r="112" spans="1:6" ht="15" hidden="1" x14ac:dyDescent="0.25">
      <c r="B112" s="19"/>
      <c r="C112" s="9"/>
      <c r="F112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7</vt:i4>
      </vt:variant>
    </vt:vector>
  </HeadingPairs>
  <TitlesOfParts>
    <vt:vector size="14" baseType="lpstr">
      <vt:lpstr>9896</vt:lpstr>
      <vt:lpstr>9897</vt:lpstr>
      <vt:lpstr>9898</vt:lpstr>
      <vt:lpstr>9895</vt:lpstr>
      <vt:lpstr>מגדל חסכון לילד-נספח 1</vt:lpstr>
      <vt:lpstr>מגדל חסכון לילד-נספח 2</vt:lpstr>
      <vt:lpstr>מגדל חסכון לילד-נספח 3</vt:lpstr>
      <vt:lpstr>'9895'!WPrint_Area_W</vt:lpstr>
      <vt:lpstr>'9896'!WPrint_Area_W</vt:lpstr>
      <vt:lpstr>'9897'!WPrint_Area_W</vt:lpstr>
      <vt:lpstr>'9898'!WPrint_Area_W</vt:lpstr>
      <vt:lpstr>'מגדל חסכון לילד-נספח 1'!WPrint_Area_W</vt:lpstr>
      <vt:lpstr>'מגדל חסכון לילד-נספח 2'!WPrint_Area_W</vt:lpstr>
      <vt:lpstr>'מגדל חסכון לילד-נספח 3'!WPrint_Area_W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Migdal</dc:creator>
  <dc:description>מונגש</dc:description>
  <cp:lastModifiedBy>אופיר שנקר</cp:lastModifiedBy>
  <cp:lastPrinted>2014-11-25T09:37:00Z</cp:lastPrinted>
  <dcterms:created xsi:type="dcterms:W3CDTF">2013-05-20T07:11:09Z</dcterms:created>
  <dcterms:modified xsi:type="dcterms:W3CDTF">2024-06-27T07:49:21Z</dcterms:modified>
</cp:coreProperties>
</file>