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מובנים'!$B$6:$Q$37</definedName>
    <definedName name="Print_Area" localSheetId="2">מזומנים!$B$6:$K$38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C10" i="88" l="1"/>
  <c r="C37" i="88" l="1"/>
  <c r="L43" i="62" l="1"/>
  <c r="L13" i="62"/>
  <c r="J182" i="62"/>
  <c r="L119" i="62" l="1"/>
  <c r="L134" i="62"/>
  <c r="N95" i="62" l="1"/>
  <c r="C34" i="88" l="1"/>
  <c r="C31" i="88"/>
  <c r="C29" i="88"/>
  <c r="C24" i="88"/>
  <c r="C21" i="88"/>
  <c r="C19" i="88"/>
  <c r="C18" i="88"/>
  <c r="C17" i="88"/>
  <c r="C16" i="88"/>
  <c r="C13" i="88"/>
  <c r="C11" i="88"/>
  <c r="Q19" i="59"/>
  <c r="Q18" i="59"/>
  <c r="Q17" i="59"/>
  <c r="Q16" i="59"/>
  <c r="Q15" i="59"/>
  <c r="Q14" i="59"/>
  <c r="Q13" i="59"/>
  <c r="Q12" i="59"/>
  <c r="Q11" i="59"/>
  <c r="N229" i="62"/>
  <c r="N228" i="62"/>
  <c r="N227" i="62"/>
  <c r="N226" i="62"/>
  <c r="N225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10" i="62"/>
  <c r="N209" i="62"/>
  <c r="N208" i="62"/>
  <c r="N206" i="62"/>
  <c r="N205" i="62"/>
  <c r="N204" i="62"/>
  <c r="N203" i="62"/>
  <c r="N202" i="62"/>
  <c r="N201" i="62"/>
  <c r="N200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2" i="62"/>
  <c r="N131" i="62"/>
  <c r="N130" i="62"/>
  <c r="N129" i="62"/>
  <c r="N207" i="62"/>
  <c r="N128" i="62"/>
  <c r="N199" i="62"/>
  <c r="N127" i="62"/>
  <c r="N126" i="62"/>
  <c r="N125" i="62"/>
  <c r="N124" i="62"/>
  <c r="N123" i="62"/>
  <c r="N122" i="62"/>
  <c r="N121" i="62"/>
  <c r="N120" i="62"/>
  <c r="N119" i="62"/>
  <c r="N118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0" i="62"/>
  <c r="N79" i="62"/>
  <c r="N78" i="62"/>
  <c r="N77" i="62"/>
  <c r="N76" i="62"/>
  <c r="N75" i="62"/>
  <c r="N74" i="62"/>
  <c r="N73" i="62"/>
  <c r="N71" i="62"/>
  <c r="N70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1" i="62"/>
  <c r="N40" i="62"/>
  <c r="N39" i="62"/>
  <c r="N38" i="62"/>
  <c r="N72" i="62"/>
  <c r="N37" i="62"/>
  <c r="N36" i="62"/>
  <c r="N35" i="62"/>
  <c r="N69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4" i="63"/>
  <c r="M23" i="63"/>
  <c r="M22" i="63"/>
  <c r="M21" i="63"/>
  <c r="M20" i="63"/>
  <c r="M19" i="63"/>
  <c r="M18" i="63"/>
  <c r="M17" i="63"/>
  <c r="M16" i="63"/>
  <c r="M14" i="63"/>
  <c r="M13" i="63"/>
  <c r="M12" i="63"/>
  <c r="M11" i="63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K15" i="65"/>
  <c r="K14" i="65"/>
  <c r="K13" i="65"/>
  <c r="K12" i="65"/>
  <c r="K11" i="65"/>
  <c r="J18" i="67"/>
  <c r="J17" i="67"/>
  <c r="J16" i="67"/>
  <c r="J15" i="67"/>
  <c r="J14" i="67"/>
  <c r="J13" i="67"/>
  <c r="J12" i="67"/>
  <c r="J11" i="67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K13" i="74"/>
  <c r="K12" i="74"/>
  <c r="K11" i="74"/>
  <c r="J13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2" i="76"/>
  <c r="J11" i="76"/>
  <c r="N16" i="79"/>
  <c r="N15" i="79"/>
  <c r="N14" i="79"/>
  <c r="N13" i="79"/>
  <c r="N12" i="79"/>
  <c r="N11" i="79"/>
  <c r="N10" i="79"/>
  <c r="C23" i="88" l="1"/>
  <c r="C12" i="8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C42" i="88" l="1"/>
  <c r="R17" i="59" l="1"/>
  <c r="R13" i="59"/>
  <c r="O227" i="62"/>
  <c r="O223" i="62"/>
  <c r="O219" i="62"/>
  <c r="O215" i="62"/>
  <c r="O211" i="62"/>
  <c r="O206" i="62"/>
  <c r="O202" i="62"/>
  <c r="O197" i="62"/>
  <c r="O193" i="62"/>
  <c r="O189" i="62"/>
  <c r="O185" i="62"/>
  <c r="O181" i="62"/>
  <c r="O177" i="62"/>
  <c r="O173" i="62"/>
  <c r="O169" i="62"/>
  <c r="O165" i="62"/>
  <c r="O161" i="62"/>
  <c r="O157" i="62"/>
  <c r="O153" i="62"/>
  <c r="O149" i="62"/>
  <c r="O145" i="62"/>
  <c r="O141" i="62"/>
  <c r="O137" i="62"/>
  <c r="O132" i="62"/>
  <c r="O207" i="62"/>
  <c r="O126" i="62"/>
  <c r="O122" i="62"/>
  <c r="O118" i="62"/>
  <c r="O113" i="62"/>
  <c r="O109" i="62"/>
  <c r="O105" i="62"/>
  <c r="O101" i="62"/>
  <c r="O97" i="62"/>
  <c r="O93" i="62"/>
  <c r="O89" i="62"/>
  <c r="O85" i="62"/>
  <c r="O80" i="62"/>
  <c r="O76" i="62"/>
  <c r="O71" i="62"/>
  <c r="O66" i="62"/>
  <c r="O62" i="62"/>
  <c r="O58" i="62"/>
  <c r="O54" i="62"/>
  <c r="O50" i="62"/>
  <c r="O46" i="62"/>
  <c r="O41" i="62"/>
  <c r="O72" i="62"/>
  <c r="O69" i="62"/>
  <c r="O31" i="62"/>
  <c r="O27" i="62"/>
  <c r="O23" i="62"/>
  <c r="O19" i="62"/>
  <c r="O15" i="62"/>
  <c r="O11" i="62"/>
  <c r="N78" i="63"/>
  <c r="N74" i="63"/>
  <c r="N70" i="63"/>
  <c r="N66" i="63"/>
  <c r="N62" i="63"/>
  <c r="N58" i="63"/>
  <c r="N54" i="63"/>
  <c r="N50" i="63"/>
  <c r="N46" i="63"/>
  <c r="N42" i="63"/>
  <c r="N38" i="63"/>
  <c r="N34" i="63"/>
  <c r="N30" i="63"/>
  <c r="N26" i="63"/>
  <c r="N22" i="63"/>
  <c r="N18" i="63"/>
  <c r="N13" i="63"/>
  <c r="O29" i="64"/>
  <c r="O25" i="64"/>
  <c r="O21" i="64"/>
  <c r="R19" i="59"/>
  <c r="R15" i="59"/>
  <c r="R11" i="59"/>
  <c r="O229" i="62"/>
  <c r="O225" i="62"/>
  <c r="O221" i="62"/>
  <c r="O217" i="62"/>
  <c r="O213" i="62"/>
  <c r="O209" i="62"/>
  <c r="O204" i="62"/>
  <c r="O200" i="62"/>
  <c r="O195" i="62"/>
  <c r="O191" i="62"/>
  <c r="O187" i="62"/>
  <c r="O183" i="62"/>
  <c r="O179" i="62"/>
  <c r="O175" i="62"/>
  <c r="O171" i="62"/>
  <c r="O167" i="62"/>
  <c r="O163" i="62"/>
  <c r="O159" i="62"/>
  <c r="O155" i="62"/>
  <c r="O151" i="62"/>
  <c r="O147" i="62"/>
  <c r="O143" i="62"/>
  <c r="O139" i="62"/>
  <c r="O135" i="62"/>
  <c r="O130" i="62"/>
  <c r="O199" i="62"/>
  <c r="O124" i="62"/>
  <c r="O120" i="62"/>
  <c r="O115" i="62"/>
  <c r="O111" i="62"/>
  <c r="O107" i="62"/>
  <c r="O103" i="62"/>
  <c r="O99" i="62"/>
  <c r="O95" i="62"/>
  <c r="O91" i="62"/>
  <c r="O87" i="62"/>
  <c r="O83" i="62"/>
  <c r="O78" i="62"/>
  <c r="O74" i="62"/>
  <c r="O68" i="62"/>
  <c r="O64" i="62"/>
  <c r="O60" i="62"/>
  <c r="O56" i="62"/>
  <c r="O52" i="62"/>
  <c r="O48" i="62"/>
  <c r="O44" i="62"/>
  <c r="O39" i="62"/>
  <c r="O36" i="62"/>
  <c r="O33" i="62"/>
  <c r="O29" i="62"/>
  <c r="O25" i="62"/>
  <c r="O21" i="62"/>
  <c r="O17" i="62"/>
  <c r="O13" i="62"/>
  <c r="N76" i="63"/>
  <c r="N72" i="63"/>
  <c r="N68" i="63"/>
  <c r="N64" i="63"/>
  <c r="N60" i="63"/>
  <c r="N56" i="63"/>
  <c r="N52" i="63"/>
  <c r="N48" i="63"/>
  <c r="N44" i="63"/>
  <c r="N40" i="63"/>
  <c r="N36" i="63"/>
  <c r="N32" i="63"/>
  <c r="N28" i="63"/>
  <c r="N24" i="63"/>
  <c r="N20" i="63"/>
  <c r="N16" i="63"/>
  <c r="N11" i="63"/>
  <c r="O27" i="64"/>
  <c r="O23" i="64"/>
  <c r="O19" i="64"/>
  <c r="O15" i="64"/>
  <c r="O11" i="64"/>
  <c r="R18" i="59"/>
  <c r="O226" i="62"/>
  <c r="O218" i="62"/>
  <c r="O210" i="62"/>
  <c r="O201" i="62"/>
  <c r="O192" i="62"/>
  <c r="O184" i="62"/>
  <c r="O176" i="62"/>
  <c r="O168" i="62"/>
  <c r="O160" i="62"/>
  <c r="O152" i="62"/>
  <c r="O144" i="62"/>
  <c r="O136" i="62"/>
  <c r="O128" i="62"/>
  <c r="O121" i="62"/>
  <c r="O112" i="62"/>
  <c r="O104" i="62"/>
  <c r="O96" i="62"/>
  <c r="O88" i="62"/>
  <c r="O79" i="62"/>
  <c r="O70" i="62"/>
  <c r="O61" i="62"/>
  <c r="O53" i="62"/>
  <c r="O45" i="62"/>
  <c r="O37" i="62"/>
  <c r="O30" i="62"/>
  <c r="O22" i="62"/>
  <c r="O14" i="62"/>
  <c r="N71" i="63"/>
  <c r="N63" i="63"/>
  <c r="N55" i="63"/>
  <c r="N47" i="63"/>
  <c r="N39" i="63"/>
  <c r="N31" i="63"/>
  <c r="N23" i="63"/>
  <c r="N14" i="63"/>
  <c r="O26" i="64"/>
  <c r="O18" i="64"/>
  <c r="O13" i="64"/>
  <c r="L14" i="65"/>
  <c r="K18" i="67"/>
  <c r="K14" i="67"/>
  <c r="P88" i="69"/>
  <c r="P84" i="69"/>
  <c r="P80" i="69"/>
  <c r="P76" i="69"/>
  <c r="P72" i="69"/>
  <c r="P68" i="69"/>
  <c r="P64" i="69"/>
  <c r="P60" i="69"/>
  <c r="P56" i="69"/>
  <c r="P52" i="69"/>
  <c r="P48" i="69"/>
  <c r="P44" i="69"/>
  <c r="P40" i="69"/>
  <c r="P36" i="69"/>
  <c r="P32" i="69"/>
  <c r="P28" i="69"/>
  <c r="P24" i="69"/>
  <c r="P20" i="69"/>
  <c r="P16" i="69"/>
  <c r="P12" i="69"/>
  <c r="K59" i="76"/>
  <c r="K55" i="76"/>
  <c r="K51" i="76"/>
  <c r="K47" i="76"/>
  <c r="K43" i="76"/>
  <c r="K39" i="76"/>
  <c r="K34" i="76"/>
  <c r="K30" i="76"/>
  <c r="K26" i="76"/>
  <c r="K22" i="76"/>
  <c r="K18" i="76"/>
  <c r="K14" i="76"/>
  <c r="O15" i="79"/>
  <c r="O11" i="79"/>
  <c r="R16" i="59"/>
  <c r="O224" i="62"/>
  <c r="O216" i="62"/>
  <c r="R14" i="59"/>
  <c r="O222" i="62"/>
  <c r="O214" i="62"/>
  <c r="O205" i="62"/>
  <c r="O196" i="62"/>
  <c r="O188" i="62"/>
  <c r="O180" i="62"/>
  <c r="O172" i="62"/>
  <c r="O164" i="62"/>
  <c r="O156" i="62"/>
  <c r="O148" i="62"/>
  <c r="O140" i="62"/>
  <c r="O131" i="62"/>
  <c r="O125" i="62"/>
  <c r="O116" i="62"/>
  <c r="O108" i="62"/>
  <c r="O100" i="62"/>
  <c r="O92" i="62"/>
  <c r="O84" i="62"/>
  <c r="O75" i="62"/>
  <c r="O65" i="62"/>
  <c r="O57" i="62"/>
  <c r="O49" i="62"/>
  <c r="O40" i="62"/>
  <c r="O34" i="62"/>
  <c r="O26" i="62"/>
  <c r="O18" i="62"/>
  <c r="N75" i="63"/>
  <c r="N67" i="63"/>
  <c r="N59" i="63"/>
  <c r="N51" i="63"/>
  <c r="N43" i="63"/>
  <c r="N35" i="63"/>
  <c r="N27" i="63"/>
  <c r="N19" i="63"/>
  <c r="O30" i="64"/>
  <c r="O22" i="64"/>
  <c r="O16" i="64"/>
  <c r="L12" i="65"/>
  <c r="K16" i="67"/>
  <c r="K12" i="67"/>
  <c r="P90" i="69"/>
  <c r="P86" i="69"/>
  <c r="P82" i="69"/>
  <c r="P78" i="69"/>
  <c r="P74" i="69"/>
  <c r="P70" i="69"/>
  <c r="P66" i="69"/>
  <c r="P62" i="69"/>
  <c r="P58" i="69"/>
  <c r="P54" i="69"/>
  <c r="P50" i="69"/>
  <c r="P46" i="69"/>
  <c r="P42" i="69"/>
  <c r="P38" i="69"/>
  <c r="P34" i="69"/>
  <c r="P30" i="69"/>
  <c r="P26" i="69"/>
  <c r="P22" i="69"/>
  <c r="P18" i="69"/>
  <c r="P14" i="69"/>
  <c r="L12" i="74"/>
  <c r="K61" i="76"/>
  <c r="K57" i="76"/>
  <c r="K53" i="76"/>
  <c r="K49" i="76"/>
  <c r="K45" i="76"/>
  <c r="K41" i="76"/>
  <c r="K37" i="76"/>
  <c r="K32" i="76"/>
  <c r="K28" i="76"/>
  <c r="K24" i="76"/>
  <c r="K20" i="76"/>
  <c r="K16" i="76"/>
  <c r="K12" i="76"/>
  <c r="O13" i="79"/>
  <c r="R12" i="59"/>
  <c r="O212" i="62"/>
  <c r="O194" i="62"/>
  <c r="O178" i="62"/>
  <c r="O162" i="62"/>
  <c r="O146" i="62"/>
  <c r="O129" i="62"/>
  <c r="O114" i="62"/>
  <c r="O98" i="62"/>
  <c r="O82" i="62"/>
  <c r="O63" i="62"/>
  <c r="O47" i="62"/>
  <c r="O32" i="62"/>
  <c r="O16" i="62"/>
  <c r="N65" i="63"/>
  <c r="N49" i="63"/>
  <c r="N33" i="63"/>
  <c r="N17" i="63"/>
  <c r="O20" i="64"/>
  <c r="K17" i="67"/>
  <c r="P85" i="69"/>
  <c r="P77" i="69"/>
  <c r="P69" i="69"/>
  <c r="P61" i="69"/>
  <c r="P53" i="69"/>
  <c r="P45" i="69"/>
  <c r="P37" i="69"/>
  <c r="P29" i="69"/>
  <c r="P21" i="69"/>
  <c r="P13" i="69"/>
  <c r="K54" i="76"/>
  <c r="K46" i="76"/>
  <c r="K38" i="76"/>
  <c r="K29" i="76"/>
  <c r="K21" i="76"/>
  <c r="K13" i="76"/>
  <c r="O10" i="79"/>
  <c r="O208" i="62"/>
  <c r="O190" i="62"/>
  <c r="O174" i="62"/>
  <c r="O158" i="62"/>
  <c r="O142" i="62"/>
  <c r="O127" i="62"/>
  <c r="O110" i="62"/>
  <c r="O94" i="62"/>
  <c r="O77" i="62"/>
  <c r="O59" i="62"/>
  <c r="O43" i="62"/>
  <c r="O28" i="62"/>
  <c r="O12" i="62"/>
  <c r="N77" i="63"/>
  <c r="N61" i="63"/>
  <c r="N45" i="63"/>
  <c r="N29" i="63"/>
  <c r="N12" i="63"/>
  <c r="O17" i="64"/>
  <c r="L15" i="65"/>
  <c r="K15" i="67"/>
  <c r="P91" i="69"/>
  <c r="P83" i="69"/>
  <c r="P75" i="69"/>
  <c r="P67" i="69"/>
  <c r="P59" i="69"/>
  <c r="P51" i="69"/>
  <c r="P43" i="69"/>
  <c r="P35" i="69"/>
  <c r="P27" i="69"/>
  <c r="P19" i="69"/>
  <c r="P11" i="69"/>
  <c r="L13" i="74"/>
  <c r="K60" i="76"/>
  <c r="K36" i="76"/>
  <c r="K19" i="76"/>
  <c r="O16" i="79"/>
  <c r="O228" i="62"/>
  <c r="O203" i="62"/>
  <c r="O186" i="62"/>
  <c r="O170" i="62"/>
  <c r="O154" i="62"/>
  <c r="O138" i="62"/>
  <c r="O123" i="62"/>
  <c r="O106" i="62"/>
  <c r="O90" i="62"/>
  <c r="O73" i="62"/>
  <c r="O55" i="62"/>
  <c r="O38" i="62"/>
  <c r="O24" i="62"/>
  <c r="N73" i="63"/>
  <c r="N57" i="63"/>
  <c r="N41" i="63"/>
  <c r="N25" i="63"/>
  <c r="O28" i="64"/>
  <c r="O14" i="64"/>
  <c r="L13" i="65"/>
  <c r="K13" i="67"/>
  <c r="P89" i="69"/>
  <c r="P81" i="69"/>
  <c r="P73" i="69"/>
  <c r="P65" i="69"/>
  <c r="P57" i="69"/>
  <c r="P49" i="69"/>
  <c r="P41" i="69"/>
  <c r="P33" i="69"/>
  <c r="P25" i="69"/>
  <c r="P17" i="69"/>
  <c r="L11" i="74"/>
  <c r="K58" i="76"/>
  <c r="K50" i="76"/>
  <c r="K42" i="76"/>
  <c r="K33" i="76"/>
  <c r="K25" i="76"/>
  <c r="K17" i="76"/>
  <c r="O14" i="79"/>
  <c r="O220" i="62"/>
  <c r="O198" i="62"/>
  <c r="O182" i="62"/>
  <c r="O166" i="62"/>
  <c r="O150" i="62"/>
  <c r="O134" i="62"/>
  <c r="O119" i="62"/>
  <c r="O102" i="62"/>
  <c r="O86" i="62"/>
  <c r="O67" i="62"/>
  <c r="O51" i="62"/>
  <c r="O35" i="62"/>
  <c r="O20" i="62"/>
  <c r="N69" i="63"/>
  <c r="N53" i="63"/>
  <c r="N37" i="63"/>
  <c r="N21" i="63"/>
  <c r="O24" i="64"/>
  <c r="O12" i="64"/>
  <c r="L11" i="65"/>
  <c r="K11" i="67"/>
  <c r="P87" i="69"/>
  <c r="P79" i="69"/>
  <c r="P71" i="69"/>
  <c r="P63" i="69"/>
  <c r="P55" i="69"/>
  <c r="P47" i="69"/>
  <c r="P39" i="69"/>
  <c r="P31" i="69"/>
  <c r="P23" i="69"/>
  <c r="P15" i="69"/>
  <c r="K56" i="76"/>
  <c r="K48" i="76"/>
  <c r="K40" i="76"/>
  <c r="K31" i="76"/>
  <c r="K23" i="76"/>
  <c r="K15" i="76"/>
  <c r="O12" i="79"/>
  <c r="K52" i="76"/>
  <c r="K44" i="76"/>
  <c r="K27" i="76"/>
  <c r="K11" i="76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1">
    <s v="Migdal Hashkaot Neches Boded"/>
    <s v="{[Time].[Hie Time].[Yom].&amp;[20180930]}"/>
    <s v="{[Medida].[Medida].&amp;[2]}"/>
    <s v="{[Keren].[Keren].[All]}"/>
    <s v="{[Cheshbon KM].[Hie Peilut].[Peilut 7].&amp;[Kod_Peilut_L7_622]&amp;[Kod_Peilut_L6_372]&amp;[Kod_Peilut_L5_305]&amp;[Kod_Peilut_L4_304]&amp;[Kod_Peilut_L3_303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8">
    <mdx n="0" f="s">
      <ms ns="1" c="0"/>
    </mdx>
    <mdx n="0" f="v">
      <t c="7" fi="14">
        <n x="1" s="1"/>
        <n x="2" s="1"/>
        <n x="3" s="1"/>
        <n x="4" s="1"/>
        <n x="5" s="1"/>
        <n x="6"/>
        <n x="8"/>
      </t>
    </mdx>
    <mdx n="0" f="v">
      <t c="7" fi="14">
        <n x="1" s="1"/>
        <n x="2" s="1"/>
        <n x="3" s="1"/>
        <n x="4" s="1"/>
        <n x="5" s="1"/>
        <n x="9"/>
        <n x="8"/>
      </t>
    </mdx>
    <mdx n="0" f="v">
      <t c="7" fi="14">
        <n x="1" s="1"/>
        <n x="2" s="1"/>
        <n x="3" s="1"/>
        <n x="4" s="1"/>
        <n x="5" s="1"/>
        <n x="10"/>
        <n x="8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8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8"/>
      </t>
    </mdx>
    <mdx n="0" f="v">
      <t c="7" fi="14">
        <n x="1" s="1"/>
        <n x="2" s="1"/>
        <n x="3" s="1"/>
        <n x="4" s="1"/>
        <n x="5" s="1"/>
        <n x="13"/>
        <n x="8"/>
      </t>
    </mdx>
    <mdx n="0" f="v">
      <t c="7" fi="14">
        <n x="1" s="1"/>
        <n x="2" s="1"/>
        <n x="3" s="1"/>
        <n x="4" s="1"/>
        <n x="5" s="1"/>
        <n x="14"/>
        <n x="8"/>
      </t>
    </mdx>
    <mdx n="0" f="v">
      <t c="7" fi="14">
        <n x="1" s="1"/>
        <n x="2" s="1"/>
        <n x="3" s="1"/>
        <n x="4" s="1"/>
        <n x="5" s="1"/>
        <n x="15"/>
        <n x="8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fi="14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8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5"/>
        <n x="8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8"/>
      </t>
    </mdx>
    <mdx n="0" f="v">
      <t c="7" fi="14">
        <n x="1" s="1"/>
        <n x="2" s="1"/>
        <n x="3" s="1"/>
        <n x="4" s="1"/>
        <n x="5" s="1"/>
        <n x="37"/>
        <n x="8"/>
      </t>
    </mdx>
    <mdx n="0" f="v">
      <t c="3" si="40">
        <n x="1" s="1"/>
        <n x="38"/>
        <n x="39"/>
      </t>
    </mdx>
    <mdx n="0" f="v">
      <t c="3" si="40">
        <n x="1" s="1"/>
        <n x="41"/>
        <n x="39"/>
      </t>
    </mdx>
    <mdx n="0" f="v">
      <t c="3" si="40">
        <n x="1" s="1"/>
        <n x="42"/>
        <n x="39"/>
      </t>
    </mdx>
    <mdx n="0" f="v">
      <t c="3" si="40">
        <n x="1" s="1"/>
        <n x="43"/>
        <n x="39"/>
      </t>
    </mdx>
    <mdx n="0" f="v">
      <t c="3" si="40">
        <n x="1" s="1"/>
        <n x="44"/>
        <n x="39"/>
      </t>
    </mdx>
    <mdx n="0" f="v">
      <t c="3" si="40">
        <n x="1" s="1"/>
        <n x="45"/>
        <n x="39"/>
      </t>
    </mdx>
    <mdx n="0" f="v">
      <t c="3" si="40">
        <n x="1" s="1"/>
        <n x="46"/>
        <n x="39"/>
      </t>
    </mdx>
    <mdx n="0" f="v">
      <t c="3" si="40">
        <n x="1" s="1"/>
        <n x="47"/>
        <n x="39"/>
      </t>
    </mdx>
    <mdx n="0" f="v">
      <t c="3" si="40">
        <n x="1" s="1"/>
        <n x="48"/>
        <n x="39"/>
      </t>
    </mdx>
    <mdx n="0" f="v">
      <t c="3" si="40">
        <n x="1" s="1"/>
        <n x="49"/>
        <n x="39"/>
      </t>
    </mdx>
    <mdx n="0" f="v">
      <t c="3" si="40">
        <n x="1" s="1"/>
        <n x="50"/>
        <n x="39"/>
      </t>
    </mdx>
  </mdxMetadata>
  <valueMetadata count="5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</valueMetadata>
</metadata>
</file>

<file path=xl/sharedStrings.xml><?xml version="1.0" encoding="utf-8"?>
<sst xmlns="http://schemas.openxmlformats.org/spreadsheetml/2006/main" count="4245" uniqueCount="1287">
  <si>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</si>
  <si>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</si>
  <si>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</si>
  <si>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</si>
  <si>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</si>
  <si>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</si>
  <si>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</si>
  <si>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</si>
  <si>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</si>
  <si>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</si>
  <si>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</si>
  <si>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</si>
  <si>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</si>
  <si>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</si>
  <si>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</si>
  <si>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</si>
  <si>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</si>
  <si>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</si>
  <si>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</si>
  <si>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</si>
  <si>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</si>
  <si>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</si>
  <si>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</si>
  <si>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</si>
  <si>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</si>
  <si>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</si>
  <si>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</si>
  <si>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</si>
  <si>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</si>
  <si>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</si>
  <si>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</si>
  <si>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חוזים עתידיים בישראל</t>
  </si>
  <si>
    <t>שיעור ריבית ממוצע</t>
  </si>
  <si>
    <t>סה"כ  פקדונות מעל 3 חודשים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</si>
  <si>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</si>
  <si>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</si>
  <si>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</si>
  <si>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</si>
  <si>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</si>
  <si>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</si>
  <si>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</si>
  <si>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</si>
  <si>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</si>
  <si>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</si>
  <si>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</si>
  <si>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</si>
  <si>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</si>
  <si>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</si>
  <si>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</si>
  <si>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</si>
  <si>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</si>
  <si>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</si>
  <si>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</si>
  <si>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</si>
  <si>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</si>
  <si>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</si>
  <si>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 מניות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</si>
  <si>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</si>
  <si>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</si>
  <si>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</si>
  <si>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</si>
  <si>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</si>
  <si>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</si>
  <si>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</si>
  <si>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</si>
  <si>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</si>
  <si>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</si>
  <si>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</si>
  <si>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</si>
  <si>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</si>
  <si>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</si>
  <si>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</si>
  <si>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</si>
  <si>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</si>
  <si>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</si>
  <si>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</si>
  <si>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</si>
  <si>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</si>
  <si>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</si>
  <si>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</si>
  <si>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</si>
  <si>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</si>
  <si>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</si>
  <si>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</si>
  <si>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</si>
  <si>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</si>
  <si>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</si>
  <si>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</si>
  <si>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</si>
  <si>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</si>
  <si>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</si>
  <si>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</si>
  <si>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</si>
  <si>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</si>
  <si>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</si>
  <si>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</si>
  <si>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</si>
  <si>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</si>
  <si>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</si>
  <si>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</si>
  <si>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</si>
  <si>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</si>
  <si>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</si>
  <si>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</si>
  <si>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</si>
  <si>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</si>
  <si>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</si>
  <si>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</si>
  <si>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</si>
  <si>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</si>
  <si>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</si>
  <si>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</si>
  <si>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</si>
  <si>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</si>
  <si>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</si>
  <si>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</si>
  <si>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</si>
  <si>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</si>
  <si>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</si>
  <si>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</si>
  <si>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</si>
  <si>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</si>
  <si>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</si>
  <si>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</si>
  <si>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</si>
  <si>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</si>
  <si>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</si>
  <si>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</si>
  <si>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</si>
  <si>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</si>
  <si>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</si>
  <si>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</si>
  <si>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</si>
  <si>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</si>
  <si>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</si>
  <si>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</si>
  <si>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</si>
  <si>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</si>
  <si>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</si>
  <si>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</si>
  <si>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</si>
  <si>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</si>
  <si>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</si>
  <si>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</si>
  <si>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</si>
  <si>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</si>
  <si>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</si>
  <si>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</si>
  <si>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</si>
  <si>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</si>
  <si>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</si>
  <si>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</si>
  <si>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</si>
  <si>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</si>
  <si>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</si>
  <si>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</si>
  <si>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</si>
  <si>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</si>
  <si>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</si>
  <si>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</si>
  <si>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</si>
  <si>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</si>
  <si>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</si>
  <si>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</si>
  <si>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</si>
  <si>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</si>
  <si>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</si>
  <si>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</si>
  <si>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</si>
  <si>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</si>
  <si>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</si>
  <si>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</si>
  <si>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</si>
  <si>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</si>
  <si>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</si>
  <si>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</si>
  <si>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</si>
  <si>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</si>
  <si>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</si>
  <si>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</si>
  <si>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</si>
  <si>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</si>
  <si>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</si>
  <si>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</si>
  <si>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</si>
  <si>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</si>
  <si>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</si>
  <si>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</si>
  <si>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</si>
  <si>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</si>
  <si>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</si>
  <si>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</si>
  <si>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</si>
  <si>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</si>
  <si>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</si>
  <si>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</si>
  <si>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</si>
  <si>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</si>
  <si>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</si>
  <si>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</si>
  <si>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</si>
  <si>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</si>
  <si>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</si>
  <si>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</si>
  <si>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</si>
  <si>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</si>
  <si>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</si>
  <si>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</si>
  <si>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</si>
  <si>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</si>
  <si>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</si>
  <si>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</si>
  <si>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</si>
  <si>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</si>
  <si>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</si>
  <si>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</si>
  <si>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</si>
  <si>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</si>
  <si>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</si>
  <si>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</si>
  <si>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</si>
  <si>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</si>
  <si>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</si>
  <si>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</si>
  <si>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</si>
  <si>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</si>
  <si>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</si>
  <si>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</si>
  <si>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</si>
  <si>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</si>
  <si>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</si>
  <si>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</si>
  <si>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</si>
  <si>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</si>
  <si>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</si>
  <si>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</si>
  <si>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</si>
  <si>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</si>
  <si>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</si>
  <si>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</si>
  <si>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</si>
  <si>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30/09/2018</t>
  </si>
  <si>
    <t>מגדל מקפת קרנות פנסיה וקופות גמל בע"מ</t>
  </si>
  <si>
    <t>מקפת אישית - מסלול מניות</t>
  </si>
  <si>
    <t>ממשלתי  שיקלית 219</t>
  </si>
  <si>
    <t>1110907</t>
  </si>
  <si>
    <t>RF</t>
  </si>
  <si>
    <t>ממשלתי שקלי 0519</t>
  </si>
  <si>
    <t>1131770</t>
  </si>
  <si>
    <t>ממשלתי שקלי 1122</t>
  </si>
  <si>
    <t>1141225</t>
  </si>
  <si>
    <t>ממשלתי שקלי 121</t>
  </si>
  <si>
    <t>1142223</t>
  </si>
  <si>
    <t>ממשק0120</t>
  </si>
  <si>
    <t>1115773</t>
  </si>
  <si>
    <t>סה"כ תל אביב 35</t>
  </si>
  <si>
    <t>אורמת טכנולוגיות*</t>
  </si>
  <si>
    <t>1134402</t>
  </si>
  <si>
    <t>מגמה</t>
  </si>
  <si>
    <t>520036716</t>
  </si>
  <si>
    <t>איירפורט סיטי</t>
  </si>
  <si>
    <t>1095835</t>
  </si>
  <si>
    <t>511659401</t>
  </si>
  <si>
    <t>נדלן ובינוי</t>
  </si>
  <si>
    <t>אלביט מערכות</t>
  </si>
  <si>
    <t>1081124</t>
  </si>
  <si>
    <t>520043027</t>
  </si>
  <si>
    <t>ביטחוניות</t>
  </si>
  <si>
    <t>אמות</t>
  </si>
  <si>
    <t>1097278</t>
  </si>
  <si>
    <t>520026683</t>
  </si>
  <si>
    <t>בזק</t>
  </si>
  <si>
    <t>230011</t>
  </si>
  <si>
    <t>520031931</t>
  </si>
  <si>
    <t>תקשורת מדיה</t>
  </si>
  <si>
    <t>בינלאומי 5</t>
  </si>
  <si>
    <t>593038</t>
  </si>
  <si>
    <t>513141879</t>
  </si>
  <si>
    <t>בנקים</t>
  </si>
  <si>
    <t>בתי זיקוק לנפט</t>
  </si>
  <si>
    <t>2590248</t>
  </si>
  <si>
    <t>520036658</t>
  </si>
  <si>
    <t>כימיה גומי ופלסטיק</t>
  </si>
  <si>
    <t>דיסקונט</t>
  </si>
  <si>
    <t>691212</t>
  </si>
  <si>
    <t>520007030</t>
  </si>
  <si>
    <t>דלק קדוחים*</t>
  </si>
  <si>
    <t>475020</t>
  </si>
  <si>
    <t>550013098</t>
  </si>
  <si>
    <t>חיפוש נפט וגז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</si>
  <si>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</si>
  <si>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</si>
  <si>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</si>
  <si>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</si>
  <si>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</si>
  <si>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</si>
  <si>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</si>
  <si>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</si>
  <si>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</si>
  <si>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</si>
  <si>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השקעה ואחזקות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</si>
  <si>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</si>
  <si>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</si>
  <si>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</si>
  <si>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</si>
  <si>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</si>
  <si>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</si>
  <si>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</si>
  <si>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</si>
  <si>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</si>
  <si>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550010003</t>
  </si>
  <si>
    <t>כיל</t>
  </si>
  <si>
    <t>281014</t>
  </si>
  <si>
    <t>520027830</t>
  </si>
  <si>
    <t>לאומי</t>
  </si>
  <si>
    <t>604611</t>
  </si>
  <si>
    <t>520018078</t>
  </si>
  <si>
    <t>מזור</t>
  </si>
  <si>
    <t>1106855</t>
  </si>
  <si>
    <t>513009043</t>
  </si>
  <si>
    <t>מכשור רפואי</t>
  </si>
  <si>
    <t>מזרחי</t>
  </si>
  <si>
    <t>695437</t>
  </si>
  <si>
    <t>520000522</t>
  </si>
  <si>
    <t>מליסרון*</t>
  </si>
  <si>
    <t>323014</t>
  </si>
  <si>
    <t>520037789</t>
  </si>
  <si>
    <t>נייס</t>
  </si>
  <si>
    <t>273011</t>
  </si>
  <si>
    <t>520036872</t>
  </si>
  <si>
    <t>סלקום CEL</t>
  </si>
  <si>
    <t>1101534</t>
  </si>
  <si>
    <t>511930125</t>
  </si>
  <si>
    <t>פועלים</t>
  </si>
  <si>
    <t>662577</t>
  </si>
  <si>
    <t>520000118</t>
  </si>
  <si>
    <t>פז נפט*</t>
  </si>
  <si>
    <t>1100007</t>
  </si>
  <si>
    <t>510216054</t>
  </si>
  <si>
    <t>פרוטרום</t>
  </si>
  <si>
    <t>1081082</t>
  </si>
  <si>
    <t>520042805</t>
  </si>
  <si>
    <t>מזון</t>
  </si>
  <si>
    <t>פרטנר</t>
  </si>
  <si>
    <t>1083484</t>
  </si>
  <si>
    <t>520044314</t>
  </si>
  <si>
    <t>פריגו</t>
  </si>
  <si>
    <t>1130699</t>
  </si>
  <si>
    <t>529592</t>
  </si>
  <si>
    <t>קבוצת עזריאלי</t>
  </si>
  <si>
    <t>1119478</t>
  </si>
  <si>
    <t>510960719</t>
  </si>
  <si>
    <t>שופרסל</t>
  </si>
  <si>
    <t>777037</t>
  </si>
  <si>
    <t>520022732</t>
  </si>
  <si>
    <t>שטראוס גרופ*</t>
  </si>
  <si>
    <t>746016</t>
  </si>
  <si>
    <t>520003781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</si>
  <si>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</si>
  <si>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</si>
  <si>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</si>
  <si>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</si>
  <si>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</si>
  <si>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</si>
  <si>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</si>
  <si>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514401702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</si>
  <si>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</si>
  <si>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</si>
  <si>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</si>
  <si>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</si>
  <si>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</si>
  <si>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</si>
  <si>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</si>
  <si>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</si>
  <si>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</si>
  <si>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</si>
  <si>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</si>
  <si>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</si>
  <si>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520028911</t>
  </si>
  <si>
    <t>אנלייט אנרגיה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</si>
  <si>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</si>
  <si>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</si>
  <si>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</si>
  <si>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</si>
  <si>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</si>
  <si>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</si>
  <si>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</si>
  <si>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</si>
  <si>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</si>
  <si>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ארד*</t>
  </si>
  <si>
    <t>1091651</t>
  </si>
  <si>
    <t>510007800</t>
  </si>
  <si>
    <t>אלקטרוניקה ואופטיקה</t>
  </si>
  <si>
    <t>גב ים 1*</t>
  </si>
  <si>
    <t>759019</t>
  </si>
  <si>
    <t>520001736</t>
  </si>
  <si>
    <t>דמרי</t>
  </si>
  <si>
    <t>1090315</t>
  </si>
  <si>
    <t>511399388</t>
  </si>
  <si>
    <t>דנאל כא*</t>
  </si>
  <si>
    <t>314013</t>
  </si>
  <si>
    <t>520037565</t>
  </si>
  <si>
    <t>שרותים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</si>
  <si>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</si>
  <si>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</si>
  <si>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</si>
  <si>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</si>
  <si>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</si>
  <si>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</si>
  <si>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</si>
  <si>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</si>
  <si>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</si>
  <si>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</si>
  <si>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</si>
  <si>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</si>
  <si>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</si>
  <si>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</si>
  <si>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</si>
  <si>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520017807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</si>
  <si>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</si>
  <si>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</si>
  <si>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</si>
  <si>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</si>
  <si>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</si>
  <si>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</si>
  <si>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</si>
  <si>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</si>
  <si>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</si>
  <si>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</si>
  <si>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</si>
  <si>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520007469</t>
  </si>
  <si>
    <t>נובה*</t>
  </si>
  <si>
    <t>1084557</t>
  </si>
  <si>
    <t>511812463</t>
  </si>
  <si>
    <t>נפטא*</t>
  </si>
  <si>
    <t>643015</t>
  </si>
  <si>
    <t>520020942</t>
  </si>
  <si>
    <t>סאפיינס*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</si>
  <si>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</si>
  <si>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</si>
  <si>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</si>
  <si>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</si>
  <si>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</si>
  <si>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</si>
  <si>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</si>
  <si>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</si>
  <si>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</si>
  <si>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</si>
  <si>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</si>
  <si>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</si>
  <si>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</si>
  <si>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</si>
  <si>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</si>
  <si>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</si>
  <si>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</si>
  <si>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</si>
  <si>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</si>
  <si>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</si>
  <si>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</si>
  <si>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</si>
  <si>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</si>
  <si>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</si>
  <si>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</si>
  <si>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</si>
  <si>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</si>
  <si>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</si>
  <si>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</si>
  <si>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520036104</t>
  </si>
  <si>
    <t>שפיר הנדסה</t>
  </si>
  <si>
    <t>1133875</t>
  </si>
  <si>
    <t>514892801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</si>
  <si>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</si>
  <si>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</si>
  <si>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</si>
  <si>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</si>
  <si>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</si>
  <si>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</si>
  <si>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</si>
  <si>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</si>
  <si>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</si>
  <si>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</si>
  <si>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</si>
  <si>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</si>
  <si>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אייסקיור מדיקל</t>
  </si>
  <si>
    <t>1122415</t>
  </si>
  <si>
    <t>513787804</t>
  </si>
  <si>
    <t>אילקס מדיקל</t>
  </si>
  <si>
    <t>1080753</t>
  </si>
  <si>
    <t>520042219</t>
  </si>
  <si>
    <t>אירונאוטיקס*</t>
  </si>
  <si>
    <t>1141142</t>
  </si>
  <si>
    <t>510422249</t>
  </si>
  <si>
    <t>איתמר מדיקל*</t>
  </si>
  <si>
    <t>1102458</t>
  </si>
  <si>
    <t>512434218</t>
  </si>
  <si>
    <t>אלוט תקשורת*</t>
  </si>
  <si>
    <t>1099654</t>
  </si>
  <si>
    <t>512394776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</si>
  <si>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</si>
  <si>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</si>
  <si>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</si>
  <si>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</si>
  <si>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</si>
  <si>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</si>
  <si>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</si>
  <si>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</si>
  <si>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</si>
  <si>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</si>
  <si>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</si>
  <si>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</si>
  <si>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</si>
  <si>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</si>
  <si>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</si>
  <si>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</si>
  <si>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</si>
  <si>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</si>
  <si>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</si>
  <si>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</si>
  <si>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</si>
  <si>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</si>
  <si>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</si>
  <si>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</si>
  <si>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</si>
  <si>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</si>
  <si>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</si>
  <si>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</si>
  <si>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</si>
  <si>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</si>
  <si>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</si>
  <si>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</si>
  <si>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</si>
  <si>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</si>
  <si>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</si>
  <si>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</si>
  <si>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</si>
  <si>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</si>
  <si>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</si>
  <si>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מדיגוס</t>
  </si>
  <si>
    <t>1096171</t>
  </si>
  <si>
    <t>512866971</t>
  </si>
  <si>
    <t>מדיקל קומפרישין סיסטם</t>
  </si>
  <si>
    <t>1096890</t>
  </si>
  <si>
    <t>512565730</t>
  </si>
  <si>
    <t>מנדלסון תשתיות ותעשיות בעמ*</t>
  </si>
  <si>
    <t>1129444</t>
  </si>
  <si>
    <t>513660373</t>
  </si>
  <si>
    <t>נובולוג</t>
  </si>
  <si>
    <t>1140151</t>
  </si>
  <si>
    <t>510475312</t>
  </si>
  <si>
    <t>על בד*</t>
  </si>
  <si>
    <t>625012</t>
  </si>
  <si>
    <t>520040205</t>
  </si>
  <si>
    <t>פלסטופיל*</t>
  </si>
  <si>
    <t>1092840</t>
  </si>
  <si>
    <t>513681247</t>
  </si>
  <si>
    <t>פלרם*</t>
  </si>
  <si>
    <t>644013</t>
  </si>
  <si>
    <t>520039843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</si>
  <si>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</si>
  <si>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</si>
  <si>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</si>
  <si>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</si>
  <si>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</si>
  <si>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</si>
  <si>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</si>
  <si>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</si>
  <si>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</si>
  <si>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רם און*</t>
  </si>
  <si>
    <t>1090943</t>
  </si>
  <si>
    <t>512776964</t>
  </si>
  <si>
    <t>תדיר גן</t>
  </si>
  <si>
    <t>1090141</t>
  </si>
  <si>
    <t>511870891</t>
  </si>
  <si>
    <t>AMDOCS LTD</t>
  </si>
  <si>
    <t>GB0022569080</t>
  </si>
  <si>
    <t>NYSE</t>
  </si>
  <si>
    <t>בלומברג</t>
  </si>
  <si>
    <t>511251217</t>
  </si>
  <si>
    <t>Software &amp; Services</t>
  </si>
  <si>
    <t>CHECK POINT SOFTWARE TECH</t>
  </si>
  <si>
    <t>IL0010824113</t>
  </si>
  <si>
    <t>NASDAQ</t>
  </si>
  <si>
    <t>520042821</t>
  </si>
  <si>
    <t>INTEC PHARMA LTD</t>
  </si>
  <si>
    <t>IL0011177958</t>
  </si>
  <si>
    <t>513022780</t>
  </si>
  <si>
    <t>ITURAN LOCATION AND CONTROL</t>
  </si>
  <si>
    <t>IL0010818685</t>
  </si>
  <si>
    <t>520043811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</si>
  <si>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</si>
  <si>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</si>
  <si>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</si>
  <si>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</si>
  <si>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</si>
  <si>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</si>
  <si>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</si>
  <si>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MELLANOX TECHNOLOGIES LTD</t>
  </si>
  <si>
    <t>IL0011017329</t>
  </si>
  <si>
    <t>512763285</t>
  </si>
  <si>
    <t>NOVA MEASURING INSTRUMENTS*</t>
  </si>
  <si>
    <t>IL0010845571</t>
  </si>
  <si>
    <t>ORMAT TECHNOLOGIES INC*</t>
  </si>
  <si>
    <t>US6866881021</t>
  </si>
  <si>
    <t>REDHILL BIOPHARMA LTD ADR</t>
  </si>
  <si>
    <t>US7574681034</t>
  </si>
  <si>
    <t>SAPIENS INTERNATIONAL CORP*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</si>
  <si>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</si>
  <si>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</si>
  <si>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</si>
  <si>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</si>
  <si>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</si>
  <si>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</si>
  <si>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</si>
  <si>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</si>
  <si>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</si>
  <si>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</si>
  <si>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</si>
  <si>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</si>
  <si>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</si>
  <si>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</si>
  <si>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</si>
  <si>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</si>
  <si>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</si>
  <si>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</si>
  <si>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</si>
  <si>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</si>
  <si>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</si>
  <si>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</si>
  <si>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</si>
  <si>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</si>
  <si>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</si>
  <si>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</si>
  <si>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</si>
  <si>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</si>
  <si>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</si>
  <si>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</si>
  <si>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</si>
  <si>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AMERICAN EXPRESS</t>
  </si>
  <si>
    <t>US0258161092</t>
  </si>
  <si>
    <t>Diversified Financial Services</t>
  </si>
  <si>
    <t>APPLE INC</t>
  </si>
  <si>
    <t>US0378331005</t>
  </si>
  <si>
    <t>Technology Hardware &amp; Equipment</t>
  </si>
  <si>
    <t>APTIV PLC</t>
  </si>
  <si>
    <t>JE00B783TY65</t>
  </si>
  <si>
    <t>Automobiles &amp; Components</t>
  </si>
  <si>
    <t>ASML HOLDING NV</t>
  </si>
  <si>
    <t>NL0010273215</t>
  </si>
  <si>
    <t>ASOS</t>
  </si>
  <si>
    <t>GB0030927254</t>
  </si>
  <si>
    <t>BAE SYSTEMS</t>
  </si>
  <si>
    <t>GB0002634946</t>
  </si>
  <si>
    <t>BANK OF AMERICA CORP</t>
  </si>
  <si>
    <t>US0605051046</t>
  </si>
  <si>
    <t>Banks</t>
  </si>
  <si>
    <t>BECTON DICKINSON AND CO</t>
  </si>
  <si>
    <t>US0758871091</t>
  </si>
  <si>
    <t>BLACKROCK</t>
  </si>
  <si>
    <t>US09247X1019</t>
  </si>
  <si>
    <t>BNP PARIBAS</t>
  </si>
  <si>
    <t>FR0000131104</t>
  </si>
  <si>
    <t>BOOKING HOLDINGS INC</t>
  </si>
  <si>
    <t>US09857L1089</t>
  </si>
  <si>
    <t>BOSTON PROPERTIES INC</t>
  </si>
  <si>
    <t>US1011211018</t>
  </si>
  <si>
    <t>BP PLC</t>
  </si>
  <si>
    <t>GB0007980591</t>
  </si>
  <si>
    <t>ENERGY</t>
  </si>
  <si>
    <t>BRITISH LAND CO PLC</t>
  </si>
  <si>
    <t>GB0001367019</t>
  </si>
  <si>
    <t>CARREFOUR SA</t>
  </si>
  <si>
    <t>FR0000120172</t>
  </si>
  <si>
    <t>Food &amp; Staples Retailing</t>
  </si>
  <si>
    <t>CF INDUSTRIES HOLDINGS INC</t>
  </si>
  <si>
    <t>US1252691001</t>
  </si>
  <si>
    <t>MATERIALS</t>
  </si>
  <si>
    <t>CHENIERE ENERGY</t>
  </si>
  <si>
    <t>US16411R2085</t>
  </si>
  <si>
    <t>CHEVRON CORP</t>
  </si>
  <si>
    <t>US1667641005</t>
  </si>
  <si>
    <t>CHINA PETROLEUM &amp; CHEMICAL H</t>
  </si>
  <si>
    <t>CNE1000002Q2</t>
  </si>
  <si>
    <t>HKSE</t>
  </si>
  <si>
    <t>CISCO SYSTEMS</t>
  </si>
  <si>
    <t>US17275R1023</t>
  </si>
  <si>
    <t>CITIGROUP INC</t>
  </si>
  <si>
    <t>US1729674242</t>
  </si>
  <si>
    <t>CNOOC LTD</t>
  </si>
  <si>
    <t>HK0883013259</t>
  </si>
  <si>
    <t>COMPAGNIE DE SAINT GOBAIN</t>
  </si>
  <si>
    <t>FR0000125007</t>
  </si>
  <si>
    <t>CREDIT AGRICOLE SA</t>
  </si>
  <si>
    <t>FR0000045072</t>
  </si>
  <si>
    <t>CTRIP.COM INTERNATIONAL ADR</t>
  </si>
  <si>
    <t>US22943F1003</t>
  </si>
  <si>
    <t>Commercial &amp; Professional Sevi</t>
  </si>
  <si>
    <t>DANONE</t>
  </si>
  <si>
    <t>FR0000120644</t>
  </si>
  <si>
    <t>Food &amp; Beverage &amp; Tobacco</t>
  </si>
  <si>
    <t>DELIVERY HERO AG</t>
  </si>
  <si>
    <t>DE000A2E4K43</t>
  </si>
  <si>
    <t>DELTA AIR LINES</t>
  </si>
  <si>
    <t>US2473617023</t>
  </si>
  <si>
    <t>Transportation</t>
  </si>
  <si>
    <t>DEUTSCHE POST AG REG</t>
  </si>
  <si>
    <t>DE0005552004</t>
  </si>
  <si>
    <t>DEUTSCHE WOHNEN AG BR</t>
  </si>
  <si>
    <t>DE000A0HN5C6</t>
  </si>
  <si>
    <t>EIFFAGE</t>
  </si>
  <si>
    <t>FR0000130452</t>
  </si>
  <si>
    <t>ENERGEAN OIL &amp; GAS</t>
  </si>
  <si>
    <t>GB00BG12Y042</t>
  </si>
  <si>
    <t>ENI SPA</t>
  </si>
  <si>
    <t>IT0003132476</t>
  </si>
  <si>
    <t>ERICSSON LM B SHS</t>
  </si>
  <si>
    <t>SE0000108656</t>
  </si>
  <si>
    <t>EXPEDIA INC</t>
  </si>
  <si>
    <t>US30212P3038</t>
  </si>
  <si>
    <t>EXXON MOBIL CORP</t>
  </si>
  <si>
    <t>US30231G1022</t>
  </si>
  <si>
    <t>FACEBOOK INC A</t>
  </si>
  <si>
    <t>US30303M1027</t>
  </si>
  <si>
    <t>GECINA</t>
  </si>
  <si>
    <t>FR0010040865</t>
  </si>
  <si>
    <t>GENERAL DYNAMICS CORP</t>
  </si>
  <si>
    <t>US3695501086</t>
  </si>
  <si>
    <t>GOLDMAN SACHS GROUP INC</t>
  </si>
  <si>
    <t>US38141G1040</t>
  </si>
  <si>
    <t>INPEX</t>
  </si>
  <si>
    <t>JP3294460005</t>
  </si>
  <si>
    <t>JPMORGAN CHASE</t>
  </si>
  <si>
    <t>US46625H1005</t>
  </si>
  <si>
    <t>JUST EAT PLC</t>
  </si>
  <si>
    <t>GB00BKX5CN86</t>
  </si>
  <si>
    <t>LOCKHEED MARTIN CORP</t>
  </si>
  <si>
    <t>US5398301094</t>
  </si>
  <si>
    <t>MASTERCARD INC CLASS A</t>
  </si>
  <si>
    <t>US57636Q1040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</si>
  <si>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</si>
  <si>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</si>
  <si>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</si>
  <si>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</si>
  <si>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</si>
  <si>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</si>
  <si>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</si>
  <si>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</si>
  <si>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</si>
  <si>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</si>
  <si>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</si>
  <si>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Pharmaceuticals&amp; Biotechnology</t>
  </si>
  <si>
    <t>NATIXIS</t>
  </si>
  <si>
    <t>FR0000120685</t>
  </si>
  <si>
    <t>NETFLIX INC</t>
  </si>
  <si>
    <t>US64110L1061</t>
  </si>
  <si>
    <t>NIKE INC CL B</t>
  </si>
  <si>
    <t>US6541061031</t>
  </si>
  <si>
    <t>NOKIA OYJ</t>
  </si>
  <si>
    <t>FI0009000681</t>
  </si>
  <si>
    <t>NORTHROP GRUMMAN CORP</t>
  </si>
  <si>
    <t>US6668071029</t>
  </si>
  <si>
    <t>NUTRIEN LTD</t>
  </si>
  <si>
    <t>CA67077M1086</t>
  </si>
  <si>
    <t>ORACLE CORP</t>
  </si>
  <si>
    <t>US68389X1054</t>
  </si>
  <si>
    <t>PAYPAL HOLDINGS INC</t>
  </si>
  <si>
    <t>US70450Y1038</t>
  </si>
  <si>
    <t>PETROCHINA CO LTD H</t>
  </si>
  <si>
    <t>CNE1000003W8</t>
  </si>
  <si>
    <t>PFIZER INC</t>
  </si>
  <si>
    <t>US7170811035</t>
  </si>
  <si>
    <t>PROLOGIS INC</t>
  </si>
  <si>
    <t>US74340W1036</t>
  </si>
  <si>
    <t>PUBLICIS GROUPE</t>
  </si>
  <si>
    <t>FR0000130577</t>
  </si>
  <si>
    <t>Media</t>
  </si>
  <si>
    <t>RAYTHEON COMPANY</t>
  </si>
  <si>
    <t>US7551115071</t>
  </si>
  <si>
    <t>ROYAL DUTCH SHELL PLC A SHS</t>
  </si>
  <si>
    <t>GB00B03MLX29</t>
  </si>
  <si>
    <t>S&amp;P GLOBAL</t>
  </si>
  <si>
    <t>US78409V1044</t>
  </si>
  <si>
    <t>SEGRO</t>
  </si>
  <si>
    <t>GB00B5ZN1N88</t>
  </si>
  <si>
    <t>SIEMENS AG REG</t>
  </si>
  <si>
    <t>DE0007236101</t>
  </si>
  <si>
    <t>SIMON PROPERTY GROUP</t>
  </si>
  <si>
    <t>US8288061091</t>
  </si>
  <si>
    <t>SL GREEN REALTY CORP</t>
  </si>
  <si>
    <t>US78440X1019</t>
  </si>
  <si>
    <t>SOCIETE GENERALE</t>
  </si>
  <si>
    <t>FR0000130809</t>
  </si>
  <si>
    <t>SOUTHWEST AIRLINES</t>
  </si>
  <si>
    <t>US8447411088</t>
  </si>
  <si>
    <t>THALES SA</t>
  </si>
  <si>
    <t>FR0000121329</t>
  </si>
  <si>
    <t>TOTAL SA</t>
  </si>
  <si>
    <t>FR0000120271</t>
  </si>
  <si>
    <t>TRIPADVISOR INC</t>
  </si>
  <si>
    <t>US8969452015</t>
  </si>
  <si>
    <t>UNITED CONTINENTAL HOLDINGS</t>
  </si>
  <si>
    <t>US9100471096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</si>
  <si>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</si>
  <si>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</si>
  <si>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</si>
  <si>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</si>
  <si>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</si>
  <si>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</si>
  <si>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</si>
  <si>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</si>
  <si>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</si>
  <si>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</si>
  <si>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VONOVIA</t>
  </si>
  <si>
    <t>DE000A1ML7J1</t>
  </si>
  <si>
    <t>WAL MART STORES INC</t>
  </si>
  <si>
    <t>US9311421039</t>
  </si>
  <si>
    <t>WELLS FARGO &amp; CO</t>
  </si>
  <si>
    <t>US9497461015</t>
  </si>
  <si>
    <t>WOODSIDE PETROLEUM</t>
  </si>
  <si>
    <t>AU000000WPL2</t>
  </si>
  <si>
    <t>WPP</t>
  </si>
  <si>
    <t>JE00B8KF9B49</t>
  </si>
  <si>
    <t>ZALANDO</t>
  </si>
  <si>
    <t>DE000ZAL1111</t>
  </si>
  <si>
    <t>תכלית תא 125</t>
  </si>
  <si>
    <t>1091818</t>
  </si>
  <si>
    <t>513540310</t>
  </si>
  <si>
    <t>מניות</t>
  </si>
  <si>
    <t>AMUNDI ETF MSCI EM ASIA UCIT</t>
  </si>
  <si>
    <t>LU1681044563</t>
  </si>
  <si>
    <t>AMUNDI MSCI EM LATIN AME ETF</t>
  </si>
  <si>
    <t>LU1681045024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</si>
  <si>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</si>
  <si>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</si>
  <si>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</si>
  <si>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</si>
  <si>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</si>
  <si>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</si>
  <si>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</si>
  <si>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</si>
  <si>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DB X TR STOXX EUROPE 600 HEA</t>
  </si>
  <si>
    <t>LU0292103222</t>
  </si>
  <si>
    <t>DBX HARVEST CSI 300 1D</t>
  </si>
  <si>
    <t>LU0875160326</t>
  </si>
  <si>
    <t>DBX MSCI EMU 1D</t>
  </si>
  <si>
    <t>LU0846194776</t>
  </si>
  <si>
    <t>DBX MSCI NORDIC 1D</t>
  </si>
  <si>
    <t>IE00B9MRHC27</t>
  </si>
  <si>
    <t>DBX S&amp;P GLOBAL INFRASTRUC 1C</t>
  </si>
  <si>
    <t>LU0322253229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</si>
  <si>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</si>
  <si>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</si>
  <si>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</si>
  <si>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</si>
  <si>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</si>
  <si>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</si>
  <si>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</si>
  <si>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</si>
  <si>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</si>
  <si>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</si>
  <si>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EURO STOXX 50</t>
  </si>
  <si>
    <t>IE00B53L3W79</t>
  </si>
  <si>
    <t>ISHARES CORE MSCI EMERGING</t>
  </si>
  <si>
    <t>US46434G1031</t>
  </si>
  <si>
    <t>ISHARES CORE S&amp;P MIDCAP ETF</t>
  </si>
  <si>
    <t>US4642875078</t>
  </si>
  <si>
    <t>ISHARES CRNCY HEDGD MSCI EM</t>
  </si>
  <si>
    <t>US46434G5099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</si>
  <si>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</si>
  <si>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</si>
  <si>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</si>
  <si>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</si>
  <si>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</si>
  <si>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</si>
  <si>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EUR600 INSURANCE (DE)</t>
  </si>
  <si>
    <t>DE000A0H08K7</t>
  </si>
  <si>
    <t>ISHARES EURO STOXX MID CAP</t>
  </si>
  <si>
    <t>IE00B02KXL92</t>
  </si>
  <si>
    <t>Ishares FTSE 100</t>
  </si>
  <si>
    <t>IE0005042456</t>
  </si>
  <si>
    <t>ISHARES FTSE CHINA 25 INDEX</t>
  </si>
  <si>
    <t>US4642871846</t>
  </si>
  <si>
    <t>ISHARES MSCI EM SMALL CAP</t>
  </si>
  <si>
    <t>IE00B3F81G20</t>
  </si>
  <si>
    <t>ISHARES MSCI EMU SML C ACC</t>
  </si>
  <si>
    <t>IE00B3VWMM18</t>
  </si>
  <si>
    <t>ISHARES NASDAQ BIOTECH INDX</t>
  </si>
  <si>
    <t>US4642875565</t>
  </si>
  <si>
    <t>ISHARES S&amp;P HEALTH CARE</t>
  </si>
  <si>
    <t>IE00B43HR379</t>
  </si>
  <si>
    <t>ISHARES S&amp;P LATIN AMERICA 40</t>
  </si>
  <si>
    <t>US4642873909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</si>
  <si>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</si>
  <si>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</si>
  <si>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</si>
  <si>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</si>
  <si>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</si>
  <si>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</si>
  <si>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</si>
  <si>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</si>
  <si>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S&amp;P 500</t>
  </si>
  <si>
    <t>LU0496786657</t>
  </si>
  <si>
    <t>LYXOR ETF STOXX OIL &amp; GAS</t>
  </si>
  <si>
    <t>FR0010344960</t>
  </si>
  <si>
    <t>LYXOR STOXX BASIC RSRCES</t>
  </si>
  <si>
    <t>FR0010345389</t>
  </si>
  <si>
    <t>LYXOR UCITS ETS EU STOX BANK</t>
  </si>
  <si>
    <t>FR0011645647</t>
  </si>
  <si>
    <t>MARKET VECTORS OIL SERVICE</t>
  </si>
  <si>
    <t>US92189F7188</t>
  </si>
  <si>
    <t>MARKET VECTORS SEMICONDUCTOR</t>
  </si>
  <si>
    <t>US92189F6768</t>
  </si>
  <si>
    <t>NOMURA ETF BANKS</t>
  </si>
  <si>
    <t>JP3040170007</t>
  </si>
  <si>
    <t>SCHWAB FUNDAMENTAL EM L/C</t>
  </si>
  <si>
    <t>US8085247307</t>
  </si>
  <si>
    <t>SOURCE ENERGY S&amp;P US SECTOR</t>
  </si>
  <si>
    <t>IE00B435CG94</t>
  </si>
  <si>
    <t>SOURCE EURO STOXX OPT BANKS</t>
  </si>
  <si>
    <t>IE00B3Q19T94</t>
  </si>
  <si>
    <t>SOURCE MORNINGSTAR US ENERGY</t>
  </si>
  <si>
    <t>IE00B94ZB998</t>
  </si>
  <si>
    <t>SOURCE S&amp;P 500 UCITS ETF</t>
  </si>
  <si>
    <t>IE00B3YCGJ38</t>
  </si>
  <si>
    <t>SPDR KBW REGIONAL BANKING ET</t>
  </si>
  <si>
    <t>US78464A6982</t>
  </si>
  <si>
    <t>SPDR MSCI EUROPE CONSUMER ST</t>
  </si>
  <si>
    <t>IE00BKWQ0D84</t>
  </si>
  <si>
    <t>SPDR S AND P HOMEBUILDERS ETF</t>
  </si>
  <si>
    <t>US78464A8889</t>
  </si>
  <si>
    <t>SPDR S&amp;P BIOTECH ETF</t>
  </si>
  <si>
    <t>US78464A8707</t>
  </si>
  <si>
    <t>UBS ETF MSCI EMU SMALL CAP</t>
  </si>
  <si>
    <t>LU0671493277</t>
  </si>
  <si>
    <t>UTILITIES SELECT SECTOR SPDR</t>
  </si>
  <si>
    <t>US81369Y8865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</si>
  <si>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</si>
  <si>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</si>
  <si>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</si>
  <si>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</si>
  <si>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</si>
  <si>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</si>
  <si>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S&amp;P 500 UCITS ETF</t>
  </si>
  <si>
    <t>IE00B3XXRP09</t>
  </si>
  <si>
    <t>WISDOMTREE INDIA EARNINGS</t>
  </si>
  <si>
    <t>US97717W4226</t>
  </si>
  <si>
    <t>WISDOMTREE JPN S/C DVD FUND</t>
  </si>
  <si>
    <t>US97717W8367</t>
  </si>
  <si>
    <t>XTRACKERS MSCI EMERGING MARKET</t>
  </si>
  <si>
    <t>US2330511013</t>
  </si>
  <si>
    <t>ABERDEEN GL NOR AM SM CP I2A</t>
  </si>
  <si>
    <t>LU0566484704</t>
  </si>
  <si>
    <t>NR</t>
  </si>
  <si>
    <t>AMUNDI IND MSCI EMU IEC</t>
  </si>
  <si>
    <t>LU0389810994</t>
  </si>
  <si>
    <t>BRANDES EURPN VALUE I EUR</t>
  </si>
  <si>
    <t>IE0031574977</t>
  </si>
  <si>
    <t>COMGEST GROWTH EUROPE EUR IA</t>
  </si>
  <si>
    <t>IE00B5WN3467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</si>
  <si>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</si>
  <si>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</si>
  <si>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</si>
  <si>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</si>
  <si>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</si>
  <si>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</si>
  <si>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</si>
  <si>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</si>
  <si>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KOTAK FUNDS IND MIDCP  JA USD</t>
  </si>
  <si>
    <t>LU0675383409</t>
  </si>
  <si>
    <t>MARKETFIELD FUND OFFSHORE SP</t>
  </si>
  <si>
    <t>KYG582251891</t>
  </si>
  <si>
    <t>MATTHEWS ASIA TIGER</t>
  </si>
  <si>
    <t>LU0491816475</t>
  </si>
  <si>
    <t>PineBridge India</t>
  </si>
  <si>
    <t>IE00B0JY6L58</t>
  </si>
  <si>
    <t>Schroders Asia ex Japan</t>
  </si>
  <si>
    <t>LU0106259988</t>
  </si>
  <si>
    <t>SEB Fund 1  NORDIC FD  C</t>
  </si>
  <si>
    <t>LU0030165871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</si>
  <si>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</si>
  <si>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</si>
  <si>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</si>
  <si>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</si>
  <si>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</si>
  <si>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</si>
  <si>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</si>
  <si>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</si>
  <si>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</si>
  <si>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</si>
  <si>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</si>
  <si>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E MINI RUSS 2000 DEC18</t>
  </si>
  <si>
    <t>RTYZ8</t>
  </si>
  <si>
    <t>ל.ר.</t>
  </si>
  <si>
    <t>EURO STOXX 50 DEC18</t>
  </si>
  <si>
    <t>VGZ8</t>
  </si>
  <si>
    <t>S&amp;P500 EMINI DEC18</t>
  </si>
  <si>
    <t>ESZ8</t>
  </si>
  <si>
    <t>SPI200 FUTURE DEC18</t>
  </si>
  <si>
    <t>XPZ8</t>
  </si>
  <si>
    <t>SX5E DIVIDEND FUT DEC20</t>
  </si>
  <si>
    <t>DEDZ0</t>
  </si>
  <si>
    <t>TOPIX FUT DEC18</t>
  </si>
  <si>
    <t>TPZ8</t>
  </si>
  <si>
    <t>ערד 2024 סדרה 8761</t>
  </si>
  <si>
    <t>8287617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</si>
  <si>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</si>
  <si>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</si>
  <si>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</si>
  <si>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</si>
  <si>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</si>
  <si>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</si>
  <si>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</si>
  <si>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</si>
  <si>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</si>
  <si>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</si>
  <si>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</si>
  <si>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</si>
  <si>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</si>
  <si>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</si>
  <si>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</si>
  <si>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</si>
  <si>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</si>
  <si>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</si>
  <si>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</si>
  <si>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</si>
  <si>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</si>
  <si>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</si>
  <si>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</si>
  <si>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</si>
  <si>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</si>
  <si>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</si>
  <si>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</si>
  <si>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</si>
  <si>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</si>
  <si>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</si>
  <si>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</si>
  <si>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</si>
  <si>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</si>
  <si>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</si>
  <si>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</si>
  <si>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</si>
  <si>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</si>
  <si>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</si>
  <si>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</si>
  <si>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</si>
  <si>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</si>
  <si>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</si>
  <si>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</si>
  <si>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</si>
  <si>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</si>
  <si>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</si>
  <si>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</si>
  <si>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</si>
  <si>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</si>
  <si>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</si>
  <si>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</si>
  <si>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</si>
  <si>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</si>
  <si>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</si>
  <si>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</si>
  <si>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</si>
  <si>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</si>
  <si>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</si>
  <si>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</si>
  <si>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</si>
  <si>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</si>
  <si>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</si>
  <si>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</si>
  <si>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</si>
  <si>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</si>
  <si>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</si>
  <si>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</si>
  <si>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</si>
  <si>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</si>
  <si>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</si>
  <si>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</si>
  <si>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</si>
  <si>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</si>
  <si>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</si>
  <si>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</si>
  <si>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</si>
  <si>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</si>
  <si>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</si>
  <si>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</si>
  <si>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</si>
  <si>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</si>
  <si>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</si>
  <si>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</si>
  <si>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</si>
  <si>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</si>
  <si>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</si>
  <si>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</si>
  <si>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</si>
  <si>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</si>
  <si>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</si>
  <si>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</si>
  <si>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</si>
  <si>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</si>
  <si>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</si>
  <si>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</si>
  <si>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</si>
  <si>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</si>
  <si>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</si>
  <si>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</si>
  <si>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</si>
  <si>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</si>
  <si>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</si>
  <si>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</si>
  <si>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</si>
  <si>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</si>
  <si>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</si>
  <si>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</si>
  <si>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</si>
  <si>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</si>
  <si>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</si>
  <si>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</si>
  <si>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</si>
  <si>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</si>
  <si>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</si>
  <si>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</si>
  <si>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</si>
  <si>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</si>
  <si>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</si>
  <si>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</si>
  <si>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</si>
  <si>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</si>
  <si>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</si>
  <si>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</si>
  <si>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</si>
  <si>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</si>
  <si>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</si>
  <si>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</si>
  <si>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</si>
  <si>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</si>
  <si>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</si>
  <si>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</si>
  <si>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</si>
  <si>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</si>
  <si>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סדרה 2024  8758  4.8%</t>
  </si>
  <si>
    <t>8287583</t>
  </si>
  <si>
    <t>ערד סדרה 8756 2024 4.8%</t>
  </si>
  <si>
    <t>8287567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</si>
  <si>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</si>
  <si>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</si>
  <si>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</si>
  <si>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</si>
  <si>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</si>
  <si>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</si>
  <si>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</si>
  <si>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</si>
  <si>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</si>
  <si>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</si>
  <si>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</si>
  <si>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REDHILL WARRANT</t>
  </si>
  <si>
    <t>52290</t>
  </si>
  <si>
    <t>₪ / מט"ח</t>
  </si>
  <si>
    <t>+ILS/-EUR 4.1789 20-11-18 (10) +44</t>
  </si>
  <si>
    <t>10001812</t>
  </si>
  <si>
    <t>+ILS/-USD 3.39 03-01-19 (10) --651</t>
  </si>
  <si>
    <t>10001640</t>
  </si>
  <si>
    <t>+ILS/-USD 3.4684 22-05-19 (10) --916</t>
  </si>
  <si>
    <t>10001806</t>
  </si>
  <si>
    <t>+ILS/-USD 3.5123 22-01-19 (10) --587</t>
  </si>
  <si>
    <t>10001813</t>
  </si>
  <si>
    <t>+ILS/-USD 3.52 21-11-18 (10) --455</t>
  </si>
  <si>
    <t>10001793</t>
  </si>
  <si>
    <t>+ILS/-USD 3.532 18-06-19 (10) --960</t>
  </si>
  <si>
    <t>10001826</t>
  </si>
  <si>
    <t>+ILS/-USD 3.5382 25-06-19 (10) --953</t>
  </si>
  <si>
    <t>10001828</t>
  </si>
  <si>
    <t>+ILS/-USD 3.5448 23-10-18 (10) --377</t>
  </si>
  <si>
    <t>10001777</t>
  </si>
  <si>
    <t>+ILS/-USD 3.558 23-10-18 (10) --380</t>
  </si>
  <si>
    <t>10001774</t>
  </si>
  <si>
    <t>+ILS/-USD 3.5598 26-03-19 (10) --672</t>
  </si>
  <si>
    <t>10001855</t>
  </si>
  <si>
    <t>+ILS/-USD 3.563 04-02-19 (10) --585</t>
  </si>
  <si>
    <t>10001835</t>
  </si>
  <si>
    <t>+ILS/-USD 3.5678 29-07-19 (10) --977</t>
  </si>
  <si>
    <t>10001869</t>
  </si>
  <si>
    <t>+ILS/-USD 3.5706 29-07-19 (10) --979</t>
  </si>
  <si>
    <t>10001867</t>
  </si>
  <si>
    <t>+ILS/-USD 3.5733 10-09-19 (10) --1057</t>
  </si>
  <si>
    <t>10001890</t>
  </si>
  <si>
    <t>+ILS/-USD 3.5784 25-07-19 (10) --966</t>
  </si>
  <si>
    <t>10001871</t>
  </si>
  <si>
    <t>+ILS/-USD 3.59 03-09-19 (10) --1030</t>
  </si>
  <si>
    <t>10001884</t>
  </si>
  <si>
    <t>+ILS/-USD 3.593 06-08-19 (10) --990</t>
  </si>
  <si>
    <t>10001875</t>
  </si>
  <si>
    <t>+ILS/-USD 3.5965 05-03-19 (10) -635</t>
  </si>
  <si>
    <t>10001842</t>
  </si>
  <si>
    <t>+ILS/-USD 3.5998 22-05-19 (10) --792</t>
  </si>
  <si>
    <t>10001873</t>
  </si>
  <si>
    <t>+ILS/-USD 3.6121 06-06-19 (10) --799</t>
  </si>
  <si>
    <t>10001886</t>
  </si>
  <si>
    <t>+USD/-ILS 3.5245 22-05-19 (10) --650</t>
  </si>
  <si>
    <t>10001914</t>
  </si>
  <si>
    <t>+CAD/-USD 1.3045 12-12-18 (10) --27</t>
  </si>
  <si>
    <t>10001881</t>
  </si>
  <si>
    <t>+EUR/-USD 1.1466 29-01-19 (10) +152</t>
  </si>
  <si>
    <t>10001888</t>
  </si>
  <si>
    <t>+EUR/-USD 1.14906 10-12-18 (10) +101.55</t>
  </si>
  <si>
    <t>10001887</t>
  </si>
  <si>
    <t>+EUR/-USD 1.17057 31-10-18 (10) +117.7</t>
  </si>
  <si>
    <t>10001833</t>
  </si>
  <si>
    <t>+JPY/-USD 110.86 16-01-19 (10) --106</t>
  </si>
  <si>
    <t>10001913</t>
  </si>
  <si>
    <t>+USD/-CAD 1.28069 14-11-18 (10) --43.1</t>
  </si>
  <si>
    <t>10001802</t>
  </si>
  <si>
    <t>+USD/-CAD 1.29415 12-12-18 (10) --48.5</t>
  </si>
  <si>
    <t>10001821</t>
  </si>
  <si>
    <t>+USD/-EUR 1.16729 10-12-18 (10) +149.9</t>
  </si>
  <si>
    <t>10001831</t>
  </si>
  <si>
    <t>+USD/-EUR 1.17229 11-02-19 (10) +160.9</t>
  </si>
  <si>
    <t>10001899</t>
  </si>
  <si>
    <t>+USD/-EUR 1.17379 11-02-19 (10) +160.9</t>
  </si>
  <si>
    <t>10001901</t>
  </si>
  <si>
    <t>+USD/-EUR 1.175 11-02-19 (10) +175</t>
  </si>
  <si>
    <t>10001877</t>
  </si>
  <si>
    <t>+USD/-EUR 1.17665 29-01-19 (10) +149.5</t>
  </si>
  <si>
    <t>10001896</t>
  </si>
  <si>
    <t>+USD/-EUR 1.18628 06-03-19 (10) +175.8</t>
  </si>
  <si>
    <t>10001904</t>
  </si>
  <si>
    <t>+USD/-EUR 1.18654 29-01-19 (10) +173.4</t>
  </si>
  <si>
    <t>10001862</t>
  </si>
  <si>
    <t>+USD/-EUR 1.19004 15-11-18 (10) +163.4</t>
  </si>
  <si>
    <t>10001789</t>
  </si>
  <si>
    <t>+USD/-EUR 1.2017 31-10-18 (10) +157</t>
  </si>
  <si>
    <t>10001779</t>
  </si>
  <si>
    <t>+USD/-GBP 1.31195 23-01-19 (10) +109.5</t>
  </si>
  <si>
    <t>10001858</t>
  </si>
  <si>
    <t>+USD/-GBP 1.3178 30-01-19 (10) +85</t>
  </si>
  <si>
    <t>10001912</t>
  </si>
  <si>
    <t>+USD/-GBP 1.33 30-01-19 (10) +110</t>
  </si>
  <si>
    <t>10001864</t>
  </si>
  <si>
    <t>+USD/-GBP 1.33538 27-12-18 (10) +110.75</t>
  </si>
  <si>
    <t>10001837</t>
  </si>
  <si>
    <t>+USD/-GBP 1.35185 27-11-18 (10) +108.5</t>
  </si>
  <si>
    <t>10001817</t>
  </si>
  <si>
    <t>+USD/-JPY 109.077 16-01-19 (10) --157.3</t>
  </si>
  <si>
    <t>10001846</t>
  </si>
  <si>
    <t>+USD/-JPY 110.105 04-03-19 (10) -1.5</t>
  </si>
  <si>
    <t>10001903</t>
  </si>
  <si>
    <t>+USD/-JPY 111.27 16-01-19 (10) --151</t>
  </si>
  <si>
    <t>10001856</t>
  </si>
  <si>
    <t>+USD/-SEK 8.4632 13-11-18 (10) --1213</t>
  </si>
  <si>
    <t>10001781</t>
  </si>
  <si>
    <t/>
  </si>
  <si>
    <t>דולר ניו-זילנד</t>
  </si>
  <si>
    <t>כתר נורבגי</t>
  </si>
  <si>
    <t>רובל רוסי</t>
  </si>
  <si>
    <t>בנק לאומי לישראל בע"מ</t>
  </si>
  <si>
    <t>30110000</t>
  </si>
  <si>
    <t>AAA.IL</t>
  </si>
  <si>
    <t>מעלות S&amp;P</t>
  </si>
  <si>
    <t>יו בנק</t>
  </si>
  <si>
    <t>30026000</t>
  </si>
  <si>
    <t>AA+.IL</t>
  </si>
  <si>
    <t>31210000</t>
  </si>
  <si>
    <t>31110000</t>
  </si>
  <si>
    <t>30210000</t>
  </si>
  <si>
    <t>30810000</t>
  </si>
  <si>
    <t>32610000</t>
  </si>
  <si>
    <t>31710000</t>
  </si>
  <si>
    <t>30310000</t>
  </si>
  <si>
    <t>32010000</t>
  </si>
  <si>
    <t>31010000</t>
  </si>
  <si>
    <t>30710000</t>
  </si>
  <si>
    <t>31026000</t>
  </si>
  <si>
    <t>30326000</t>
  </si>
  <si>
    <t>30726000</t>
  </si>
  <si>
    <t>30226000</t>
  </si>
  <si>
    <t>31726000</t>
  </si>
  <si>
    <t>30826000</t>
  </si>
  <si>
    <t>32026000</t>
  </si>
  <si>
    <t>31126000</t>
  </si>
  <si>
    <t>לאומי 11.2.18</t>
  </si>
  <si>
    <t>501506</t>
  </si>
  <si>
    <t>לאומי 3.1.18</t>
  </si>
  <si>
    <t>494680</t>
  </si>
  <si>
    <t>לאומי 5.3.18</t>
  </si>
  <si>
    <t>505055</t>
  </si>
  <si>
    <t>הבינלאומי 0.42 7.12.17</t>
  </si>
  <si>
    <t>491454</t>
  </si>
  <si>
    <t>UTILITIES</t>
  </si>
  <si>
    <t>סה"כ השקעות אחרות</t>
  </si>
  <si>
    <t>חייבים שונים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</si>
</sst>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164" fontId="25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7" fillId="0" borderId="0"/>
    <xf numFmtId="0" fontId="25" fillId="0" borderId="0"/>
    <xf numFmtId="0" fontId="2" fillId="0" borderId="0"/>
    <xf numFmtId="9" fontId="25" fillId="0" borderId="0" applyFont="0" applyFill="0" applyBorder="0" applyAlignment="0" applyProtection="0"/>
    <xf numFmtId="166" fontId="13" fillId="0" borderId="0" applyFill="0" applyBorder="0" applyProtection="0">
      <alignment horizontal="right"/>
    </xf>
    <xf numFmtId="166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1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right" vertical="center" wrapText="1" indent="2" readingOrder="2"/>
    </xf>
    <xf numFmtId="0" fontId="23" fillId="3" borderId="0" xfId="0" applyFont="1" applyFill="1" applyAlignment="1">
      <alignment horizontal="right" indent="2" readingOrder="2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5" borderId="0" xfId="0" applyFont="1" applyFill="1"/>
    <xf numFmtId="0" fontId="22" fillId="6" borderId="0" xfId="0" applyFont="1" applyFill="1" applyAlignment="1">
      <alignment horizontal="center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4" fillId="0" borderId="0" xfId="7" applyFont="1" applyAlignment="1">
      <alignment horizontal="right"/>
    </xf>
    <xf numFmtId="0" fontId="10" fillId="2" borderId="10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wrapText="1"/>
    </xf>
    <xf numFmtId="49" fontId="15" fillId="2" borderId="13" xfId="7" applyNumberFormat="1" applyFont="1" applyFill="1" applyBorder="1" applyAlignment="1">
      <alignment horizontal="center" vertical="center" wrapText="1" readingOrder="2"/>
    </xf>
    <xf numFmtId="3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6" xfId="0" applyFont="1" applyFill="1" applyBorder="1" applyAlignment="1">
      <alignment horizontal="center" vertical="center" wrapText="1"/>
    </xf>
    <xf numFmtId="3" fontId="6" fillId="7" borderId="2" xfId="0" applyNumberFormat="1" applyFont="1" applyFill="1" applyBorder="1" applyAlignment="1">
      <alignment horizontal="center" vertical="center" wrapText="1"/>
    </xf>
    <xf numFmtId="3" fontId="6" fillId="7" borderId="3" xfId="0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9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 readingOrder="2"/>
    </xf>
    <xf numFmtId="0" fontId="7" fillId="0" borderId="0" xfId="0" applyFont="1" applyAlignment="1">
      <alignment horizontal="center"/>
    </xf>
    <xf numFmtId="0" fontId="29" fillId="0" borderId="28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28" xfId="0" applyNumberFormat="1" applyFont="1" applyFill="1" applyBorder="1" applyAlignment="1">
      <alignment horizontal="right"/>
    </xf>
    <xf numFmtId="4" fontId="29" fillId="0" borderId="28" xfId="0" applyNumberFormat="1" applyFont="1" applyFill="1" applyBorder="1" applyAlignment="1">
      <alignment horizontal="right"/>
    </xf>
    <xf numFmtId="2" fontId="29" fillId="0" borderId="28" xfId="0" applyNumberFormat="1" applyFont="1" applyFill="1" applyBorder="1" applyAlignment="1">
      <alignment horizontal="right"/>
    </xf>
    <xf numFmtId="10" fontId="29" fillId="0" borderId="28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67" fontId="29" fillId="0" borderId="28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168" fontId="2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64" fontId="6" fillId="0" borderId="29" xfId="13" applyFont="1" applyBorder="1" applyAlignment="1">
      <alignment horizontal="right"/>
    </xf>
    <xf numFmtId="10" fontId="6" fillId="0" borderId="29" xfId="14" applyNumberFormat="1" applyFont="1" applyBorder="1" applyAlignment="1">
      <alignment horizontal="center"/>
    </xf>
    <xf numFmtId="2" fontId="6" fillId="0" borderId="29" xfId="7" applyNumberFormat="1" applyFont="1" applyBorder="1" applyAlignment="1">
      <alignment horizontal="right"/>
    </xf>
    <xf numFmtId="169" fontId="6" fillId="0" borderId="29" xfId="7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/>
    </xf>
    <xf numFmtId="164" fontId="6" fillId="0" borderId="29" xfId="13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readingOrder="2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0" fontId="24" fillId="0" borderId="0" xfId="7" applyFont="1" applyAlignment="1">
      <alignment horizontal="right"/>
    </xf>
    <xf numFmtId="0" fontId="24" fillId="0" borderId="0" xfId="7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 indent="3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29" fillId="0" borderId="28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28" xfId="0" applyNumberFormat="1" applyFont="1" applyFill="1" applyBorder="1" applyAlignment="1">
      <alignment horizontal="right"/>
    </xf>
    <xf numFmtId="4" fontId="29" fillId="0" borderId="28" xfId="0" applyNumberFormat="1" applyFont="1" applyFill="1" applyBorder="1" applyAlignment="1">
      <alignment horizontal="right"/>
    </xf>
    <xf numFmtId="10" fontId="29" fillId="0" borderId="28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0" fillId="0" borderId="0" xfId="0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8" fillId="0" borderId="0" xfId="0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/>
    <xf numFmtId="0" fontId="28" fillId="0" borderId="0" xfId="0" applyFont="1" applyFill="1" applyBorder="1" applyAlignment="1"/>
    <xf numFmtId="164" fontId="28" fillId="0" borderId="0" xfId="15" applyFont="1" applyFill="1" applyBorder="1" applyAlignment="1">
      <alignment horizontal="right"/>
    </xf>
    <xf numFmtId="0" fontId="8" fillId="2" borderId="17" xfId="7" applyFont="1" applyFill="1" applyBorder="1" applyAlignment="1">
      <alignment horizontal="center" vertical="center" wrapText="1"/>
    </xf>
    <xf numFmtId="0" fontId="8" fillId="2" borderId="18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 readingOrder="2"/>
    </xf>
    <xf numFmtId="0" fontId="8" fillId="2" borderId="25" xfId="0" applyFont="1" applyFill="1" applyBorder="1" applyAlignment="1">
      <alignment horizontal="center" vertical="center" wrapText="1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17" fillId="0" borderId="20" xfId="0" applyFont="1" applyBorder="1" applyAlignment="1">
      <alignment horizontal="center" readingOrder="2"/>
    </xf>
    <xf numFmtId="0" fontId="17" fillId="0" borderId="16" xfId="0" applyFont="1" applyBorder="1" applyAlignment="1">
      <alignment horizontal="center" readingOrder="2"/>
    </xf>
    <xf numFmtId="0" fontId="21" fillId="2" borderId="21" xfId="0" applyFont="1" applyFill="1" applyBorder="1" applyAlignment="1">
      <alignment horizontal="center" vertical="center" wrapText="1" readingOrder="2"/>
    </xf>
    <xf numFmtId="0" fontId="17" fillId="0" borderId="22" xfId="0" applyFont="1" applyBorder="1" applyAlignment="1">
      <alignment horizontal="center" readingOrder="2"/>
    </xf>
    <xf numFmtId="0" fontId="17" fillId="0" borderId="23" xfId="0" applyFont="1" applyBorder="1" applyAlignment="1">
      <alignment horizontal="center" readingOrder="2"/>
    </xf>
    <xf numFmtId="0" fontId="6" fillId="0" borderId="0" xfId="0" applyFont="1" applyAlignment="1">
      <alignment horizontal="right" readingOrder="2"/>
    </xf>
    <xf numFmtId="0" fontId="21" fillId="2" borderId="22" xfId="0" applyFont="1" applyFill="1" applyBorder="1" applyAlignment="1">
      <alignment horizontal="center" vertical="center" wrapText="1" readingOrder="2"/>
    </xf>
    <xf numFmtId="0" fontId="21" fillId="2" borderId="23" xfId="0" applyFont="1" applyFill="1" applyBorder="1" applyAlignment="1">
      <alignment horizontal="center" vertical="center" wrapText="1" readingOrder="2"/>
    </xf>
    <xf numFmtId="0" fontId="8" fillId="2" borderId="21" xfId="0" applyFont="1" applyFill="1" applyBorder="1" applyAlignment="1">
      <alignment horizontal="center" vertical="center" wrapText="1" readingOrder="2"/>
    </xf>
    <xf numFmtId="0" fontId="8" fillId="2" borderId="22" xfId="0" applyFont="1" applyFill="1" applyBorder="1" applyAlignment="1">
      <alignment horizontal="center" vertical="center" wrapText="1" readingOrder="2"/>
    </xf>
    <xf numFmtId="0" fontId="8" fillId="2" borderId="23" xfId="0" applyFont="1" applyFill="1" applyBorder="1" applyAlignment="1">
      <alignment horizontal="center" vertical="center" wrapText="1" readingOrder="2"/>
    </xf>
  </cellXfs>
  <cellStyles count="22">
    <cellStyle name="Comma" xfId="13" builtinId="3"/>
    <cellStyle name="Comma 2" xfId="1"/>
    <cellStyle name="Comma 2 2" xfId="15"/>
    <cellStyle name="Comma 3" xfId="20"/>
    <cellStyle name="Currency [0] _1" xfId="2"/>
    <cellStyle name="Hyperlink 2" xfId="3"/>
    <cellStyle name="Normal" xfId="0" builtinId="0"/>
    <cellStyle name="Normal 11" xfId="4"/>
    <cellStyle name="Normal 11 2" xfId="16"/>
    <cellStyle name="Normal 2" xfId="5"/>
    <cellStyle name="Normal 2 2" xfId="17"/>
    <cellStyle name="Normal 3" xfId="6"/>
    <cellStyle name="Normal 3 2" xfId="18"/>
    <cellStyle name="Normal 4" xfId="12"/>
    <cellStyle name="Normal_2007-16618" xfId="7"/>
    <cellStyle name="Percent" xfId="14" builtinId="5"/>
    <cellStyle name="Percent 2" xfId="8"/>
    <cellStyle name="Percent 2 2" xfId="19"/>
    <cellStyle name="Percent 3" xfId="21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198120</xdr:colOff>
      <xdr:row>50</xdr:row>
      <xdr:rowOff>0</xdr:rowOff>
    </xdr:from>
    <xdr:to>
      <xdr:col>28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W66"/>
  <sheetViews>
    <sheetView rightToLeft="1" tabSelected="1" workbookViewId="0">
      <selection activeCell="L15" sqref="L15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3" width="6.7109375" style="9" customWidth="1"/>
    <col min="24" max="26" width="7.7109375" style="9" customWidth="1"/>
    <col min="27" max="27" width="7.140625" style="9" customWidth="1"/>
    <col min="28" max="28" width="6" style="9" customWidth="1"/>
    <col min="29" max="29" width="8.140625" style="9" customWidth="1"/>
    <col min="30" max="30" width="6.28515625" style="9" customWidth="1"/>
    <col min="31" max="31" width="8" style="9" customWidth="1"/>
    <col min="32" max="32" width="8.7109375" style="9" customWidth="1"/>
    <col min="33" max="33" width="10" style="9" customWidth="1"/>
    <col min="34" max="34" width="9.5703125" style="9" customWidth="1"/>
    <col min="35" max="35" width="6.140625" style="9" customWidth="1"/>
    <col min="36" max="37" width="5.7109375" style="9" customWidth="1"/>
    <col min="38" max="38" width="6.85546875" style="9" customWidth="1"/>
    <col min="39" max="39" width="6.42578125" style="9" customWidth="1"/>
    <col min="40" max="40" width="6.7109375" style="9" customWidth="1"/>
    <col min="41" max="41" width="7.28515625" style="9" customWidth="1"/>
    <col min="42" max="53" width="5.7109375" style="9" customWidth="1"/>
    <col min="54" max="16384" width="9.140625" style="9"/>
  </cols>
  <sheetData>
    <row r="1" spans="1:23">
      <c r="B1" s="56" t="s">
        <v>170</v>
      </c>
      <c r="C1" s="77" t="s" vm="1">
        <v>241</v>
      </c>
    </row>
    <row r="2" spans="1:23">
      <c r="B2" s="56" t="s">
        <v>169</v>
      </c>
      <c r="C2" s="77" t="s">
        <v>242</v>
      </c>
    </row>
    <row r="3" spans="1:23">
      <c r="B3" s="56" t="s">
        <v>171</v>
      </c>
      <c r="C3" s="77" t="s">
        <v>243</v>
      </c>
    </row>
    <row r="4" spans="1:23">
      <c r="B4" s="56" t="s">
        <v>172</v>
      </c>
      <c r="C4" s="77">
        <v>2142</v>
      </c>
    </row>
    <row r="6" spans="1:23" ht="26.25" customHeight="1">
      <c r="B6" s="174" t="s">
        <v>186</v>
      </c>
      <c r="C6" s="175"/>
      <c r="D6" s="176"/>
    </row>
    <row r="7" spans="1:23" s="10" customFormat="1">
      <c r="B7" s="22"/>
      <c r="C7" s="23" t="s">
        <v>101</v>
      </c>
      <c r="D7" s="24" t="s">
        <v>99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10" customFormat="1">
      <c r="B8" s="22"/>
      <c r="C8" s="25" t="s">
        <v>228</v>
      </c>
      <c r="D8" s="26" t="s">
        <v>20</v>
      </c>
    </row>
    <row r="9" spans="1:23" s="11" customFormat="1" ht="18" customHeight="1">
      <c r="B9" s="36"/>
      <c r="C9" s="19" t="s">
        <v>1</v>
      </c>
      <c r="D9" s="27" t="s">
        <v>2</v>
      </c>
    </row>
    <row r="10" spans="1:23" s="11" customFormat="1" ht="18" customHeight="1">
      <c r="B10" s="66" t="s">
        <v>185</v>
      </c>
      <c r="C10" s="108">
        <f>C11+C12+C23+C34+C37</f>
        <v>750888.45022000023</v>
      </c>
      <c r="D10" s="109">
        <v>1.0000000000000009</v>
      </c>
    </row>
    <row r="11" spans="1:23">
      <c r="A11" s="44" t="s">
        <v>132</v>
      </c>
      <c r="B11" s="28" t="s">
        <v>187</v>
      </c>
      <c r="C11" s="108">
        <f>מזומנים!J10</f>
        <v>63580.737879999993</v>
      </c>
      <c r="D11" s="109" vm="2">
        <v>9.0487760775282214E-2</v>
      </c>
    </row>
    <row r="12" spans="1:23">
      <c r="B12" s="28" t="s">
        <v>188</v>
      </c>
      <c r="C12" s="108">
        <f>C13+C16+C17+C18+C19+C21</f>
        <v>464198.26681000035</v>
      </c>
      <c r="D12" s="109" vm="3">
        <v>0.61819887693806053</v>
      </c>
    </row>
    <row r="13" spans="1:23">
      <c r="A13" s="54" t="s">
        <v>132</v>
      </c>
      <c r="B13" s="29" t="s">
        <v>58</v>
      </c>
      <c r="C13" s="108">
        <f>'תעודות התחייבות ממשלתיות'!O11</f>
        <v>37358.66960999999</v>
      </c>
      <c r="D13" s="109" vm="4">
        <v>4.9752636423037365E-2</v>
      </c>
    </row>
    <row r="14" spans="1:23">
      <c r="A14" s="54" t="s">
        <v>132</v>
      </c>
      <c r="B14" s="29" t="s">
        <v>59</v>
      </c>
      <c r="C14" s="108" t="s" vm="5">
        <v>1247</v>
      </c>
      <c r="D14" s="109" t="s" vm="6">
        <v>1247</v>
      </c>
    </row>
    <row r="15" spans="1:23">
      <c r="A15" s="54" t="s">
        <v>132</v>
      </c>
      <c r="B15" s="29" t="s">
        <v>60</v>
      </c>
      <c r="C15" s="108" t="s" vm="7">
        <v>1247</v>
      </c>
      <c r="D15" s="109" t="s" vm="8">
        <v>1247</v>
      </c>
    </row>
    <row r="16" spans="1:23">
      <c r="A16" s="54" t="s">
        <v>132</v>
      </c>
      <c r="B16" s="29" t="s">
        <v>61</v>
      </c>
      <c r="C16" s="108">
        <f>מניות!L11</f>
        <v>206679.30454999991</v>
      </c>
      <c r="D16" s="109" vm="9">
        <v>0.27524642613852329</v>
      </c>
    </row>
    <row r="17" spans="1:4">
      <c r="A17" s="54" t="s">
        <v>132</v>
      </c>
      <c r="B17" s="29" t="s">
        <v>62</v>
      </c>
      <c r="C17" s="108">
        <f>'תעודות סל'!K11</f>
        <v>195646.93711999978</v>
      </c>
      <c r="D17" s="109" vm="10">
        <v>0.26055400343289165</v>
      </c>
    </row>
    <row r="18" spans="1:4">
      <c r="A18" s="54" t="s">
        <v>132</v>
      </c>
      <c r="B18" s="29" t="s">
        <v>63</v>
      </c>
      <c r="C18" s="108">
        <f>'קרנות נאמנות'!L11</f>
        <v>23339.857800000686</v>
      </c>
      <c r="D18" s="109" vm="11">
        <v>3.1082998174485239E-2</v>
      </c>
    </row>
    <row r="19" spans="1:4">
      <c r="A19" s="54" t="s">
        <v>132</v>
      </c>
      <c r="B19" s="29" t="s">
        <v>64</v>
      </c>
      <c r="C19" s="108">
        <f>'כתבי אופציה'!I11</f>
        <v>9.2351200000000002</v>
      </c>
      <c r="D19" s="109" vm="12">
        <v>1.2298927463951545E-5</v>
      </c>
    </row>
    <row r="20" spans="1:4">
      <c r="A20" s="54" t="s">
        <v>132</v>
      </c>
      <c r="B20" s="29" t="s">
        <v>65</v>
      </c>
      <c r="C20" s="108" t="s" vm="13">
        <v>1247</v>
      </c>
      <c r="D20" s="109" t="s" vm="14">
        <v>1247</v>
      </c>
    </row>
    <row r="21" spans="1:4">
      <c r="A21" s="54" t="s">
        <v>132</v>
      </c>
      <c r="B21" s="29" t="s">
        <v>66</v>
      </c>
      <c r="C21" s="108">
        <f>'חוזים עתידיים'!I11</f>
        <v>1164.2626099999995</v>
      </c>
      <c r="D21" s="109" vm="15">
        <v>1.5505138416588957E-3</v>
      </c>
    </row>
    <row r="22" spans="1:4">
      <c r="A22" s="54" t="s">
        <v>132</v>
      </c>
      <c r="B22" s="29" t="s">
        <v>67</v>
      </c>
      <c r="C22" s="119" t="s" vm="16">
        <v>1247</v>
      </c>
      <c r="D22" s="109" t="s" vm="17">
        <v>1247</v>
      </c>
    </row>
    <row r="23" spans="1:4">
      <c r="B23" s="28" t="s">
        <v>189</v>
      </c>
      <c r="C23" s="108">
        <f>C24+C29+C31</f>
        <v>208317.39797999992</v>
      </c>
      <c r="D23" s="109" vm="18">
        <v>0.2774279670686623</v>
      </c>
    </row>
    <row r="24" spans="1:4">
      <c r="A24" s="54" t="s">
        <v>132</v>
      </c>
      <c r="B24" s="29" t="s">
        <v>68</v>
      </c>
      <c r="C24" s="108">
        <f>'לא סחיר- תעודות התחייבות ממשלתי'!M11</f>
        <v>208317.5866999999</v>
      </c>
      <c r="D24" s="109" vm="19">
        <v>0.27742821839767495</v>
      </c>
    </row>
    <row r="25" spans="1:4">
      <c r="A25" s="54" t="s">
        <v>132</v>
      </c>
      <c r="B25" s="29" t="s">
        <v>69</v>
      </c>
      <c r="C25" s="108" t="s" vm="20">
        <v>1247</v>
      </c>
      <c r="D25" s="109" t="s" vm="21">
        <v>1247</v>
      </c>
    </row>
    <row r="26" spans="1:4">
      <c r="A26" s="54" t="s">
        <v>132</v>
      </c>
      <c r="B26" s="29" t="s">
        <v>60</v>
      </c>
      <c r="C26" s="108" t="s" vm="22">
        <v>1247</v>
      </c>
      <c r="D26" s="109" t="s" vm="23">
        <v>1247</v>
      </c>
    </row>
    <row r="27" spans="1:4">
      <c r="A27" s="54" t="s">
        <v>132</v>
      </c>
      <c r="B27" s="29" t="s">
        <v>70</v>
      </c>
      <c r="C27" s="108" t="s" vm="24">
        <v>1247</v>
      </c>
      <c r="D27" s="109" t="s" vm="25">
        <v>1247</v>
      </c>
    </row>
    <row r="28" spans="1:4">
      <c r="A28" s="54" t="s">
        <v>132</v>
      </c>
      <c r="B28" s="29" t="s">
        <v>71</v>
      </c>
      <c r="C28" s="108" t="s" vm="26">
        <v>1247</v>
      </c>
      <c r="D28" s="109" t="s" vm="27">
        <v>1247</v>
      </c>
    </row>
    <row r="29" spans="1:4">
      <c r="A29" s="54" t="s">
        <v>132</v>
      </c>
      <c r="B29" s="29" t="s">
        <v>72</v>
      </c>
      <c r="C29" s="108">
        <f>'לא סחיר - כתבי אופציה'!I11</f>
        <v>4.802999999999999</v>
      </c>
      <c r="D29" s="109" vm="28">
        <v>6.3964245845597301E-6</v>
      </c>
    </row>
    <row r="30" spans="1:4">
      <c r="A30" s="54" t="s">
        <v>132</v>
      </c>
      <c r="B30" s="29" t="s">
        <v>212</v>
      </c>
      <c r="C30" s="108" t="s" vm="29">
        <v>1247</v>
      </c>
      <c r="D30" s="109" t="s" vm="30">
        <v>1247</v>
      </c>
    </row>
    <row r="31" spans="1:4">
      <c r="A31" s="54" t="s">
        <v>132</v>
      </c>
      <c r="B31" s="29" t="s">
        <v>95</v>
      </c>
      <c r="C31" s="108">
        <f>'לא סחיר - חוזים עתידיים'!I11</f>
        <v>-4.9917200000001438</v>
      </c>
      <c r="D31" s="109" vm="31">
        <v>-6.6477535971766447E-6</v>
      </c>
    </row>
    <row r="32" spans="1:4">
      <c r="A32" s="54" t="s">
        <v>132</v>
      </c>
      <c r="B32" s="29" t="s">
        <v>73</v>
      </c>
      <c r="C32" s="108" t="s" vm="32">
        <v>1247</v>
      </c>
      <c r="D32" s="109" t="s" vm="33">
        <v>1247</v>
      </c>
    </row>
    <row r="33" spans="1:4">
      <c r="A33" s="54" t="s">
        <v>132</v>
      </c>
      <c r="B33" s="28" t="s">
        <v>190</v>
      </c>
      <c r="C33" s="108" t="s" vm="34">
        <v>1247</v>
      </c>
      <c r="D33" s="109" t="s" vm="35">
        <v>1247</v>
      </c>
    </row>
    <row r="34" spans="1:4">
      <c r="A34" s="54" t="s">
        <v>132</v>
      </c>
      <c r="B34" s="28" t="s">
        <v>191</v>
      </c>
      <c r="C34" s="108">
        <f>'פקדונות מעל 3 חודשים'!M10</f>
        <v>10426.379979999998</v>
      </c>
      <c r="D34" s="109" vm="36">
        <v>1.388539521799571E-2</v>
      </c>
    </row>
    <row r="35" spans="1:4">
      <c r="A35" s="54" t="s">
        <v>132</v>
      </c>
      <c r="B35" s="28" t="s">
        <v>192</v>
      </c>
      <c r="C35" s="108" t="s" vm="37">
        <v>1247</v>
      </c>
      <c r="D35" s="109" t="s" vm="38">
        <v>1247</v>
      </c>
    </row>
    <row r="36" spans="1:4">
      <c r="A36" s="54" t="s">
        <v>132</v>
      </c>
      <c r="B36" s="55" t="s">
        <v>193</v>
      </c>
      <c r="C36" s="108" t="s" vm="39">
        <v>1247</v>
      </c>
      <c r="D36" s="109" t="s" vm="40">
        <v>1247</v>
      </c>
    </row>
    <row r="37" spans="1:4">
      <c r="A37" s="54" t="s">
        <v>132</v>
      </c>
      <c r="B37" s="28" t="s">
        <v>194</v>
      </c>
      <c r="C37" s="108">
        <f>'השקעות אחרות '!I10</f>
        <v>4365.6675699999996</v>
      </c>
      <c r="D37" s="109">
        <v>0</v>
      </c>
    </row>
    <row r="38" spans="1:4">
      <c r="A38" s="54"/>
      <c r="B38" s="67" t="s">
        <v>196</v>
      </c>
      <c r="C38" s="108">
        <v>0</v>
      </c>
      <c r="D38" s="109">
        <v>0</v>
      </c>
    </row>
    <row r="39" spans="1:4">
      <c r="A39" s="54" t="s">
        <v>132</v>
      </c>
      <c r="B39" s="68" t="s">
        <v>197</v>
      </c>
      <c r="C39" s="108" t="s" vm="41">
        <v>1247</v>
      </c>
      <c r="D39" s="109" t="s" vm="42">
        <v>1247</v>
      </c>
    </row>
    <row r="40" spans="1:4">
      <c r="A40" s="54" t="s">
        <v>132</v>
      </c>
      <c r="B40" s="68" t="s">
        <v>226</v>
      </c>
      <c r="C40" s="108" t="s" vm="43">
        <v>1247</v>
      </c>
      <c r="D40" s="109" t="s" vm="44">
        <v>1247</v>
      </c>
    </row>
    <row r="41" spans="1:4">
      <c r="A41" s="54" t="s">
        <v>132</v>
      </c>
      <c r="B41" s="68" t="s">
        <v>198</v>
      </c>
      <c r="C41" s="108" t="s" vm="45">
        <v>1247</v>
      </c>
      <c r="D41" s="109" t="s" vm="46">
        <v>1247</v>
      </c>
    </row>
    <row r="42" spans="1:4">
      <c r="B42" s="68" t="s">
        <v>74</v>
      </c>
      <c r="C42" s="108">
        <f>C38+C10</f>
        <v>750888.45022000023</v>
      </c>
      <c r="D42" s="109" vm="47">
        <v>1.0000000000000009</v>
      </c>
    </row>
    <row r="43" spans="1:4">
      <c r="A43" s="54" t="s">
        <v>132</v>
      </c>
      <c r="B43" s="68" t="s">
        <v>195</v>
      </c>
      <c r="C43" s="119"/>
      <c r="D43" s="109"/>
    </row>
    <row r="44" spans="1:4">
      <c r="B44" s="6" t="s">
        <v>100</v>
      </c>
    </row>
    <row r="45" spans="1:4">
      <c r="C45" s="74" t="s">
        <v>177</v>
      </c>
      <c r="D45" s="35" t="s">
        <v>94</v>
      </c>
    </row>
    <row r="46" spans="1:4">
      <c r="C46" s="75" t="s">
        <v>1</v>
      </c>
      <c r="D46" s="24" t="s">
        <v>2</v>
      </c>
    </row>
    <row r="47" spans="1:4">
      <c r="C47" s="110" t="s">
        <v>158</v>
      </c>
      <c r="D47" s="111" vm="48">
        <v>2.6166</v>
      </c>
    </row>
    <row r="48" spans="1:4">
      <c r="C48" s="110" t="s">
        <v>167</v>
      </c>
      <c r="D48" s="111">
        <v>0.89746127579551627</v>
      </c>
    </row>
    <row r="49" spans="2:4">
      <c r="C49" s="110" t="s">
        <v>163</v>
      </c>
      <c r="D49" s="111" vm="49">
        <v>2.7869000000000002</v>
      </c>
    </row>
    <row r="50" spans="2:4">
      <c r="B50" s="12"/>
      <c r="C50" s="110" t="s">
        <v>621</v>
      </c>
      <c r="D50" s="111" vm="50">
        <v>3.7168999999999999</v>
      </c>
    </row>
    <row r="51" spans="2:4">
      <c r="C51" s="110" t="s">
        <v>156</v>
      </c>
      <c r="D51" s="111" vm="51">
        <v>4.2156000000000002</v>
      </c>
    </row>
    <row r="52" spans="2:4">
      <c r="C52" s="110" t="s">
        <v>157</v>
      </c>
      <c r="D52" s="111" vm="52">
        <v>4.7385000000000002</v>
      </c>
    </row>
    <row r="53" spans="2:4">
      <c r="C53" s="110" t="s">
        <v>159</v>
      </c>
      <c r="D53" s="111">
        <v>0.46333673990802243</v>
      </c>
    </row>
    <row r="54" spans="2:4">
      <c r="C54" s="110" t="s">
        <v>164</v>
      </c>
      <c r="D54" s="111" vm="53">
        <v>3.1962000000000002</v>
      </c>
    </row>
    <row r="55" spans="2:4">
      <c r="C55" s="110" t="s">
        <v>165</v>
      </c>
      <c r="D55" s="111">
        <v>0.19397900298964052</v>
      </c>
    </row>
    <row r="56" spans="2:4">
      <c r="C56" s="110" t="s">
        <v>162</v>
      </c>
      <c r="D56" s="111" vm="54">
        <v>0.56530000000000002</v>
      </c>
    </row>
    <row r="57" spans="2:4">
      <c r="C57" s="110" t="s">
        <v>1248</v>
      </c>
      <c r="D57" s="111">
        <v>2.4036128999999997</v>
      </c>
    </row>
    <row r="58" spans="2:4">
      <c r="C58" s="110" t="s">
        <v>161</v>
      </c>
      <c r="D58" s="111" vm="55">
        <v>0.40939999999999999</v>
      </c>
    </row>
    <row r="59" spans="2:4">
      <c r="C59" s="110" t="s">
        <v>154</v>
      </c>
      <c r="D59" s="111" vm="56">
        <v>3.6269999999999998</v>
      </c>
    </row>
    <row r="60" spans="2:4">
      <c r="C60" s="110" t="s">
        <v>168</v>
      </c>
      <c r="D60" s="111" vm="57">
        <v>0.25629999999999997</v>
      </c>
    </row>
    <row r="61" spans="2:4">
      <c r="C61" s="110" t="s">
        <v>1249</v>
      </c>
      <c r="D61" s="111" vm="58">
        <v>0.4446</v>
      </c>
    </row>
    <row r="62" spans="2:4">
      <c r="C62" s="110" t="s">
        <v>1250</v>
      </c>
      <c r="D62" s="111">
        <v>5.5312821685920159E-2</v>
      </c>
    </row>
    <row r="63" spans="2:4">
      <c r="C63" s="110" t="s">
        <v>155</v>
      </c>
      <c r="D63" s="111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K12" sqref="K12:K15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11.14062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170</v>
      </c>
      <c r="C1" s="77" t="s" vm="1">
        <v>241</v>
      </c>
    </row>
    <row r="2" spans="2:60">
      <c r="B2" s="56" t="s">
        <v>169</v>
      </c>
      <c r="C2" s="77" t="s">
        <v>242</v>
      </c>
    </row>
    <row r="3" spans="2:60">
      <c r="B3" s="56" t="s">
        <v>171</v>
      </c>
      <c r="C3" s="77" t="s">
        <v>243</v>
      </c>
    </row>
    <row r="4" spans="2:60">
      <c r="B4" s="56" t="s">
        <v>172</v>
      </c>
      <c r="C4" s="77">
        <v>2142</v>
      </c>
    </row>
    <row r="6" spans="2:60" ht="26.25" customHeight="1">
      <c r="B6" s="188" t="s">
        <v>200</v>
      </c>
      <c r="C6" s="189"/>
      <c r="D6" s="189"/>
      <c r="E6" s="189"/>
      <c r="F6" s="189"/>
      <c r="G6" s="189"/>
      <c r="H6" s="189"/>
      <c r="I6" s="189"/>
      <c r="J6" s="189"/>
      <c r="K6" s="189"/>
      <c r="L6" s="190"/>
    </row>
    <row r="7" spans="2:60" ht="26.25" customHeight="1">
      <c r="B7" s="188" t="s">
        <v>83</v>
      </c>
      <c r="C7" s="189"/>
      <c r="D7" s="189"/>
      <c r="E7" s="189"/>
      <c r="F7" s="189"/>
      <c r="G7" s="189"/>
      <c r="H7" s="189"/>
      <c r="I7" s="189"/>
      <c r="J7" s="189"/>
      <c r="K7" s="189"/>
      <c r="L7" s="190"/>
      <c r="BH7" s="3"/>
    </row>
    <row r="8" spans="2:60" s="3" customFormat="1" ht="78.75">
      <c r="B8" s="22" t="s">
        <v>107</v>
      </c>
      <c r="C8" s="30" t="s">
        <v>37</v>
      </c>
      <c r="D8" s="30" t="s">
        <v>110</v>
      </c>
      <c r="E8" s="30" t="s">
        <v>53</v>
      </c>
      <c r="F8" s="30" t="s">
        <v>92</v>
      </c>
      <c r="G8" s="30" t="s">
        <v>225</v>
      </c>
      <c r="H8" s="30" t="s">
        <v>224</v>
      </c>
      <c r="I8" s="30" t="s">
        <v>50</v>
      </c>
      <c r="J8" s="30" t="s">
        <v>48</v>
      </c>
      <c r="K8" s="30" t="s">
        <v>173</v>
      </c>
      <c r="L8" s="30" t="s">
        <v>175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232</v>
      </c>
      <c r="H9" s="16"/>
      <c r="I9" s="16" t="s">
        <v>228</v>
      </c>
      <c r="J9" s="16" t="s">
        <v>20</v>
      </c>
      <c r="K9" s="32" t="s">
        <v>20</v>
      </c>
      <c r="L9" s="17" t="s">
        <v>20</v>
      </c>
      <c r="BC9" s="1"/>
      <c r="BD9" s="1"/>
      <c r="BE9" s="1"/>
      <c r="BG9" s="4"/>
    </row>
    <row r="10" spans="2:6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C10" s="1"/>
      <c r="BD10" s="3"/>
      <c r="BE10" s="1"/>
    </row>
    <row r="11" spans="2:60" s="4" customFormat="1" ht="18" customHeight="1">
      <c r="B11" s="112" t="s">
        <v>39</v>
      </c>
      <c r="C11" s="113"/>
      <c r="D11" s="113"/>
      <c r="E11" s="113"/>
      <c r="F11" s="113"/>
      <c r="G11" s="114"/>
      <c r="H11" s="116"/>
      <c r="I11" s="114">
        <v>9.2351200000000002</v>
      </c>
      <c r="J11" s="113"/>
      <c r="K11" s="115">
        <f>I11/$I$11</f>
        <v>1</v>
      </c>
      <c r="L11" s="115">
        <f>I11/'סכום נכסי הקרן'!$C$42</f>
        <v>1.2298924024326428E-5</v>
      </c>
      <c r="BC11" s="95"/>
      <c r="BD11" s="3"/>
      <c r="BE11" s="95"/>
      <c r="BG11" s="95"/>
    </row>
    <row r="12" spans="2:60" s="4" customFormat="1" ht="18" customHeight="1">
      <c r="B12" s="117" t="s">
        <v>24</v>
      </c>
      <c r="C12" s="113"/>
      <c r="D12" s="113"/>
      <c r="E12" s="113"/>
      <c r="F12" s="113"/>
      <c r="G12" s="114"/>
      <c r="H12" s="116"/>
      <c r="I12" s="114">
        <v>9.2351200000000002</v>
      </c>
      <c r="J12" s="113"/>
      <c r="K12" s="115">
        <f t="shared" ref="K12:K15" si="0">I12/$I$11</f>
        <v>1</v>
      </c>
      <c r="L12" s="115">
        <f>I12/'סכום נכסי הקרן'!$C$42</f>
        <v>1.2298924024326428E-5</v>
      </c>
      <c r="BC12" s="95"/>
      <c r="BD12" s="3"/>
      <c r="BE12" s="95"/>
      <c r="BG12" s="95"/>
    </row>
    <row r="13" spans="2:60">
      <c r="B13" s="97" t="s">
        <v>984</v>
      </c>
      <c r="C13" s="81"/>
      <c r="D13" s="81"/>
      <c r="E13" s="81"/>
      <c r="F13" s="81"/>
      <c r="G13" s="89"/>
      <c r="H13" s="91"/>
      <c r="I13" s="89">
        <v>9.2351200000000002</v>
      </c>
      <c r="J13" s="81"/>
      <c r="K13" s="90">
        <f t="shared" si="0"/>
        <v>1</v>
      </c>
      <c r="L13" s="90">
        <f>I13/'סכום נכסי הקרן'!$C$42</f>
        <v>1.2298924024326428E-5</v>
      </c>
      <c r="BD13" s="3"/>
    </row>
    <row r="14" spans="2:60" ht="20.25">
      <c r="B14" s="85" t="s">
        <v>985</v>
      </c>
      <c r="C14" s="79" t="s">
        <v>986</v>
      </c>
      <c r="D14" s="92" t="s">
        <v>111</v>
      </c>
      <c r="E14" s="92" t="s">
        <v>320</v>
      </c>
      <c r="F14" s="92" t="s">
        <v>155</v>
      </c>
      <c r="G14" s="86">
        <v>1348.9999999999998</v>
      </c>
      <c r="H14" s="88">
        <v>127</v>
      </c>
      <c r="I14" s="86">
        <v>1.7132299999999998</v>
      </c>
      <c r="J14" s="87">
        <v>2.0953217631394845E-4</v>
      </c>
      <c r="K14" s="87">
        <f t="shared" si="0"/>
        <v>0.185512478451823</v>
      </c>
      <c r="L14" s="87">
        <f>I14/'סכום נכסי הקרן'!$C$42</f>
        <v>2.2816038780434648E-6</v>
      </c>
      <c r="BD14" s="4"/>
    </row>
    <row r="15" spans="2:60">
      <c r="B15" s="85" t="s">
        <v>987</v>
      </c>
      <c r="C15" s="79" t="s">
        <v>988</v>
      </c>
      <c r="D15" s="92" t="s">
        <v>111</v>
      </c>
      <c r="E15" s="92" t="s">
        <v>181</v>
      </c>
      <c r="F15" s="92" t="s">
        <v>155</v>
      </c>
      <c r="G15" s="86">
        <v>4608.9999999999991</v>
      </c>
      <c r="H15" s="88">
        <v>163.19999999999999</v>
      </c>
      <c r="I15" s="86">
        <v>7.5218899999999982</v>
      </c>
      <c r="J15" s="87">
        <v>3.8425592828778918E-3</v>
      </c>
      <c r="K15" s="87">
        <f t="shared" si="0"/>
        <v>0.81448752154817672</v>
      </c>
      <c r="L15" s="87">
        <f>I15/'סכום נכסי הקרן'!$C$42</f>
        <v>1.001732014628296E-5</v>
      </c>
    </row>
    <row r="16" spans="2:60">
      <c r="B16" s="82"/>
      <c r="C16" s="79"/>
      <c r="D16" s="79"/>
      <c r="E16" s="79"/>
      <c r="F16" s="79"/>
      <c r="G16" s="86"/>
      <c r="H16" s="88"/>
      <c r="I16" s="79"/>
      <c r="J16" s="79"/>
      <c r="K16" s="87"/>
      <c r="L16" s="79"/>
    </row>
    <row r="17" spans="2:5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5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56" ht="20.25">
      <c r="B19" s="94" t="s">
        <v>240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BC19" s="4"/>
    </row>
    <row r="20" spans="2:56">
      <c r="B20" s="94" t="s">
        <v>103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BD20" s="3"/>
    </row>
    <row r="21" spans="2:56">
      <c r="B21" s="94" t="s">
        <v>223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56">
      <c r="B22" s="94" t="s">
        <v>231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5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5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5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5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5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5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5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5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5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5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2:1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2:1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2:1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2:1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6" t="s">
        <v>170</v>
      </c>
      <c r="C1" s="77" t="s" vm="1">
        <v>241</v>
      </c>
    </row>
    <row r="2" spans="2:61">
      <c r="B2" s="56" t="s">
        <v>169</v>
      </c>
      <c r="C2" s="77" t="s">
        <v>242</v>
      </c>
    </row>
    <row r="3" spans="2:61">
      <c r="B3" s="56" t="s">
        <v>171</v>
      </c>
      <c r="C3" s="77" t="s">
        <v>243</v>
      </c>
    </row>
    <row r="4" spans="2:61">
      <c r="B4" s="56" t="s">
        <v>172</v>
      </c>
      <c r="C4" s="77">
        <v>2142</v>
      </c>
    </row>
    <row r="6" spans="2:61" ht="26.25" customHeight="1">
      <c r="B6" s="188" t="s">
        <v>200</v>
      </c>
      <c r="C6" s="189"/>
      <c r="D6" s="189"/>
      <c r="E6" s="189"/>
      <c r="F6" s="189"/>
      <c r="G6" s="189"/>
      <c r="H6" s="189"/>
      <c r="I6" s="189"/>
      <c r="J6" s="189"/>
      <c r="K6" s="189"/>
      <c r="L6" s="190"/>
    </row>
    <row r="7" spans="2:61" ht="26.25" customHeight="1">
      <c r="B7" s="188" t="s">
        <v>84</v>
      </c>
      <c r="C7" s="189"/>
      <c r="D7" s="189"/>
      <c r="E7" s="189"/>
      <c r="F7" s="189"/>
      <c r="G7" s="189"/>
      <c r="H7" s="189"/>
      <c r="I7" s="189"/>
      <c r="J7" s="189"/>
      <c r="K7" s="189"/>
      <c r="L7" s="190"/>
      <c r="BI7" s="3"/>
    </row>
    <row r="8" spans="2:61" s="3" customFormat="1" ht="78.75">
      <c r="B8" s="22" t="s">
        <v>107</v>
      </c>
      <c r="C8" s="30" t="s">
        <v>37</v>
      </c>
      <c r="D8" s="30" t="s">
        <v>110</v>
      </c>
      <c r="E8" s="30" t="s">
        <v>53</v>
      </c>
      <c r="F8" s="30" t="s">
        <v>92</v>
      </c>
      <c r="G8" s="30" t="s">
        <v>225</v>
      </c>
      <c r="H8" s="30" t="s">
        <v>224</v>
      </c>
      <c r="I8" s="30" t="s">
        <v>50</v>
      </c>
      <c r="J8" s="30" t="s">
        <v>48</v>
      </c>
      <c r="K8" s="30" t="s">
        <v>173</v>
      </c>
      <c r="L8" s="31" t="s">
        <v>175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232</v>
      </c>
      <c r="H9" s="16"/>
      <c r="I9" s="16" t="s">
        <v>228</v>
      </c>
      <c r="J9" s="16" t="s">
        <v>20</v>
      </c>
      <c r="K9" s="32" t="s">
        <v>20</v>
      </c>
      <c r="L9" s="17" t="s">
        <v>20</v>
      </c>
      <c r="BD9" s="1"/>
      <c r="BE9" s="1"/>
      <c r="BF9" s="1"/>
      <c r="BH9" s="4"/>
    </row>
    <row r="10" spans="2:6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D10" s="1"/>
      <c r="BE10" s="3"/>
      <c r="BF10" s="1"/>
    </row>
    <row r="11" spans="2:61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BD11" s="1"/>
      <c r="BE11" s="3"/>
      <c r="BF11" s="1"/>
      <c r="BH11" s="1"/>
    </row>
    <row r="12" spans="2:61">
      <c r="B12" s="94" t="s">
        <v>240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BE12" s="3"/>
    </row>
    <row r="13" spans="2:61" ht="20.25">
      <c r="B13" s="94" t="s">
        <v>103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BE13" s="4"/>
    </row>
    <row r="14" spans="2:61">
      <c r="B14" s="94" t="s">
        <v>223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61">
      <c r="B15" s="94" t="s">
        <v>231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61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5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56" ht="20.2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BD18" s="4"/>
    </row>
    <row r="19" spans="2:5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5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5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BD21" s="3"/>
    </row>
    <row r="22" spans="2:5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5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5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5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5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5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5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5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5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5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5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A11" sqref="A11:XFD12"/>
    </sheetView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6" t="s">
        <v>170</v>
      </c>
      <c r="C1" s="77" t="s" vm="1">
        <v>241</v>
      </c>
    </row>
    <row r="2" spans="1:60">
      <c r="B2" s="56" t="s">
        <v>169</v>
      </c>
      <c r="C2" s="77" t="s">
        <v>242</v>
      </c>
    </row>
    <row r="3" spans="1:60">
      <c r="B3" s="56" t="s">
        <v>171</v>
      </c>
      <c r="C3" s="77" t="s">
        <v>243</v>
      </c>
    </row>
    <row r="4" spans="1:60">
      <c r="B4" s="56" t="s">
        <v>172</v>
      </c>
      <c r="C4" s="77">
        <v>2142</v>
      </c>
    </row>
    <row r="6" spans="1:60" ht="26.25" customHeight="1">
      <c r="B6" s="188" t="s">
        <v>200</v>
      </c>
      <c r="C6" s="189"/>
      <c r="D6" s="189"/>
      <c r="E6" s="189"/>
      <c r="F6" s="189"/>
      <c r="G6" s="189"/>
      <c r="H6" s="189"/>
      <c r="I6" s="189"/>
      <c r="J6" s="189"/>
      <c r="K6" s="190"/>
      <c r="BD6" s="1" t="s">
        <v>111</v>
      </c>
      <c r="BF6" s="1" t="s">
        <v>178</v>
      </c>
      <c r="BH6" s="3" t="s">
        <v>155</v>
      </c>
    </row>
    <row r="7" spans="1:60" ht="26.25" customHeight="1">
      <c r="B7" s="188" t="s">
        <v>85</v>
      </c>
      <c r="C7" s="189"/>
      <c r="D7" s="189"/>
      <c r="E7" s="189"/>
      <c r="F7" s="189"/>
      <c r="G7" s="189"/>
      <c r="H7" s="189"/>
      <c r="I7" s="189"/>
      <c r="J7" s="189"/>
      <c r="K7" s="190"/>
      <c r="BD7" s="3" t="s">
        <v>113</v>
      </c>
      <c r="BF7" s="1" t="s">
        <v>133</v>
      </c>
      <c r="BH7" s="3" t="s">
        <v>154</v>
      </c>
    </row>
    <row r="8" spans="1:60" s="3" customFormat="1" ht="78.75">
      <c r="A8" s="2"/>
      <c r="B8" s="22" t="s">
        <v>107</v>
      </c>
      <c r="C8" s="30" t="s">
        <v>37</v>
      </c>
      <c r="D8" s="30" t="s">
        <v>110</v>
      </c>
      <c r="E8" s="30" t="s">
        <v>53</v>
      </c>
      <c r="F8" s="30" t="s">
        <v>92</v>
      </c>
      <c r="G8" s="30" t="s">
        <v>225</v>
      </c>
      <c r="H8" s="30" t="s">
        <v>224</v>
      </c>
      <c r="I8" s="30" t="s">
        <v>50</v>
      </c>
      <c r="J8" s="30" t="s">
        <v>173</v>
      </c>
      <c r="K8" s="30" t="s">
        <v>175</v>
      </c>
      <c r="BC8" s="1" t="s">
        <v>126</v>
      </c>
      <c r="BD8" s="1" t="s">
        <v>127</v>
      </c>
      <c r="BE8" s="1" t="s">
        <v>134</v>
      </c>
      <c r="BG8" s="4" t="s">
        <v>156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232</v>
      </c>
      <c r="H9" s="16"/>
      <c r="I9" s="16" t="s">
        <v>228</v>
      </c>
      <c r="J9" s="32" t="s">
        <v>20</v>
      </c>
      <c r="K9" s="57" t="s">
        <v>20</v>
      </c>
      <c r="BC9" s="1" t="s">
        <v>123</v>
      </c>
      <c r="BE9" s="1" t="s">
        <v>135</v>
      </c>
      <c r="BG9" s="4" t="s">
        <v>157</v>
      </c>
    </row>
    <row r="10" spans="1:60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  <c r="L10" s="3"/>
      <c r="M10" s="3"/>
      <c r="N10" s="3"/>
      <c r="O10" s="3"/>
      <c r="BC10" s="1" t="s">
        <v>119</v>
      </c>
      <c r="BD10" s="3"/>
      <c r="BE10" s="1" t="s">
        <v>179</v>
      </c>
      <c r="BG10" s="1" t="s">
        <v>163</v>
      </c>
    </row>
    <row r="11" spans="1:60" s="4" customFormat="1" ht="18" customHeight="1">
      <c r="A11" s="107"/>
      <c r="B11" s="112" t="s">
        <v>40</v>
      </c>
      <c r="C11" s="113"/>
      <c r="D11" s="113"/>
      <c r="E11" s="113"/>
      <c r="F11" s="113"/>
      <c r="G11" s="114"/>
      <c r="H11" s="116"/>
      <c r="I11" s="114">
        <v>1164.2626099999995</v>
      </c>
      <c r="J11" s="115">
        <f>I11/$I$11</f>
        <v>1</v>
      </c>
      <c r="K11" s="115">
        <f>I11/'סכום נכסי הקרן'!$C$42</f>
        <v>1.5505134080286975E-3</v>
      </c>
      <c r="L11" s="3"/>
      <c r="M11" s="3"/>
      <c r="N11" s="3"/>
      <c r="O11" s="3"/>
      <c r="BC11" s="95" t="s">
        <v>118</v>
      </c>
      <c r="BD11" s="3"/>
      <c r="BE11" s="95" t="s">
        <v>136</v>
      </c>
      <c r="BG11" s="95" t="s">
        <v>158</v>
      </c>
    </row>
    <row r="12" spans="1:60" s="95" customFormat="1" ht="20.25">
      <c r="A12" s="107"/>
      <c r="B12" s="117" t="s">
        <v>222</v>
      </c>
      <c r="C12" s="113"/>
      <c r="D12" s="113"/>
      <c r="E12" s="113"/>
      <c r="F12" s="113"/>
      <c r="G12" s="114"/>
      <c r="H12" s="116"/>
      <c r="I12" s="114">
        <v>1164.2626099999995</v>
      </c>
      <c r="J12" s="115">
        <f t="shared" ref="J12:J18" si="0">I12/$I$11</f>
        <v>1</v>
      </c>
      <c r="K12" s="115">
        <f>I12/'סכום נכסי הקרן'!$C$42</f>
        <v>1.5505134080286975E-3</v>
      </c>
      <c r="L12" s="3"/>
      <c r="M12" s="3"/>
      <c r="N12" s="3"/>
      <c r="O12" s="3"/>
      <c r="BC12" s="95" t="s">
        <v>116</v>
      </c>
      <c r="BD12" s="4"/>
      <c r="BE12" s="95" t="s">
        <v>137</v>
      </c>
      <c r="BG12" s="95" t="s">
        <v>159</v>
      </c>
    </row>
    <row r="13" spans="1:60">
      <c r="B13" s="82" t="s">
        <v>989</v>
      </c>
      <c r="C13" s="79" t="s">
        <v>990</v>
      </c>
      <c r="D13" s="92" t="s">
        <v>26</v>
      </c>
      <c r="E13" s="92" t="s">
        <v>991</v>
      </c>
      <c r="F13" s="92" t="s">
        <v>154</v>
      </c>
      <c r="G13" s="86">
        <v>11.999999999999998</v>
      </c>
      <c r="H13" s="88">
        <v>170080</v>
      </c>
      <c r="I13" s="86">
        <v>-45.608800000000002</v>
      </c>
      <c r="J13" s="87">
        <f t="shared" si="0"/>
        <v>-3.9173979829172749E-2</v>
      </c>
      <c r="K13" s="87">
        <f>I13/'סכום נכסי הקרן'!$C$42</f>
        <v>-6.0739780970978095E-5</v>
      </c>
      <c r="P13" s="1"/>
      <c r="BC13" s="1" t="s">
        <v>120</v>
      </c>
      <c r="BE13" s="1" t="s">
        <v>138</v>
      </c>
      <c r="BG13" s="1" t="s">
        <v>160</v>
      </c>
    </row>
    <row r="14" spans="1:60">
      <c r="B14" s="82" t="s">
        <v>992</v>
      </c>
      <c r="C14" s="79" t="s">
        <v>993</v>
      </c>
      <c r="D14" s="92" t="s">
        <v>26</v>
      </c>
      <c r="E14" s="92" t="s">
        <v>991</v>
      </c>
      <c r="F14" s="92" t="s">
        <v>156</v>
      </c>
      <c r="G14" s="86">
        <v>11.999999999999998</v>
      </c>
      <c r="H14" s="88">
        <v>338700</v>
      </c>
      <c r="I14" s="86">
        <v>37.455889999999989</v>
      </c>
      <c r="J14" s="87">
        <f t="shared" si="0"/>
        <v>3.2171341481111386E-2</v>
      </c>
      <c r="K14" s="87">
        <f>I14/'סכום נכסי הקרן'!$C$42</f>
        <v>4.9882096320733014E-5</v>
      </c>
      <c r="P14" s="1"/>
      <c r="BC14" s="1" t="s">
        <v>117</v>
      </c>
      <c r="BE14" s="1" t="s">
        <v>139</v>
      </c>
      <c r="BG14" s="1" t="s">
        <v>162</v>
      </c>
    </row>
    <row r="15" spans="1:60">
      <c r="B15" s="82" t="s">
        <v>994</v>
      </c>
      <c r="C15" s="79" t="s">
        <v>995</v>
      </c>
      <c r="D15" s="92" t="s">
        <v>26</v>
      </c>
      <c r="E15" s="92" t="s">
        <v>991</v>
      </c>
      <c r="F15" s="92" t="s">
        <v>154</v>
      </c>
      <c r="G15" s="86">
        <v>161.99999999999997</v>
      </c>
      <c r="H15" s="88">
        <v>291900</v>
      </c>
      <c r="I15" s="86">
        <v>737.10538999999994</v>
      </c>
      <c r="J15" s="87">
        <f t="shared" si="0"/>
        <v>0.63310921751579763</v>
      </c>
      <c r="K15" s="87">
        <f>I15/'סכום נכסי הקרן'!$C$42</f>
        <v>9.8164433050480131E-4</v>
      </c>
      <c r="P15" s="1"/>
      <c r="BC15" s="1" t="s">
        <v>128</v>
      </c>
      <c r="BE15" s="1" t="s">
        <v>180</v>
      </c>
      <c r="BG15" s="1" t="s">
        <v>164</v>
      </c>
    </row>
    <row r="16" spans="1:60" ht="20.25">
      <c r="B16" s="82" t="s">
        <v>996</v>
      </c>
      <c r="C16" s="79" t="s">
        <v>997</v>
      </c>
      <c r="D16" s="92" t="s">
        <v>26</v>
      </c>
      <c r="E16" s="92" t="s">
        <v>991</v>
      </c>
      <c r="F16" s="92" t="s">
        <v>158</v>
      </c>
      <c r="G16" s="86">
        <v>3.9999999999999996</v>
      </c>
      <c r="H16" s="88">
        <v>619400</v>
      </c>
      <c r="I16" s="86">
        <v>9.8531199999999988</v>
      </c>
      <c r="J16" s="87">
        <f t="shared" si="0"/>
        <v>8.4629703946260057E-3</v>
      </c>
      <c r="K16" s="87">
        <f>I16/'סכום נכסי הקרן'!$C$42</f>
        <v>1.3121949068617539E-5</v>
      </c>
      <c r="P16" s="1"/>
      <c r="BC16" s="4" t="s">
        <v>114</v>
      </c>
      <c r="BD16" s="1" t="s">
        <v>129</v>
      </c>
      <c r="BE16" s="1" t="s">
        <v>140</v>
      </c>
      <c r="BG16" s="1" t="s">
        <v>165</v>
      </c>
    </row>
    <row r="17" spans="2:60">
      <c r="B17" s="82" t="s">
        <v>998</v>
      </c>
      <c r="C17" s="79" t="s">
        <v>999</v>
      </c>
      <c r="D17" s="92" t="s">
        <v>26</v>
      </c>
      <c r="E17" s="92" t="s">
        <v>991</v>
      </c>
      <c r="F17" s="92" t="s">
        <v>156</v>
      </c>
      <c r="G17" s="86">
        <v>10.999999999999998</v>
      </c>
      <c r="H17" s="88">
        <v>12570</v>
      </c>
      <c r="I17" s="86">
        <v>-4.4704699999999997</v>
      </c>
      <c r="J17" s="87">
        <f t="shared" si="0"/>
        <v>-3.8397436811957756E-3</v>
      </c>
      <c r="K17" s="87">
        <f>I17/'סכום נכסי הקרן'!$C$42</f>
        <v>-5.9535740610875187E-6</v>
      </c>
      <c r="P17" s="1"/>
      <c r="BC17" s="1" t="s">
        <v>124</v>
      </c>
      <c r="BE17" s="1" t="s">
        <v>141</v>
      </c>
      <c r="BG17" s="1" t="s">
        <v>166</v>
      </c>
    </row>
    <row r="18" spans="2:60">
      <c r="B18" s="82" t="s">
        <v>1000</v>
      </c>
      <c r="C18" s="79" t="s">
        <v>1001</v>
      </c>
      <c r="D18" s="92" t="s">
        <v>26</v>
      </c>
      <c r="E18" s="92" t="s">
        <v>991</v>
      </c>
      <c r="F18" s="92" t="s">
        <v>164</v>
      </c>
      <c r="G18" s="86">
        <v>9.9999999999999982</v>
      </c>
      <c r="H18" s="88">
        <v>181750</v>
      </c>
      <c r="I18" s="86">
        <v>429.92747999999995</v>
      </c>
      <c r="J18" s="87">
        <f t="shared" si="0"/>
        <v>0.36927019411883383</v>
      </c>
      <c r="K18" s="87">
        <f>I18/'סכום נכסי הקרן'!$C$42</f>
        <v>5.7255838716661173E-4</v>
      </c>
      <c r="BD18" s="1" t="s">
        <v>112</v>
      </c>
      <c r="BF18" s="1" t="s">
        <v>142</v>
      </c>
      <c r="BH18" s="1" t="s">
        <v>26</v>
      </c>
    </row>
    <row r="19" spans="2:60">
      <c r="B19" s="102"/>
      <c r="C19" s="79"/>
      <c r="D19" s="79"/>
      <c r="E19" s="79"/>
      <c r="F19" s="79"/>
      <c r="G19" s="86"/>
      <c r="H19" s="88"/>
      <c r="I19" s="79"/>
      <c r="J19" s="87"/>
      <c r="K19" s="79"/>
      <c r="BD19" s="1" t="s">
        <v>125</v>
      </c>
      <c r="BF19" s="1" t="s">
        <v>143</v>
      </c>
    </row>
    <row r="20" spans="2:60">
      <c r="B20" s="78"/>
      <c r="C20" s="78"/>
      <c r="D20" s="78"/>
      <c r="E20" s="78"/>
      <c r="F20" s="78"/>
      <c r="G20" s="78"/>
      <c r="H20" s="78"/>
      <c r="I20" s="78"/>
      <c r="J20" s="78"/>
      <c r="K20" s="78"/>
      <c r="BD20" s="1" t="s">
        <v>130</v>
      </c>
      <c r="BF20" s="1" t="s">
        <v>144</v>
      </c>
    </row>
    <row r="21" spans="2:60">
      <c r="B21" s="78"/>
      <c r="C21" s="78"/>
      <c r="D21" s="78"/>
      <c r="E21" s="78"/>
      <c r="F21" s="78"/>
      <c r="G21" s="78"/>
      <c r="H21" s="78"/>
      <c r="I21" s="78"/>
      <c r="J21" s="78"/>
      <c r="K21" s="78"/>
      <c r="BD21" s="1" t="s">
        <v>115</v>
      </c>
      <c r="BE21" s="1" t="s">
        <v>131</v>
      </c>
      <c r="BF21" s="1" t="s">
        <v>145</v>
      </c>
    </row>
    <row r="22" spans="2:60">
      <c r="B22" s="94" t="s">
        <v>240</v>
      </c>
      <c r="C22" s="78"/>
      <c r="D22" s="78"/>
      <c r="E22" s="78"/>
      <c r="F22" s="78"/>
      <c r="G22" s="78"/>
      <c r="H22" s="78"/>
      <c r="I22" s="78"/>
      <c r="J22" s="78"/>
      <c r="K22" s="78"/>
      <c r="BD22" s="1" t="s">
        <v>121</v>
      </c>
      <c r="BF22" s="1" t="s">
        <v>146</v>
      </c>
    </row>
    <row r="23" spans="2:60">
      <c r="B23" s="94" t="s">
        <v>103</v>
      </c>
      <c r="C23" s="78"/>
      <c r="D23" s="78"/>
      <c r="E23" s="78"/>
      <c r="F23" s="78"/>
      <c r="G23" s="78"/>
      <c r="H23" s="78"/>
      <c r="I23" s="78"/>
      <c r="J23" s="78"/>
      <c r="K23" s="78"/>
      <c r="BD23" s="1" t="s">
        <v>26</v>
      </c>
      <c r="BE23" s="1" t="s">
        <v>122</v>
      </c>
      <c r="BF23" s="1" t="s">
        <v>181</v>
      </c>
    </row>
    <row r="24" spans="2:60">
      <c r="B24" s="94" t="s">
        <v>223</v>
      </c>
      <c r="C24" s="78"/>
      <c r="D24" s="78"/>
      <c r="E24" s="78"/>
      <c r="F24" s="78"/>
      <c r="G24" s="78"/>
      <c r="H24" s="78"/>
      <c r="I24" s="78"/>
      <c r="J24" s="78"/>
      <c r="K24" s="78"/>
      <c r="BF24" s="1" t="s">
        <v>184</v>
      </c>
    </row>
    <row r="25" spans="2:60">
      <c r="B25" s="94" t="s">
        <v>231</v>
      </c>
      <c r="C25" s="78"/>
      <c r="D25" s="78"/>
      <c r="E25" s="78"/>
      <c r="F25" s="78"/>
      <c r="G25" s="78"/>
      <c r="H25" s="78"/>
      <c r="I25" s="78"/>
      <c r="J25" s="78"/>
      <c r="K25" s="78"/>
      <c r="BF25" s="1" t="s">
        <v>147</v>
      </c>
    </row>
    <row r="26" spans="2:60">
      <c r="B26" s="78"/>
      <c r="C26" s="78"/>
      <c r="D26" s="78"/>
      <c r="E26" s="78"/>
      <c r="F26" s="78"/>
      <c r="G26" s="78"/>
      <c r="H26" s="78"/>
      <c r="I26" s="78"/>
      <c r="J26" s="78"/>
      <c r="K26" s="78"/>
      <c r="BF26" s="1" t="s">
        <v>148</v>
      </c>
    </row>
    <row r="27" spans="2:60">
      <c r="B27" s="78"/>
      <c r="C27" s="78"/>
      <c r="D27" s="78"/>
      <c r="E27" s="78"/>
      <c r="F27" s="78"/>
      <c r="G27" s="78"/>
      <c r="H27" s="78"/>
      <c r="I27" s="78"/>
      <c r="J27" s="78"/>
      <c r="K27" s="78"/>
      <c r="BF27" s="1" t="s">
        <v>183</v>
      </c>
    </row>
    <row r="28" spans="2:60">
      <c r="B28" s="78"/>
      <c r="C28" s="78"/>
      <c r="D28" s="78"/>
      <c r="E28" s="78"/>
      <c r="F28" s="78"/>
      <c r="G28" s="78"/>
      <c r="H28" s="78"/>
      <c r="I28" s="78"/>
      <c r="J28" s="78"/>
      <c r="K28" s="78"/>
      <c r="BF28" s="1" t="s">
        <v>149</v>
      </c>
    </row>
    <row r="29" spans="2:60">
      <c r="B29" s="78"/>
      <c r="C29" s="78"/>
      <c r="D29" s="78"/>
      <c r="E29" s="78"/>
      <c r="F29" s="78"/>
      <c r="G29" s="78"/>
      <c r="H29" s="78"/>
      <c r="I29" s="78"/>
      <c r="J29" s="78"/>
      <c r="K29" s="78"/>
      <c r="BF29" s="1" t="s">
        <v>150</v>
      </c>
    </row>
    <row r="30" spans="2:60">
      <c r="B30" s="78"/>
      <c r="C30" s="78"/>
      <c r="D30" s="78"/>
      <c r="E30" s="78"/>
      <c r="F30" s="78"/>
      <c r="G30" s="78"/>
      <c r="H30" s="78"/>
      <c r="I30" s="78"/>
      <c r="J30" s="78"/>
      <c r="K30" s="78"/>
      <c r="BF30" s="1" t="s">
        <v>182</v>
      </c>
    </row>
    <row r="31" spans="2:60">
      <c r="B31" s="78"/>
      <c r="C31" s="78"/>
      <c r="D31" s="78"/>
      <c r="E31" s="78"/>
      <c r="F31" s="78"/>
      <c r="G31" s="78"/>
      <c r="H31" s="78"/>
      <c r="I31" s="78"/>
      <c r="J31" s="78"/>
      <c r="K31" s="78"/>
      <c r="BF31" s="1" t="s">
        <v>26</v>
      </c>
    </row>
    <row r="32" spans="2:60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2:11">
      <c r="B112" s="78"/>
      <c r="C112" s="78"/>
      <c r="D112" s="78"/>
      <c r="E112" s="78"/>
      <c r="F112" s="78"/>
      <c r="G112" s="78"/>
      <c r="H112" s="78"/>
      <c r="I112" s="78"/>
      <c r="J112" s="78"/>
      <c r="K112" s="78"/>
    </row>
    <row r="113" spans="2:11">
      <c r="B113" s="78"/>
      <c r="C113" s="78"/>
      <c r="D113" s="78"/>
      <c r="E113" s="78"/>
      <c r="F113" s="78"/>
      <c r="G113" s="78"/>
      <c r="H113" s="78"/>
      <c r="I113" s="78"/>
      <c r="J113" s="78"/>
      <c r="K113" s="78"/>
    </row>
    <row r="114" spans="2:11">
      <c r="B114" s="78"/>
      <c r="C114" s="78"/>
      <c r="D114" s="78"/>
      <c r="E114" s="78"/>
      <c r="F114" s="78"/>
      <c r="G114" s="78"/>
      <c r="H114" s="78"/>
      <c r="I114" s="78"/>
      <c r="J114" s="78"/>
      <c r="K114" s="78"/>
    </row>
    <row r="115" spans="2:11">
      <c r="B115" s="78"/>
      <c r="C115" s="78"/>
      <c r="D115" s="78"/>
      <c r="E115" s="78"/>
      <c r="F115" s="78"/>
      <c r="G115" s="78"/>
      <c r="H115" s="78"/>
      <c r="I115" s="78"/>
      <c r="J115" s="78"/>
      <c r="K115" s="78"/>
    </row>
    <row r="116" spans="2:11">
      <c r="B116" s="78"/>
      <c r="C116" s="78"/>
      <c r="D116" s="78"/>
      <c r="E116" s="78"/>
      <c r="F116" s="78"/>
      <c r="G116" s="78"/>
      <c r="H116" s="78"/>
      <c r="I116" s="78"/>
      <c r="J116" s="78"/>
      <c r="K116" s="78"/>
    </row>
    <row r="117" spans="2:11">
      <c r="B117" s="78"/>
      <c r="C117" s="78"/>
      <c r="D117" s="78"/>
      <c r="E117" s="78"/>
      <c r="F117" s="78"/>
      <c r="G117" s="78"/>
      <c r="H117" s="78"/>
      <c r="I117" s="78"/>
      <c r="J117" s="78"/>
      <c r="K117" s="78"/>
    </row>
    <row r="118" spans="2:11">
      <c r="B118" s="78"/>
      <c r="C118" s="78"/>
      <c r="D118" s="78"/>
      <c r="E118" s="78"/>
      <c r="F118" s="78"/>
      <c r="G118" s="78"/>
      <c r="H118" s="78"/>
      <c r="I118" s="78"/>
      <c r="J118" s="78"/>
      <c r="K118" s="78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6" t="s">
        <v>170</v>
      </c>
      <c r="C1" s="77" t="s" vm="1">
        <v>241</v>
      </c>
    </row>
    <row r="2" spans="2:81">
      <c r="B2" s="56" t="s">
        <v>169</v>
      </c>
      <c r="C2" s="77" t="s">
        <v>242</v>
      </c>
    </row>
    <row r="3" spans="2:81">
      <c r="B3" s="56" t="s">
        <v>171</v>
      </c>
      <c r="C3" s="77" t="s">
        <v>243</v>
      </c>
      <c r="E3" s="2"/>
    </row>
    <row r="4" spans="2:81">
      <c r="B4" s="56" t="s">
        <v>172</v>
      </c>
      <c r="C4" s="77">
        <v>2142</v>
      </c>
    </row>
    <row r="6" spans="2:81" ht="26.25" customHeight="1">
      <c r="B6" s="188" t="s">
        <v>200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90"/>
    </row>
    <row r="7" spans="2:81" ht="26.25" customHeight="1">
      <c r="B7" s="188" t="s">
        <v>86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90"/>
    </row>
    <row r="8" spans="2:81" s="3" customFormat="1" ht="47.25">
      <c r="B8" s="22" t="s">
        <v>107</v>
      </c>
      <c r="C8" s="30" t="s">
        <v>37</v>
      </c>
      <c r="D8" s="13" t="s">
        <v>41</v>
      </c>
      <c r="E8" s="30" t="s">
        <v>15</v>
      </c>
      <c r="F8" s="30" t="s">
        <v>54</v>
      </c>
      <c r="G8" s="30" t="s">
        <v>93</v>
      </c>
      <c r="H8" s="30" t="s">
        <v>18</v>
      </c>
      <c r="I8" s="30" t="s">
        <v>92</v>
      </c>
      <c r="J8" s="30" t="s">
        <v>17</v>
      </c>
      <c r="K8" s="30" t="s">
        <v>19</v>
      </c>
      <c r="L8" s="30" t="s">
        <v>225</v>
      </c>
      <c r="M8" s="30" t="s">
        <v>224</v>
      </c>
      <c r="N8" s="30" t="s">
        <v>50</v>
      </c>
      <c r="O8" s="30" t="s">
        <v>48</v>
      </c>
      <c r="P8" s="30" t="s">
        <v>173</v>
      </c>
      <c r="Q8" s="31" t="s">
        <v>175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232</v>
      </c>
      <c r="M9" s="32"/>
      <c r="N9" s="32" t="s">
        <v>228</v>
      </c>
      <c r="O9" s="32" t="s">
        <v>20</v>
      </c>
      <c r="P9" s="32" t="s">
        <v>20</v>
      </c>
      <c r="Q9" s="33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104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4" t="s">
        <v>240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81">
      <c r="B13" s="94" t="s">
        <v>103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81">
      <c r="B14" s="94" t="s">
        <v>223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81">
      <c r="B15" s="94" t="s">
        <v>231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81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97"/>
  <sheetViews>
    <sheetView rightToLeft="1" workbookViewId="0">
      <selection activeCell="G23" sqref="G23"/>
    </sheetView>
  </sheetViews>
  <sheetFormatPr defaultColWidth="9.140625" defaultRowHeight="18"/>
  <cols>
    <col min="1" max="1" width="3" style="1" customWidth="1"/>
    <col min="2" max="2" width="32.42578125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6" t="s">
        <v>170</v>
      </c>
      <c r="C1" s="77" t="s" vm="1">
        <v>241</v>
      </c>
    </row>
    <row r="2" spans="2:72">
      <c r="B2" s="56" t="s">
        <v>169</v>
      </c>
      <c r="C2" s="77" t="s">
        <v>242</v>
      </c>
    </row>
    <row r="3" spans="2:72">
      <c r="B3" s="56" t="s">
        <v>171</v>
      </c>
      <c r="C3" s="77" t="s">
        <v>243</v>
      </c>
    </row>
    <row r="4" spans="2:72">
      <c r="B4" s="56" t="s">
        <v>172</v>
      </c>
      <c r="C4" s="77">
        <v>2142</v>
      </c>
    </row>
    <row r="6" spans="2:72" ht="26.25" customHeight="1">
      <c r="B6" s="188" t="s">
        <v>201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</row>
    <row r="7" spans="2:72" ht="26.25" customHeight="1">
      <c r="B7" s="188" t="s">
        <v>77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90"/>
    </row>
    <row r="8" spans="2:72" s="3" customFormat="1" ht="78.75">
      <c r="B8" s="22" t="s">
        <v>107</v>
      </c>
      <c r="C8" s="30" t="s">
        <v>37</v>
      </c>
      <c r="D8" s="30" t="s">
        <v>15</v>
      </c>
      <c r="E8" s="30" t="s">
        <v>54</v>
      </c>
      <c r="F8" s="30" t="s">
        <v>93</v>
      </c>
      <c r="G8" s="30" t="s">
        <v>18</v>
      </c>
      <c r="H8" s="30" t="s">
        <v>92</v>
      </c>
      <c r="I8" s="30" t="s">
        <v>17</v>
      </c>
      <c r="J8" s="30" t="s">
        <v>19</v>
      </c>
      <c r="K8" s="30" t="s">
        <v>225</v>
      </c>
      <c r="L8" s="30" t="s">
        <v>224</v>
      </c>
      <c r="M8" s="30" t="s">
        <v>101</v>
      </c>
      <c r="N8" s="30" t="s">
        <v>48</v>
      </c>
      <c r="O8" s="30" t="s">
        <v>173</v>
      </c>
      <c r="P8" s="31" t="s">
        <v>175</v>
      </c>
    </row>
    <row r="9" spans="2:72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232</v>
      </c>
      <c r="L9" s="32"/>
      <c r="M9" s="32" t="s">
        <v>228</v>
      </c>
      <c r="N9" s="32" t="s">
        <v>20</v>
      </c>
      <c r="O9" s="32" t="s">
        <v>20</v>
      </c>
      <c r="P9" s="33" t="s">
        <v>20</v>
      </c>
    </row>
    <row r="10" spans="2:7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96" t="s">
        <v>25</v>
      </c>
      <c r="C11" s="98"/>
      <c r="D11" s="98"/>
      <c r="E11" s="98"/>
      <c r="F11" s="98"/>
      <c r="G11" s="99">
        <v>9.554893084815582</v>
      </c>
      <c r="H11" s="98"/>
      <c r="I11" s="98"/>
      <c r="J11" s="103">
        <v>4.850637514399548E-2</v>
      </c>
      <c r="K11" s="99"/>
      <c r="L11" s="98"/>
      <c r="M11" s="99">
        <v>208317.5866999999</v>
      </c>
      <c r="N11" s="98"/>
      <c r="O11" s="101">
        <f>M11/$M$11</f>
        <v>1</v>
      </c>
      <c r="P11" s="101">
        <f>M11/'סכום נכסי הקרן'!$C$42</f>
        <v>0.27742814080968436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0" t="s">
        <v>220</v>
      </c>
      <c r="C12" s="81"/>
      <c r="D12" s="81"/>
      <c r="E12" s="81"/>
      <c r="F12" s="81"/>
      <c r="G12" s="89">
        <v>9.554893084815582</v>
      </c>
      <c r="H12" s="81"/>
      <c r="I12" s="81"/>
      <c r="J12" s="104">
        <v>4.850637514399548E-2</v>
      </c>
      <c r="K12" s="89"/>
      <c r="L12" s="81"/>
      <c r="M12" s="89">
        <v>208317.5866999999</v>
      </c>
      <c r="N12" s="81"/>
      <c r="O12" s="90">
        <f t="shared" ref="O12:O75" si="0">M12/$M$11</f>
        <v>1</v>
      </c>
      <c r="P12" s="90">
        <f>M12/'סכום נכסי הקרן'!$C$42</f>
        <v>0.27742814080968436</v>
      </c>
    </row>
    <row r="13" spans="2:72">
      <c r="B13" s="97" t="s">
        <v>57</v>
      </c>
      <c r="C13" s="81"/>
      <c r="D13" s="81"/>
      <c r="E13" s="81"/>
      <c r="F13" s="81"/>
      <c r="G13" s="89">
        <v>9.554893084815582</v>
      </c>
      <c r="H13" s="81"/>
      <c r="I13" s="81"/>
      <c r="J13" s="104">
        <v>4.850637514399548E-2</v>
      </c>
      <c r="K13" s="89"/>
      <c r="L13" s="81"/>
      <c r="M13" s="89">
        <v>208317.5866999999</v>
      </c>
      <c r="N13" s="81"/>
      <c r="O13" s="90">
        <f t="shared" si="0"/>
        <v>1</v>
      </c>
      <c r="P13" s="90">
        <f>M13/'סכום נכסי הקרן'!$C$42</f>
        <v>0.27742814080968436</v>
      </c>
    </row>
    <row r="14" spans="2:72">
      <c r="B14" s="85" t="s">
        <v>1002</v>
      </c>
      <c r="C14" s="79" t="s">
        <v>1003</v>
      </c>
      <c r="D14" s="79" t="s">
        <v>246</v>
      </c>
      <c r="E14" s="79"/>
      <c r="F14" s="105">
        <v>40148</v>
      </c>
      <c r="G14" s="86">
        <v>5.3299999999999983</v>
      </c>
      <c r="H14" s="92" t="s">
        <v>155</v>
      </c>
      <c r="I14" s="93">
        <v>4.8000000000000001E-2</v>
      </c>
      <c r="J14" s="93">
        <v>4.8499999999999988E-2</v>
      </c>
      <c r="K14" s="86">
        <v>278999.99999999994</v>
      </c>
      <c r="L14" s="106">
        <v>110.5668</v>
      </c>
      <c r="M14" s="86">
        <v>308.44203000000005</v>
      </c>
      <c r="N14" s="79"/>
      <c r="O14" s="87">
        <f t="shared" si="0"/>
        <v>1.480633655977353E-3</v>
      </c>
      <c r="P14" s="87">
        <f>M14/'סכום נכסי הקרן'!$C$42</f>
        <v>4.1076944239804285E-4</v>
      </c>
    </row>
    <row r="15" spans="2:72">
      <c r="B15" s="85" t="s">
        <v>1004</v>
      </c>
      <c r="C15" s="79" t="s">
        <v>1005</v>
      </c>
      <c r="D15" s="79" t="s">
        <v>246</v>
      </c>
      <c r="E15" s="79"/>
      <c r="F15" s="105">
        <v>40452</v>
      </c>
      <c r="G15" s="86">
        <v>5.8899999999999988</v>
      </c>
      <c r="H15" s="92" t="s">
        <v>155</v>
      </c>
      <c r="I15" s="93">
        <v>4.8000000000000001E-2</v>
      </c>
      <c r="J15" s="93">
        <v>4.8599999999999983E-2</v>
      </c>
      <c r="K15" s="86">
        <v>549999.99999999988</v>
      </c>
      <c r="L15" s="106">
        <v>109.32340000000001</v>
      </c>
      <c r="M15" s="86">
        <v>601.18856000000005</v>
      </c>
      <c r="N15" s="79"/>
      <c r="O15" s="87">
        <f t="shared" si="0"/>
        <v>2.8859232171586998E-3</v>
      </c>
      <c r="P15" s="87">
        <f>M15/'סכום נכסי הקרן'!$C$42</f>
        <v>8.0063631265584107E-4</v>
      </c>
    </row>
    <row r="16" spans="2:72">
      <c r="B16" s="85" t="s">
        <v>1006</v>
      </c>
      <c r="C16" s="79" t="s">
        <v>1007</v>
      </c>
      <c r="D16" s="79" t="s">
        <v>246</v>
      </c>
      <c r="E16" s="79"/>
      <c r="F16" s="105">
        <v>40909</v>
      </c>
      <c r="G16" s="86">
        <v>6.84</v>
      </c>
      <c r="H16" s="92" t="s">
        <v>155</v>
      </c>
      <c r="I16" s="93">
        <v>4.8000000000000001E-2</v>
      </c>
      <c r="J16" s="93">
        <v>4.8600000000000011E-2</v>
      </c>
      <c r="K16" s="86">
        <v>2437999.9999999995</v>
      </c>
      <c r="L16" s="106">
        <v>104.70310000000001</v>
      </c>
      <c r="M16" s="86">
        <v>2551.9421599999996</v>
      </c>
      <c r="N16" s="79"/>
      <c r="O16" s="87">
        <f t="shared" si="0"/>
        <v>1.2250248288806626E-2</v>
      </c>
      <c r="P16" s="87">
        <f>M16/'סכום נכסי הקרן'!$C$42</f>
        <v>3.3985636072206395E-3</v>
      </c>
    </row>
    <row r="17" spans="2:16">
      <c r="B17" s="85" t="s">
        <v>1008</v>
      </c>
      <c r="C17" s="79">
        <v>8790</v>
      </c>
      <c r="D17" s="79" t="s">
        <v>246</v>
      </c>
      <c r="E17" s="79"/>
      <c r="F17" s="105">
        <v>41030</v>
      </c>
      <c r="G17" s="86">
        <v>7</v>
      </c>
      <c r="H17" s="92" t="s">
        <v>155</v>
      </c>
      <c r="I17" s="93">
        <v>4.8000000000000001E-2</v>
      </c>
      <c r="J17" s="93">
        <v>4.8599999999999997E-2</v>
      </c>
      <c r="K17" s="86">
        <v>1695999.9999999998</v>
      </c>
      <c r="L17" s="106">
        <v>105.0804</v>
      </c>
      <c r="M17" s="86">
        <v>1782.3026599999996</v>
      </c>
      <c r="N17" s="79"/>
      <c r="O17" s="87">
        <f t="shared" si="0"/>
        <v>8.55569944061761E-3</v>
      </c>
      <c r="P17" s="87">
        <f>M17/'סכום נכסי הקרן'!$C$42</f>
        <v>2.3735917891370001E-3</v>
      </c>
    </row>
    <row r="18" spans="2:16">
      <c r="B18" s="85" t="s">
        <v>1009</v>
      </c>
      <c r="C18" s="79" t="s">
        <v>1010</v>
      </c>
      <c r="D18" s="79" t="s">
        <v>246</v>
      </c>
      <c r="E18" s="79"/>
      <c r="F18" s="105">
        <v>41091</v>
      </c>
      <c r="G18" s="86">
        <v>7.1699999999999982</v>
      </c>
      <c r="H18" s="92" t="s">
        <v>155</v>
      </c>
      <c r="I18" s="93">
        <v>4.8000000000000001E-2</v>
      </c>
      <c r="J18" s="93">
        <v>4.8499999999999995E-2</v>
      </c>
      <c r="K18" s="86">
        <v>1169999.9999999998</v>
      </c>
      <c r="L18" s="106">
        <v>103.3579</v>
      </c>
      <c r="M18" s="86">
        <v>1209.7976999999998</v>
      </c>
      <c r="N18" s="79"/>
      <c r="O18" s="87">
        <f t="shared" si="0"/>
        <v>5.8074679107253712E-3</v>
      </c>
      <c r="P18" s="87">
        <f>M18/'סכום נכסי הקרן'!$C$42</f>
        <v>1.6111550252844418E-3</v>
      </c>
    </row>
    <row r="19" spans="2:16">
      <c r="B19" s="85" t="s">
        <v>1011</v>
      </c>
      <c r="C19" s="79">
        <v>8793</v>
      </c>
      <c r="D19" s="79" t="s">
        <v>246</v>
      </c>
      <c r="E19" s="79"/>
      <c r="F19" s="105">
        <v>41122</v>
      </c>
      <c r="G19" s="86">
        <v>7.2499999999999982</v>
      </c>
      <c r="H19" s="92" t="s">
        <v>155</v>
      </c>
      <c r="I19" s="93">
        <v>4.8000000000000001E-2</v>
      </c>
      <c r="J19" s="93">
        <v>4.8499999999999995E-2</v>
      </c>
      <c r="K19" s="86">
        <v>1194999.9999999998</v>
      </c>
      <c r="L19" s="106">
        <v>103.2878</v>
      </c>
      <c r="M19" s="86">
        <v>1234.2897</v>
      </c>
      <c r="N19" s="79"/>
      <c r="O19" s="87">
        <f t="shared" si="0"/>
        <v>5.9250383971542076E-3</v>
      </c>
      <c r="P19" s="87">
        <f>M19/'סכום נכסי הקרן'!$C$42</f>
        <v>1.6437723867484841E-3</v>
      </c>
    </row>
    <row r="20" spans="2:16">
      <c r="B20" s="85" t="s">
        <v>1012</v>
      </c>
      <c r="C20" s="79" t="s">
        <v>1013</v>
      </c>
      <c r="D20" s="79" t="s">
        <v>246</v>
      </c>
      <c r="E20" s="79"/>
      <c r="F20" s="105">
        <v>41154</v>
      </c>
      <c r="G20" s="86">
        <v>7.3400000000000007</v>
      </c>
      <c r="H20" s="92" t="s">
        <v>155</v>
      </c>
      <c r="I20" s="93">
        <v>4.8000000000000001E-2</v>
      </c>
      <c r="J20" s="93">
        <v>4.8599999999999997E-2</v>
      </c>
      <c r="K20" s="86">
        <v>479999.99999999994</v>
      </c>
      <c r="L20" s="106">
        <v>102.77330000000001</v>
      </c>
      <c r="M20" s="86">
        <v>493.31180999999992</v>
      </c>
      <c r="N20" s="79"/>
      <c r="O20" s="87">
        <f t="shared" si="0"/>
        <v>2.3680756762530226E-3</v>
      </c>
      <c r="P20" s="87">
        <f>M20/'סכום נכסי הקרן'!$C$42</f>
        <v>6.5697083215951208E-4</v>
      </c>
    </row>
    <row r="21" spans="2:16">
      <c r="B21" s="85" t="s">
        <v>1014</v>
      </c>
      <c r="C21" s="79" t="s">
        <v>1015</v>
      </c>
      <c r="D21" s="79" t="s">
        <v>246</v>
      </c>
      <c r="E21" s="79"/>
      <c r="F21" s="105">
        <v>41184</v>
      </c>
      <c r="G21" s="86">
        <v>7.2500000000000027</v>
      </c>
      <c r="H21" s="92" t="s">
        <v>155</v>
      </c>
      <c r="I21" s="93">
        <v>4.8000000000000001E-2</v>
      </c>
      <c r="J21" s="93">
        <v>4.8600000000000011E-2</v>
      </c>
      <c r="K21" s="86">
        <v>660999.99999999988</v>
      </c>
      <c r="L21" s="106">
        <v>103.7303</v>
      </c>
      <c r="M21" s="86">
        <v>685.65643999999986</v>
      </c>
      <c r="N21" s="79"/>
      <c r="O21" s="87">
        <f t="shared" si="0"/>
        <v>3.2913996886274424E-3</v>
      </c>
      <c r="P21" s="87">
        <f>M21/'סכום נכסי הקרן'!$C$42</f>
        <v>9.1312689627748539E-4</v>
      </c>
    </row>
    <row r="22" spans="2:16">
      <c r="B22" s="85" t="s">
        <v>1016</v>
      </c>
      <c r="C22" s="79" t="s">
        <v>1017</v>
      </c>
      <c r="D22" s="79" t="s">
        <v>246</v>
      </c>
      <c r="E22" s="79"/>
      <c r="F22" s="105">
        <v>41214</v>
      </c>
      <c r="G22" s="86">
        <v>7.3299999999999992</v>
      </c>
      <c r="H22" s="92" t="s">
        <v>155</v>
      </c>
      <c r="I22" s="93">
        <v>4.8000000000000001E-2</v>
      </c>
      <c r="J22" s="93">
        <v>4.8499999999999995E-2</v>
      </c>
      <c r="K22" s="86">
        <v>547999.99999999988</v>
      </c>
      <c r="L22" s="106">
        <v>103.34</v>
      </c>
      <c r="M22" s="86">
        <v>566.30326999999988</v>
      </c>
      <c r="N22" s="79"/>
      <c r="O22" s="87">
        <f t="shared" si="0"/>
        <v>2.7184611677339488E-3</v>
      </c>
      <c r="P22" s="87">
        <f>M22/'סכום נכסי הקרן'!$C$42</f>
        <v>7.5417762762775302E-4</v>
      </c>
    </row>
    <row r="23" spans="2:16">
      <c r="B23" s="85" t="s">
        <v>1018</v>
      </c>
      <c r="C23" s="79" t="s">
        <v>1019</v>
      </c>
      <c r="D23" s="79" t="s">
        <v>246</v>
      </c>
      <c r="E23" s="79"/>
      <c r="F23" s="105">
        <v>41245</v>
      </c>
      <c r="G23" s="86">
        <v>7.4099999999999993</v>
      </c>
      <c r="H23" s="92" t="s">
        <v>155</v>
      </c>
      <c r="I23" s="93">
        <v>4.8000000000000001E-2</v>
      </c>
      <c r="J23" s="93">
        <v>4.8599999999999997E-2</v>
      </c>
      <c r="K23" s="86">
        <v>591999.99999999988</v>
      </c>
      <c r="L23" s="106">
        <v>103.1133</v>
      </c>
      <c r="M23" s="86">
        <v>610.43066999999996</v>
      </c>
      <c r="N23" s="79"/>
      <c r="O23" s="87">
        <f t="shared" si="0"/>
        <v>2.9302886984721404E-3</v>
      </c>
      <c r="P23" s="87">
        <f>M23/'סכום נכסי הקרן'!$C$42</f>
        <v>8.1294454565275574E-4</v>
      </c>
    </row>
    <row r="24" spans="2:16">
      <c r="B24" s="85" t="s">
        <v>1020</v>
      </c>
      <c r="C24" s="79" t="s">
        <v>1021</v>
      </c>
      <c r="D24" s="79" t="s">
        <v>246</v>
      </c>
      <c r="E24" s="79"/>
      <c r="F24" s="105">
        <v>41275</v>
      </c>
      <c r="G24" s="86">
        <v>7.5</v>
      </c>
      <c r="H24" s="92" t="s">
        <v>155</v>
      </c>
      <c r="I24" s="93">
        <v>4.8000000000000001E-2</v>
      </c>
      <c r="J24" s="93">
        <v>4.8500000000000008E-2</v>
      </c>
      <c r="K24" s="86">
        <v>537999.99999999988</v>
      </c>
      <c r="L24" s="106">
        <v>103.2026</v>
      </c>
      <c r="M24" s="86">
        <v>555.22985999999992</v>
      </c>
      <c r="N24" s="79"/>
      <c r="O24" s="87">
        <f t="shared" si="0"/>
        <v>2.6653047819701924E-3</v>
      </c>
      <c r="P24" s="87">
        <f>M24/'סכום נכסי הקרן'!$C$42</f>
        <v>7.3943055035315174E-4</v>
      </c>
    </row>
    <row r="25" spans="2:16">
      <c r="B25" s="85" t="s">
        <v>1022</v>
      </c>
      <c r="C25" s="79" t="s">
        <v>1023</v>
      </c>
      <c r="D25" s="79" t="s">
        <v>246</v>
      </c>
      <c r="E25" s="79"/>
      <c r="F25" s="105">
        <v>41306</v>
      </c>
      <c r="G25" s="86">
        <v>7.58</v>
      </c>
      <c r="H25" s="92" t="s">
        <v>155</v>
      </c>
      <c r="I25" s="93">
        <v>4.8000000000000001E-2</v>
      </c>
      <c r="J25" s="93">
        <v>4.8500000000000008E-2</v>
      </c>
      <c r="K25" s="86">
        <v>988999.99999999988</v>
      </c>
      <c r="L25" s="106">
        <v>102.60120000000001</v>
      </c>
      <c r="M25" s="86">
        <v>1014.7249899999998</v>
      </c>
      <c r="N25" s="79"/>
      <c r="O25" s="87">
        <f t="shared" si="0"/>
        <v>4.8710481245220778E-3</v>
      </c>
      <c r="P25" s="87">
        <f>M25/'סכום נכסי הקרן'!$C$42</f>
        <v>1.3513658249806599E-3</v>
      </c>
    </row>
    <row r="26" spans="2:16">
      <c r="B26" s="85" t="s">
        <v>1024</v>
      </c>
      <c r="C26" s="79" t="s">
        <v>1025</v>
      </c>
      <c r="D26" s="79" t="s">
        <v>246</v>
      </c>
      <c r="E26" s="79"/>
      <c r="F26" s="105">
        <v>41334</v>
      </c>
      <c r="G26" s="86">
        <v>7.6600000000000028</v>
      </c>
      <c r="H26" s="92" t="s">
        <v>155</v>
      </c>
      <c r="I26" s="93">
        <v>4.8000000000000001E-2</v>
      </c>
      <c r="J26" s="93">
        <v>4.8500000000000008E-2</v>
      </c>
      <c r="K26" s="86">
        <v>599999.99999999988</v>
      </c>
      <c r="L26" s="106">
        <v>102.3749</v>
      </c>
      <c r="M26" s="86">
        <v>614.24933999999985</v>
      </c>
      <c r="N26" s="79"/>
      <c r="O26" s="87">
        <f t="shared" si="0"/>
        <v>2.9486196999996264E-3</v>
      </c>
      <c r="P26" s="87">
        <f>M26/'סכום נכסי הקרן'!$C$42</f>
        <v>8.1803008132570558E-4</v>
      </c>
    </row>
    <row r="27" spans="2:16">
      <c r="B27" s="85" t="s">
        <v>1026</v>
      </c>
      <c r="C27" s="79" t="s">
        <v>1027</v>
      </c>
      <c r="D27" s="79" t="s">
        <v>246</v>
      </c>
      <c r="E27" s="79"/>
      <c r="F27" s="105">
        <v>41366</v>
      </c>
      <c r="G27" s="86">
        <v>7.5699999999999985</v>
      </c>
      <c r="H27" s="92" t="s">
        <v>155</v>
      </c>
      <c r="I27" s="93">
        <v>4.8000000000000001E-2</v>
      </c>
      <c r="J27" s="93">
        <v>4.8599999999999997E-2</v>
      </c>
      <c r="K27" s="86">
        <v>809999.99999999988</v>
      </c>
      <c r="L27" s="106">
        <v>104.40770000000001</v>
      </c>
      <c r="M27" s="86">
        <v>845.70405000000005</v>
      </c>
      <c r="N27" s="79"/>
      <c r="O27" s="87">
        <f t="shared" si="0"/>
        <v>4.0596862866787448E-3</v>
      </c>
      <c r="P27" s="87">
        <f>M27/'סכום נכסי הקרן'!$C$42</f>
        <v>1.1262712187838555E-3</v>
      </c>
    </row>
    <row r="28" spans="2:16">
      <c r="B28" s="85" t="s">
        <v>1028</v>
      </c>
      <c r="C28" s="79">
        <v>2704</v>
      </c>
      <c r="D28" s="79" t="s">
        <v>246</v>
      </c>
      <c r="E28" s="79"/>
      <c r="F28" s="105">
        <v>41395</v>
      </c>
      <c r="G28" s="86">
        <v>7.65</v>
      </c>
      <c r="H28" s="92" t="s">
        <v>155</v>
      </c>
      <c r="I28" s="93">
        <v>4.8000000000000001E-2</v>
      </c>
      <c r="J28" s="93">
        <v>4.8500000000000008E-2</v>
      </c>
      <c r="K28" s="86">
        <v>697999.99999999988</v>
      </c>
      <c r="L28" s="106">
        <v>103.7988</v>
      </c>
      <c r="M28" s="86">
        <v>724.51585999999986</v>
      </c>
      <c r="N28" s="79"/>
      <c r="O28" s="87">
        <f t="shared" si="0"/>
        <v>3.4779390039852082E-3</v>
      </c>
      <c r="P28" s="87">
        <f>M28/'סכום נכסי הקרן'!$C$42</f>
        <v>9.6487815172510173E-4</v>
      </c>
    </row>
    <row r="29" spans="2:16">
      <c r="B29" s="85" t="s">
        <v>1029</v>
      </c>
      <c r="C29" s="79" t="s">
        <v>1030</v>
      </c>
      <c r="D29" s="79" t="s">
        <v>246</v>
      </c>
      <c r="E29" s="79"/>
      <c r="F29" s="105">
        <v>41427</v>
      </c>
      <c r="G29" s="86">
        <v>7.7299999999999995</v>
      </c>
      <c r="H29" s="92" t="s">
        <v>155</v>
      </c>
      <c r="I29" s="93">
        <v>4.8000000000000001E-2</v>
      </c>
      <c r="J29" s="93">
        <v>4.8599999999999997E-2</v>
      </c>
      <c r="K29" s="86">
        <v>718999.99999999988</v>
      </c>
      <c r="L29" s="106">
        <v>102.9696</v>
      </c>
      <c r="M29" s="86">
        <v>740.35325999999986</v>
      </c>
      <c r="N29" s="79"/>
      <c r="O29" s="87">
        <f t="shared" si="0"/>
        <v>3.5539642702667705E-3</v>
      </c>
      <c r="P29" s="87">
        <f>M29/'סכום נכסי הקרן'!$C$42</f>
        <v>9.859697000041568E-4</v>
      </c>
    </row>
    <row r="30" spans="2:16">
      <c r="B30" s="85" t="s">
        <v>1031</v>
      </c>
      <c r="C30" s="79">
        <v>8805</v>
      </c>
      <c r="D30" s="79" t="s">
        <v>246</v>
      </c>
      <c r="E30" s="79"/>
      <c r="F30" s="105">
        <v>41487</v>
      </c>
      <c r="G30" s="86">
        <v>7.8999999999999977</v>
      </c>
      <c r="H30" s="92" t="s">
        <v>155</v>
      </c>
      <c r="I30" s="93">
        <v>4.8000000000000001E-2</v>
      </c>
      <c r="J30" s="93">
        <v>4.8499999999999988E-2</v>
      </c>
      <c r="K30" s="86">
        <v>1268999.9999999998</v>
      </c>
      <c r="L30" s="106">
        <v>101.2663</v>
      </c>
      <c r="M30" s="86">
        <v>1285.0636200000001</v>
      </c>
      <c r="N30" s="79"/>
      <c r="O30" s="87">
        <f t="shared" si="0"/>
        <v>6.1687716354482938E-3</v>
      </c>
      <c r="P30" s="87">
        <f>M30/'סכום נכסי הקרן'!$C$42</f>
        <v>1.7113908459019363E-3</v>
      </c>
    </row>
    <row r="31" spans="2:16">
      <c r="B31" s="85" t="s">
        <v>1032</v>
      </c>
      <c r="C31" s="79">
        <v>8806</v>
      </c>
      <c r="D31" s="79" t="s">
        <v>246</v>
      </c>
      <c r="E31" s="79"/>
      <c r="F31" s="105">
        <v>41518</v>
      </c>
      <c r="G31" s="86">
        <v>7.9799999999999995</v>
      </c>
      <c r="H31" s="92" t="s">
        <v>155</v>
      </c>
      <c r="I31" s="93">
        <v>4.8000000000000001E-2</v>
      </c>
      <c r="J31" s="93">
        <v>4.8500000000000008E-2</v>
      </c>
      <c r="K31" s="86">
        <v>583999.99999999988</v>
      </c>
      <c r="L31" s="106">
        <v>100.5778</v>
      </c>
      <c r="M31" s="86">
        <v>587.32876999999985</v>
      </c>
      <c r="N31" s="79"/>
      <c r="O31" s="87">
        <f t="shared" si="0"/>
        <v>2.8193911964130877E-3</v>
      </c>
      <c r="P31" s="87">
        <f>M31/'סכום נכסי הקרן'!$C$42</f>
        <v>7.8217845783607463E-4</v>
      </c>
    </row>
    <row r="32" spans="2:16">
      <c r="B32" s="85" t="s">
        <v>1033</v>
      </c>
      <c r="C32" s="79" t="s">
        <v>1034</v>
      </c>
      <c r="D32" s="79" t="s">
        <v>246</v>
      </c>
      <c r="E32" s="79"/>
      <c r="F32" s="105">
        <v>41548</v>
      </c>
      <c r="G32" s="86">
        <v>7.88</v>
      </c>
      <c r="H32" s="92" t="s">
        <v>155</v>
      </c>
      <c r="I32" s="93">
        <v>4.8000000000000001E-2</v>
      </c>
      <c r="J32" s="93">
        <v>4.8499999999999995E-2</v>
      </c>
      <c r="K32" s="86">
        <v>1179999.9999999998</v>
      </c>
      <c r="L32" s="106">
        <v>102.38630000000001</v>
      </c>
      <c r="M32" s="86">
        <v>1208.1937599999999</v>
      </c>
      <c r="N32" s="79"/>
      <c r="O32" s="87">
        <f t="shared" si="0"/>
        <v>5.7997684167680526E-3</v>
      </c>
      <c r="P32" s="87">
        <f>M32/'סכום נכסי הקרן'!$C$42</f>
        <v>1.6090189689906874E-3</v>
      </c>
    </row>
    <row r="33" spans="2:16">
      <c r="B33" s="85" t="s">
        <v>1035</v>
      </c>
      <c r="C33" s="79" t="s">
        <v>1036</v>
      </c>
      <c r="D33" s="79" t="s">
        <v>246</v>
      </c>
      <c r="E33" s="79"/>
      <c r="F33" s="105">
        <v>41579</v>
      </c>
      <c r="G33" s="86">
        <v>7.96</v>
      </c>
      <c r="H33" s="92" t="s">
        <v>155</v>
      </c>
      <c r="I33" s="93">
        <v>4.8000000000000001E-2</v>
      </c>
      <c r="J33" s="93">
        <v>4.8499999999999995E-2</v>
      </c>
      <c r="K33" s="86">
        <v>1216999.9999999998</v>
      </c>
      <c r="L33" s="106">
        <v>101.98439999999999</v>
      </c>
      <c r="M33" s="86">
        <v>1241.1618399999998</v>
      </c>
      <c r="N33" s="79"/>
      <c r="O33" s="87">
        <f t="shared" si="0"/>
        <v>5.9580271625717732E-3</v>
      </c>
      <c r="P33" s="87">
        <f>M33/'סכום נכסי הקרן'!$C$42</f>
        <v>1.6529243986058862E-3</v>
      </c>
    </row>
    <row r="34" spans="2:16">
      <c r="B34" s="85" t="s">
        <v>1037</v>
      </c>
      <c r="C34" s="79" t="s">
        <v>1038</v>
      </c>
      <c r="D34" s="79" t="s">
        <v>246</v>
      </c>
      <c r="E34" s="79"/>
      <c r="F34" s="105">
        <v>41609</v>
      </c>
      <c r="G34" s="86">
        <v>8.0399999999999991</v>
      </c>
      <c r="H34" s="92" t="s">
        <v>155</v>
      </c>
      <c r="I34" s="93">
        <v>4.8000000000000001E-2</v>
      </c>
      <c r="J34" s="93">
        <v>4.8500000000000008E-2</v>
      </c>
      <c r="K34" s="86">
        <v>1268999.9999999998</v>
      </c>
      <c r="L34" s="106">
        <v>101.58280000000001</v>
      </c>
      <c r="M34" s="86">
        <v>1289.0850599999999</v>
      </c>
      <c r="N34" s="79"/>
      <c r="O34" s="87">
        <f t="shared" si="0"/>
        <v>6.188076006546789E-3</v>
      </c>
      <c r="P34" s="87">
        <f>M34/'סכום נכסי הקרן'!$C$42</f>
        <v>1.7167464216852921E-3</v>
      </c>
    </row>
    <row r="35" spans="2:16">
      <c r="B35" s="85" t="s">
        <v>1039</v>
      </c>
      <c r="C35" s="79" t="s">
        <v>1040</v>
      </c>
      <c r="D35" s="79" t="s">
        <v>246</v>
      </c>
      <c r="E35" s="79"/>
      <c r="F35" s="105">
        <v>41672</v>
      </c>
      <c r="G35" s="86">
        <v>8.2099999999999991</v>
      </c>
      <c r="H35" s="92" t="s">
        <v>155</v>
      </c>
      <c r="I35" s="93">
        <v>4.8000000000000001E-2</v>
      </c>
      <c r="J35" s="93">
        <v>4.8499999999999988E-2</v>
      </c>
      <c r="K35" s="86">
        <v>761999.99999999988</v>
      </c>
      <c r="L35" s="106">
        <v>100.77370000000001</v>
      </c>
      <c r="M35" s="86">
        <v>767.88618000000008</v>
      </c>
      <c r="N35" s="79"/>
      <c r="O35" s="87">
        <f t="shared" si="0"/>
        <v>3.6861322760321728E-3</v>
      </c>
      <c r="P35" s="87">
        <f>M35/'סכום נכסי הקרן'!$C$42</f>
        <v>1.022636824118176E-3</v>
      </c>
    </row>
    <row r="36" spans="2:16">
      <c r="B36" s="85" t="s">
        <v>1041</v>
      </c>
      <c r="C36" s="79" t="s">
        <v>1042</v>
      </c>
      <c r="D36" s="79" t="s">
        <v>246</v>
      </c>
      <c r="E36" s="79"/>
      <c r="F36" s="105">
        <v>41700</v>
      </c>
      <c r="G36" s="86">
        <v>8.2900000000000009</v>
      </c>
      <c r="H36" s="92" t="s">
        <v>155</v>
      </c>
      <c r="I36" s="93">
        <v>4.8000000000000001E-2</v>
      </c>
      <c r="J36" s="93">
        <v>4.8600000000000004E-2</v>
      </c>
      <c r="K36" s="86">
        <v>1589999.9999999998</v>
      </c>
      <c r="L36" s="106">
        <v>100.9575</v>
      </c>
      <c r="M36" s="86">
        <v>1605.2278899999997</v>
      </c>
      <c r="N36" s="79"/>
      <c r="O36" s="87">
        <f t="shared" si="0"/>
        <v>7.7056762966042965E-3</v>
      </c>
      <c r="P36" s="87">
        <f>M36/'סכום נכסי הקרן'!$C$42</f>
        <v>2.1377714486481838E-3</v>
      </c>
    </row>
    <row r="37" spans="2:16">
      <c r="B37" s="85" t="s">
        <v>1043</v>
      </c>
      <c r="C37" s="79" t="s">
        <v>1044</v>
      </c>
      <c r="D37" s="79" t="s">
        <v>246</v>
      </c>
      <c r="E37" s="79"/>
      <c r="F37" s="105">
        <v>41730</v>
      </c>
      <c r="G37" s="86">
        <v>8.1800000000000015</v>
      </c>
      <c r="H37" s="92" t="s">
        <v>155</v>
      </c>
      <c r="I37" s="93">
        <v>4.8000000000000001E-2</v>
      </c>
      <c r="J37" s="93">
        <v>4.8499999999999995E-2</v>
      </c>
      <c r="K37" s="86">
        <v>1467999.9999999998</v>
      </c>
      <c r="L37" s="106">
        <v>103.1862</v>
      </c>
      <c r="M37" s="86">
        <v>1514.7763799999996</v>
      </c>
      <c r="N37" s="79"/>
      <c r="O37" s="87">
        <f t="shared" si="0"/>
        <v>7.2714762300959412E-3</v>
      </c>
      <c r="P37" s="87">
        <f>M37/'סכום נכסי הקרן'!$C$42</f>
        <v>2.0173121314573297E-3</v>
      </c>
    </row>
    <row r="38" spans="2:16">
      <c r="B38" s="85" t="s">
        <v>1045</v>
      </c>
      <c r="C38" s="79" t="s">
        <v>1046</v>
      </c>
      <c r="D38" s="79" t="s">
        <v>246</v>
      </c>
      <c r="E38" s="79"/>
      <c r="F38" s="105">
        <v>41760</v>
      </c>
      <c r="G38" s="86">
        <v>8.26</v>
      </c>
      <c r="H38" s="92" t="s">
        <v>155</v>
      </c>
      <c r="I38" s="93">
        <v>4.8000000000000001E-2</v>
      </c>
      <c r="J38" s="93">
        <v>4.8500000000000008E-2</v>
      </c>
      <c r="K38" s="86">
        <v>1238999.9999999998</v>
      </c>
      <c r="L38" s="106">
        <v>102.4764</v>
      </c>
      <c r="M38" s="86">
        <v>1269.6827299999998</v>
      </c>
      <c r="N38" s="79"/>
      <c r="O38" s="87">
        <f t="shared" si="0"/>
        <v>6.0949377828021867E-3</v>
      </c>
      <c r="P38" s="87">
        <f>M38/'סכום נכסי הקרן'!$C$42</f>
        <v>1.6909072574335107E-3</v>
      </c>
    </row>
    <row r="39" spans="2:16">
      <c r="B39" s="85" t="s">
        <v>1047</v>
      </c>
      <c r="C39" s="79" t="s">
        <v>1048</v>
      </c>
      <c r="D39" s="79" t="s">
        <v>246</v>
      </c>
      <c r="E39" s="79"/>
      <c r="F39" s="105">
        <v>41791</v>
      </c>
      <c r="G39" s="86">
        <v>8.3499999999999979</v>
      </c>
      <c r="H39" s="92" t="s">
        <v>155</v>
      </c>
      <c r="I39" s="93">
        <v>4.8000000000000001E-2</v>
      </c>
      <c r="J39" s="93">
        <v>4.8499999999999988E-2</v>
      </c>
      <c r="K39" s="86">
        <v>1489999.9999999998</v>
      </c>
      <c r="L39" s="106">
        <v>101.96510000000001</v>
      </c>
      <c r="M39" s="86">
        <v>1519.3785800000001</v>
      </c>
      <c r="N39" s="79"/>
      <c r="O39" s="87">
        <f t="shared" si="0"/>
        <v>7.2935684599115067E-3</v>
      </c>
      <c r="P39" s="87">
        <f>M39/'סכום נכסי הקרן'!$C$42</f>
        <v>2.0234411377014023E-3</v>
      </c>
    </row>
    <row r="40" spans="2:16">
      <c r="B40" s="85" t="s">
        <v>1049</v>
      </c>
      <c r="C40" s="79" t="s">
        <v>1050</v>
      </c>
      <c r="D40" s="79" t="s">
        <v>246</v>
      </c>
      <c r="E40" s="79"/>
      <c r="F40" s="105">
        <v>41821</v>
      </c>
      <c r="G40" s="86">
        <v>8.43</v>
      </c>
      <c r="H40" s="92" t="s">
        <v>155</v>
      </c>
      <c r="I40" s="93">
        <v>4.8000000000000001E-2</v>
      </c>
      <c r="J40" s="93">
        <v>4.8500000000000008E-2</v>
      </c>
      <c r="K40" s="86">
        <v>1160999.9999999998</v>
      </c>
      <c r="L40" s="106">
        <v>101.4697</v>
      </c>
      <c r="M40" s="86">
        <v>1178.0648299999998</v>
      </c>
      <c r="N40" s="79"/>
      <c r="O40" s="87">
        <f t="shared" si="0"/>
        <v>5.655138621092716E-3</v>
      </c>
      <c r="P40" s="87">
        <f>M40/'סכום נכסי הקרן'!$C$42</f>
        <v>1.5688945936707943E-3</v>
      </c>
    </row>
    <row r="41" spans="2:16">
      <c r="B41" s="85" t="s">
        <v>1051</v>
      </c>
      <c r="C41" s="79" t="s">
        <v>1052</v>
      </c>
      <c r="D41" s="79" t="s">
        <v>246</v>
      </c>
      <c r="E41" s="79"/>
      <c r="F41" s="105">
        <v>41852</v>
      </c>
      <c r="G41" s="86">
        <v>8.52</v>
      </c>
      <c r="H41" s="92" t="s">
        <v>155</v>
      </c>
      <c r="I41" s="93">
        <v>4.8000000000000001E-2</v>
      </c>
      <c r="J41" s="93">
        <v>4.8499999999999995E-2</v>
      </c>
      <c r="K41" s="86">
        <v>1269999.9999999998</v>
      </c>
      <c r="L41" s="106">
        <v>100.78270000000001</v>
      </c>
      <c r="M41" s="86">
        <v>1279.9400299999998</v>
      </c>
      <c r="N41" s="79"/>
      <c r="O41" s="87">
        <f t="shared" si="0"/>
        <v>6.1441765444568697E-3</v>
      </c>
      <c r="P41" s="87">
        <f>M41/'סכום נכסי הקרן'!$C$42</f>
        <v>1.7045674755351405E-3</v>
      </c>
    </row>
    <row r="42" spans="2:16">
      <c r="B42" s="85" t="s">
        <v>1053</v>
      </c>
      <c r="C42" s="79" t="s">
        <v>1054</v>
      </c>
      <c r="D42" s="79" t="s">
        <v>246</v>
      </c>
      <c r="E42" s="79"/>
      <c r="F42" s="105">
        <v>41883</v>
      </c>
      <c r="G42" s="86">
        <v>8.6</v>
      </c>
      <c r="H42" s="92" t="s">
        <v>155</v>
      </c>
      <c r="I42" s="93">
        <v>4.8000000000000001E-2</v>
      </c>
      <c r="J42" s="93">
        <v>4.8499999999999995E-2</v>
      </c>
      <c r="K42" s="86">
        <v>1179999.9999999998</v>
      </c>
      <c r="L42" s="106">
        <v>100.378</v>
      </c>
      <c r="M42" s="86">
        <v>1184.5440599999997</v>
      </c>
      <c r="N42" s="79"/>
      <c r="O42" s="87">
        <f t="shared" si="0"/>
        <v>5.6862412759508046E-3</v>
      </c>
      <c r="P42" s="87">
        <f>M42/'סכום נכסי הקרן'!$C$42</f>
        <v>1.577523345382319E-3</v>
      </c>
    </row>
    <row r="43" spans="2:16">
      <c r="B43" s="85" t="s">
        <v>1055</v>
      </c>
      <c r="C43" s="79" t="s">
        <v>1056</v>
      </c>
      <c r="D43" s="79" t="s">
        <v>246</v>
      </c>
      <c r="E43" s="79"/>
      <c r="F43" s="105">
        <v>41913</v>
      </c>
      <c r="G43" s="86">
        <v>8.48</v>
      </c>
      <c r="H43" s="92" t="s">
        <v>155</v>
      </c>
      <c r="I43" s="93">
        <v>4.8000000000000001E-2</v>
      </c>
      <c r="J43" s="93">
        <v>4.8500000000000008E-2</v>
      </c>
      <c r="K43" s="86">
        <v>2187999.9999999995</v>
      </c>
      <c r="L43" s="106">
        <v>102.38930000000001</v>
      </c>
      <c r="M43" s="86">
        <v>2240.2725899999996</v>
      </c>
      <c r="N43" s="79"/>
      <c r="O43" s="87">
        <f t="shared" si="0"/>
        <v>1.0754121269781399E-2</v>
      </c>
      <c r="P43" s="87">
        <f>M43/'סכום נכסי הקרן'!$C$42</f>
        <v>2.9834958699173357E-3</v>
      </c>
    </row>
    <row r="44" spans="2:16">
      <c r="B44" s="85" t="s">
        <v>1057</v>
      </c>
      <c r="C44" s="79" t="s">
        <v>1058</v>
      </c>
      <c r="D44" s="79" t="s">
        <v>246</v>
      </c>
      <c r="E44" s="79"/>
      <c r="F44" s="105">
        <v>41945</v>
      </c>
      <c r="G44" s="86">
        <v>8.5599999999999987</v>
      </c>
      <c r="H44" s="92" t="s">
        <v>155</v>
      </c>
      <c r="I44" s="93">
        <v>4.8000000000000001E-2</v>
      </c>
      <c r="J44" s="93">
        <v>4.8499999999999988E-2</v>
      </c>
      <c r="K44" s="86">
        <v>1093999.9999999998</v>
      </c>
      <c r="L44" s="106">
        <v>102.2619</v>
      </c>
      <c r="M44" s="86">
        <v>1118.7451999999998</v>
      </c>
      <c r="N44" s="79"/>
      <c r="O44" s="87">
        <f t="shared" si="0"/>
        <v>5.3703828741599015E-3</v>
      </c>
      <c r="P44" s="87">
        <f>M44/'סכום נכסי הקרן'!$C$42</f>
        <v>1.4898953362143506E-3</v>
      </c>
    </row>
    <row r="45" spans="2:16">
      <c r="B45" s="85" t="s">
        <v>1059</v>
      </c>
      <c r="C45" s="79" t="s">
        <v>1060</v>
      </c>
      <c r="D45" s="79" t="s">
        <v>246</v>
      </c>
      <c r="E45" s="79"/>
      <c r="F45" s="105">
        <v>41974</v>
      </c>
      <c r="G45" s="86">
        <v>8.6399999999999988</v>
      </c>
      <c r="H45" s="92" t="s">
        <v>155</v>
      </c>
      <c r="I45" s="93">
        <v>4.8000000000000001E-2</v>
      </c>
      <c r="J45" s="93">
        <v>4.8499999999999988E-2</v>
      </c>
      <c r="K45" s="86">
        <v>2109999.9999999995</v>
      </c>
      <c r="L45" s="106">
        <v>101.5791</v>
      </c>
      <c r="M45" s="86">
        <v>2143.3909199999998</v>
      </c>
      <c r="N45" s="79"/>
      <c r="O45" s="87">
        <f t="shared" si="0"/>
        <v>1.0289054102219017E-2</v>
      </c>
      <c r="P45" s="87">
        <f>M45/'סכום נכסי הקרן'!$C$42</f>
        <v>2.8544731502688782E-3</v>
      </c>
    </row>
    <row r="46" spans="2:16">
      <c r="B46" s="85" t="s">
        <v>1061</v>
      </c>
      <c r="C46" s="79" t="s">
        <v>1062</v>
      </c>
      <c r="D46" s="79" t="s">
        <v>246</v>
      </c>
      <c r="E46" s="79"/>
      <c r="F46" s="105">
        <v>42005</v>
      </c>
      <c r="G46" s="86">
        <v>8.73</v>
      </c>
      <c r="H46" s="92" t="s">
        <v>155</v>
      </c>
      <c r="I46" s="93">
        <v>4.8000000000000001E-2</v>
      </c>
      <c r="J46" s="93">
        <v>4.8499999999999995E-2</v>
      </c>
      <c r="K46" s="86">
        <v>3107999.9999999995</v>
      </c>
      <c r="L46" s="106">
        <v>101.3703</v>
      </c>
      <c r="M46" s="86">
        <v>3150.5902400000004</v>
      </c>
      <c r="N46" s="79"/>
      <c r="O46" s="87">
        <f t="shared" si="0"/>
        <v>1.5123976280203337E-2</v>
      </c>
      <c r="P46" s="87">
        <f>M46/'סכום נכסי הקרן'!$C$42</f>
        <v>4.1958166210665773E-3</v>
      </c>
    </row>
    <row r="47" spans="2:16">
      <c r="B47" s="85" t="s">
        <v>1063</v>
      </c>
      <c r="C47" s="79" t="s">
        <v>1064</v>
      </c>
      <c r="D47" s="79" t="s">
        <v>246</v>
      </c>
      <c r="E47" s="79"/>
      <c r="F47" s="105">
        <v>42036</v>
      </c>
      <c r="G47" s="86">
        <v>8.8099999999999969</v>
      </c>
      <c r="H47" s="92" t="s">
        <v>155</v>
      </c>
      <c r="I47" s="93">
        <v>4.8000000000000001E-2</v>
      </c>
      <c r="J47" s="93">
        <v>4.8499999999999988E-2</v>
      </c>
      <c r="K47" s="86">
        <v>2157999.9999999995</v>
      </c>
      <c r="L47" s="106">
        <v>100.9704</v>
      </c>
      <c r="M47" s="86">
        <v>2178.9417200000003</v>
      </c>
      <c r="N47" s="79"/>
      <c r="O47" s="87">
        <f t="shared" si="0"/>
        <v>1.0459710841110668E-2</v>
      </c>
      <c r="P47" s="87">
        <f>M47/'סכום נכסי הקרן'!$C$42</f>
        <v>2.9018181320562323E-3</v>
      </c>
    </row>
    <row r="48" spans="2:16">
      <c r="B48" s="85" t="s">
        <v>1065</v>
      </c>
      <c r="C48" s="79" t="s">
        <v>1066</v>
      </c>
      <c r="D48" s="79" t="s">
        <v>246</v>
      </c>
      <c r="E48" s="79"/>
      <c r="F48" s="105">
        <v>42064</v>
      </c>
      <c r="G48" s="86">
        <v>8.89</v>
      </c>
      <c r="H48" s="92" t="s">
        <v>155</v>
      </c>
      <c r="I48" s="93">
        <v>4.8000000000000001E-2</v>
      </c>
      <c r="J48" s="93">
        <v>4.8499999999999995E-2</v>
      </c>
      <c r="K48" s="86">
        <v>3352999.9999999995</v>
      </c>
      <c r="L48" s="106">
        <v>101.4777</v>
      </c>
      <c r="M48" s="86">
        <v>3402.5483399999994</v>
      </c>
      <c r="N48" s="79"/>
      <c r="O48" s="87">
        <f t="shared" si="0"/>
        <v>1.6333466578124491E-2</v>
      </c>
      <c r="P48" s="87">
        <f>M48/'סכום נכסי הקרן'!$C$42</f>
        <v>4.5313632657461951E-3</v>
      </c>
    </row>
    <row r="49" spans="2:16">
      <c r="B49" s="85" t="s">
        <v>1067</v>
      </c>
      <c r="C49" s="79" t="s">
        <v>1068</v>
      </c>
      <c r="D49" s="79" t="s">
        <v>246</v>
      </c>
      <c r="E49" s="79"/>
      <c r="F49" s="105">
        <v>42095</v>
      </c>
      <c r="G49" s="86">
        <v>8.77</v>
      </c>
      <c r="H49" s="92" t="s">
        <v>155</v>
      </c>
      <c r="I49" s="93">
        <v>4.8000000000000001E-2</v>
      </c>
      <c r="J49" s="93">
        <v>4.8499999999999995E-2</v>
      </c>
      <c r="K49" s="86">
        <v>3243999.9999999995</v>
      </c>
      <c r="L49" s="106">
        <v>104.244</v>
      </c>
      <c r="M49" s="86">
        <v>3381.6758399999994</v>
      </c>
      <c r="N49" s="79"/>
      <c r="O49" s="87">
        <f t="shared" si="0"/>
        <v>1.6233271004958319E-2</v>
      </c>
      <c r="P49" s="87">
        <f>M49/'סכום נכסי הקרן'!$C$42</f>
        <v>4.5035661941653432E-3</v>
      </c>
    </row>
    <row r="50" spans="2:16">
      <c r="B50" s="85" t="s">
        <v>1069</v>
      </c>
      <c r="C50" s="79" t="s">
        <v>1070</v>
      </c>
      <c r="D50" s="79" t="s">
        <v>246</v>
      </c>
      <c r="E50" s="79"/>
      <c r="F50" s="105">
        <v>42125</v>
      </c>
      <c r="G50" s="86">
        <v>8.85</v>
      </c>
      <c r="H50" s="92" t="s">
        <v>155</v>
      </c>
      <c r="I50" s="93">
        <v>4.8000000000000001E-2</v>
      </c>
      <c r="J50" s="93">
        <v>4.8499999999999995E-2</v>
      </c>
      <c r="K50" s="86">
        <v>3209999.9999999995</v>
      </c>
      <c r="L50" s="106">
        <v>103.5175</v>
      </c>
      <c r="M50" s="86">
        <v>3322.9110299999993</v>
      </c>
      <c r="N50" s="79"/>
      <c r="O50" s="87">
        <f t="shared" si="0"/>
        <v>1.5951178595330764E-2</v>
      </c>
      <c r="P50" s="87">
        <f>M50/'סכום נכסי הקרן'!$C$42</f>
        <v>4.4253058214258467E-3</v>
      </c>
    </row>
    <row r="51" spans="2:16">
      <c r="B51" s="85" t="s">
        <v>1071</v>
      </c>
      <c r="C51" s="79" t="s">
        <v>1072</v>
      </c>
      <c r="D51" s="79" t="s">
        <v>246</v>
      </c>
      <c r="E51" s="79"/>
      <c r="F51" s="105">
        <v>42156</v>
      </c>
      <c r="G51" s="86">
        <v>8.93</v>
      </c>
      <c r="H51" s="92" t="s">
        <v>155</v>
      </c>
      <c r="I51" s="93">
        <v>4.8000000000000001E-2</v>
      </c>
      <c r="J51" s="93">
        <v>4.8499999999999988E-2</v>
      </c>
      <c r="K51" s="86">
        <v>127999.99999999999</v>
      </c>
      <c r="L51" s="106">
        <v>102.4872</v>
      </c>
      <c r="M51" s="86">
        <v>131.18298000000001</v>
      </c>
      <c r="N51" s="79"/>
      <c r="O51" s="87">
        <f t="shared" si="0"/>
        <v>6.2972590110175314E-4</v>
      </c>
      <c r="P51" s="87">
        <f>M51/'סכום נכסי הקרן'!$C$42</f>
        <v>1.7470368596236253E-4</v>
      </c>
    </row>
    <row r="52" spans="2:16">
      <c r="B52" s="85" t="s">
        <v>1073</v>
      </c>
      <c r="C52" s="79" t="s">
        <v>1074</v>
      </c>
      <c r="D52" s="79" t="s">
        <v>246</v>
      </c>
      <c r="E52" s="79"/>
      <c r="F52" s="105">
        <v>42218</v>
      </c>
      <c r="G52" s="86">
        <v>9.11</v>
      </c>
      <c r="H52" s="92" t="s">
        <v>155</v>
      </c>
      <c r="I52" s="93">
        <v>4.8000000000000001E-2</v>
      </c>
      <c r="J52" s="93">
        <v>4.8499999999999995E-2</v>
      </c>
      <c r="K52" s="86">
        <v>3640999.9999999995</v>
      </c>
      <c r="L52" s="106">
        <v>101.1572</v>
      </c>
      <c r="M52" s="86">
        <v>3683.1349999999993</v>
      </c>
      <c r="N52" s="79"/>
      <c r="O52" s="87">
        <f t="shared" si="0"/>
        <v>1.7680384351341956E-2</v>
      </c>
      <c r="P52" s="87">
        <f>M52/'סכום נכסי הקרן'!$C$42</f>
        <v>4.9050361593934366E-3</v>
      </c>
    </row>
    <row r="53" spans="2:16">
      <c r="B53" s="85" t="s">
        <v>1075</v>
      </c>
      <c r="C53" s="79" t="s">
        <v>1076</v>
      </c>
      <c r="D53" s="79" t="s">
        <v>246</v>
      </c>
      <c r="E53" s="79"/>
      <c r="F53" s="105">
        <v>42309</v>
      </c>
      <c r="G53" s="86">
        <v>9.129999999999999</v>
      </c>
      <c r="H53" s="92" t="s">
        <v>155</v>
      </c>
      <c r="I53" s="93">
        <v>4.8000000000000001E-2</v>
      </c>
      <c r="J53" s="93">
        <v>4.8500000000000008E-2</v>
      </c>
      <c r="K53" s="86">
        <v>4975999.9999999991</v>
      </c>
      <c r="L53" s="106">
        <v>102.7889</v>
      </c>
      <c r="M53" s="86">
        <v>5114.7778999999991</v>
      </c>
      <c r="N53" s="79"/>
      <c r="O53" s="87">
        <f t="shared" si="0"/>
        <v>2.4552789714129313E-2</v>
      </c>
      <c r="P53" s="87">
        <f>M53/'סכום נכסי הקרן'!$C$42</f>
        <v>6.8116348020820375E-3</v>
      </c>
    </row>
    <row r="54" spans="2:16">
      <c r="B54" s="85" t="s">
        <v>1077</v>
      </c>
      <c r="C54" s="79" t="s">
        <v>1078</v>
      </c>
      <c r="D54" s="79" t="s">
        <v>246</v>
      </c>
      <c r="E54" s="79"/>
      <c r="F54" s="105">
        <v>42339</v>
      </c>
      <c r="G54" s="86">
        <v>9.2199999999999989</v>
      </c>
      <c r="H54" s="92" t="s">
        <v>155</v>
      </c>
      <c r="I54" s="93">
        <v>4.8000000000000001E-2</v>
      </c>
      <c r="J54" s="93">
        <v>4.8499999999999995E-2</v>
      </c>
      <c r="K54" s="86">
        <v>2928999.9999999995</v>
      </c>
      <c r="L54" s="106">
        <v>102.2805</v>
      </c>
      <c r="M54" s="86">
        <v>2995.7972099999997</v>
      </c>
      <c r="N54" s="79"/>
      <c r="O54" s="87">
        <f t="shared" si="0"/>
        <v>1.4380913572670536E-2</v>
      </c>
      <c r="P54" s="87">
        <f>M54/'סכום נכסי הקרן'!$C$42</f>
        <v>3.989670115610743E-3</v>
      </c>
    </row>
    <row r="55" spans="2:16">
      <c r="B55" s="85" t="s">
        <v>1079</v>
      </c>
      <c r="C55" s="79" t="s">
        <v>1080</v>
      </c>
      <c r="D55" s="79" t="s">
        <v>246</v>
      </c>
      <c r="E55" s="79"/>
      <c r="F55" s="105">
        <v>42370</v>
      </c>
      <c r="G55" s="86">
        <v>9.3000000000000007</v>
      </c>
      <c r="H55" s="92" t="s">
        <v>155</v>
      </c>
      <c r="I55" s="93">
        <v>4.8000000000000001E-2</v>
      </c>
      <c r="J55" s="93">
        <v>4.8500000000000008E-2</v>
      </c>
      <c r="K55" s="86">
        <v>2571999.9999999995</v>
      </c>
      <c r="L55" s="106">
        <v>102.2877</v>
      </c>
      <c r="M55" s="86">
        <v>2630.8408099999997</v>
      </c>
      <c r="N55" s="79"/>
      <c r="O55" s="87">
        <f t="shared" si="0"/>
        <v>1.2628990435592451E-2</v>
      </c>
      <c r="P55" s="87">
        <f>M55/'סכום נכסי הקרן'!$C$42</f>
        <v>3.5036373368496996E-3</v>
      </c>
    </row>
    <row r="56" spans="2:16">
      <c r="B56" s="85" t="s">
        <v>1081</v>
      </c>
      <c r="C56" s="79" t="s">
        <v>1082</v>
      </c>
      <c r="D56" s="79" t="s">
        <v>246</v>
      </c>
      <c r="E56" s="79"/>
      <c r="F56" s="105">
        <v>42461</v>
      </c>
      <c r="G56" s="86">
        <v>9.32</v>
      </c>
      <c r="H56" s="92" t="s">
        <v>155</v>
      </c>
      <c r="I56" s="93">
        <v>4.8000000000000001E-2</v>
      </c>
      <c r="J56" s="93">
        <v>4.8500000000000008E-2</v>
      </c>
      <c r="K56" s="86">
        <v>3307999.9999999995</v>
      </c>
      <c r="L56" s="106">
        <v>104.4556</v>
      </c>
      <c r="M56" s="86">
        <v>3455.3902799999992</v>
      </c>
      <c r="N56" s="79"/>
      <c r="O56" s="87">
        <f t="shared" si="0"/>
        <v>1.6587127062757976E-2</v>
      </c>
      <c r="P56" s="87">
        <f>M56/'סכום נכסי הקרן'!$C$42</f>
        <v>4.6017358223949456E-3</v>
      </c>
    </row>
    <row r="57" spans="2:16">
      <c r="B57" s="85" t="s">
        <v>1083</v>
      </c>
      <c r="C57" s="79" t="s">
        <v>1084</v>
      </c>
      <c r="D57" s="79" t="s">
        <v>246</v>
      </c>
      <c r="E57" s="79"/>
      <c r="F57" s="105">
        <v>42491</v>
      </c>
      <c r="G57" s="86">
        <v>9.4100000000000019</v>
      </c>
      <c r="H57" s="92" t="s">
        <v>155</v>
      </c>
      <c r="I57" s="93">
        <v>4.8000000000000001E-2</v>
      </c>
      <c r="J57" s="93">
        <v>4.8600000000000004E-2</v>
      </c>
      <c r="K57" s="86">
        <v>2488999.9999999995</v>
      </c>
      <c r="L57" s="106">
        <v>104.2555</v>
      </c>
      <c r="M57" s="86">
        <v>2594.9196099999995</v>
      </c>
      <c r="N57" s="79"/>
      <c r="O57" s="87">
        <f t="shared" si="0"/>
        <v>1.2456555642308622E-2</v>
      </c>
      <c r="P57" s="87">
        <f>M57/'סכום נכסי הקרן'!$C$42</f>
        <v>3.455799072738065E-3</v>
      </c>
    </row>
    <row r="58" spans="2:16">
      <c r="B58" s="85" t="s">
        <v>1085</v>
      </c>
      <c r="C58" s="79" t="s">
        <v>1086</v>
      </c>
      <c r="D58" s="79" t="s">
        <v>246</v>
      </c>
      <c r="E58" s="79"/>
      <c r="F58" s="105">
        <v>42522</v>
      </c>
      <c r="G58" s="86">
        <v>9.49</v>
      </c>
      <c r="H58" s="92" t="s">
        <v>155</v>
      </c>
      <c r="I58" s="93">
        <v>4.8000000000000001E-2</v>
      </c>
      <c r="J58" s="93">
        <v>4.8500000000000008E-2</v>
      </c>
      <c r="K58" s="86">
        <v>3049999.9999999995</v>
      </c>
      <c r="L58" s="106">
        <v>103.4224</v>
      </c>
      <c r="M58" s="86">
        <v>3154.3838199999996</v>
      </c>
      <c r="N58" s="79"/>
      <c r="O58" s="87">
        <f t="shared" si="0"/>
        <v>1.5142186840627417E-2</v>
      </c>
      <c r="P58" s="87">
        <f>M58/'סכום נכסי הקרן'!$C$42</f>
        <v>4.2008687429881328E-3</v>
      </c>
    </row>
    <row r="59" spans="2:16">
      <c r="B59" s="85" t="s">
        <v>1087</v>
      </c>
      <c r="C59" s="79" t="s">
        <v>1088</v>
      </c>
      <c r="D59" s="79" t="s">
        <v>246</v>
      </c>
      <c r="E59" s="79"/>
      <c r="F59" s="105">
        <v>42552</v>
      </c>
      <c r="G59" s="86">
        <v>9.58</v>
      </c>
      <c r="H59" s="92" t="s">
        <v>155</v>
      </c>
      <c r="I59" s="93">
        <v>4.8000000000000001E-2</v>
      </c>
      <c r="J59" s="93">
        <v>4.8500000000000008E-2</v>
      </c>
      <c r="K59" s="86">
        <v>406999.99999999994</v>
      </c>
      <c r="L59" s="106">
        <v>102.7009</v>
      </c>
      <c r="M59" s="86">
        <v>417.99523999999991</v>
      </c>
      <c r="N59" s="79"/>
      <c r="O59" s="87">
        <f t="shared" si="0"/>
        <v>2.0065288131527691E-3</v>
      </c>
      <c r="P59" s="87">
        <f>M59/'סכום נכסי הקרן'!$C$42</f>
        <v>5.5666755811403529E-4</v>
      </c>
    </row>
    <row r="60" spans="2:16">
      <c r="B60" s="85" t="s">
        <v>1089</v>
      </c>
      <c r="C60" s="79" t="s">
        <v>1090</v>
      </c>
      <c r="D60" s="79" t="s">
        <v>246</v>
      </c>
      <c r="E60" s="79"/>
      <c r="F60" s="105">
        <v>42583</v>
      </c>
      <c r="G60" s="86">
        <v>9.66</v>
      </c>
      <c r="H60" s="92" t="s">
        <v>155</v>
      </c>
      <c r="I60" s="93">
        <v>4.8000000000000001E-2</v>
      </c>
      <c r="J60" s="93">
        <v>4.8500000000000015E-2</v>
      </c>
      <c r="K60" s="86">
        <v>4754999.9999999991</v>
      </c>
      <c r="L60" s="106">
        <v>101.9987</v>
      </c>
      <c r="M60" s="86">
        <v>4850.0371999999988</v>
      </c>
      <c r="N60" s="79"/>
      <c r="O60" s="87">
        <f t="shared" si="0"/>
        <v>2.3281938298299235E-2</v>
      </c>
      <c r="P60" s="87">
        <f>M60/'סכום נכסי הקרן'!$C$42</f>
        <v>6.4590648565429429E-3</v>
      </c>
    </row>
    <row r="61" spans="2:16">
      <c r="B61" s="85" t="s">
        <v>1091</v>
      </c>
      <c r="C61" s="79" t="s">
        <v>1092</v>
      </c>
      <c r="D61" s="79" t="s">
        <v>246</v>
      </c>
      <c r="E61" s="79"/>
      <c r="F61" s="105">
        <v>42614</v>
      </c>
      <c r="G61" s="86">
        <v>9.74</v>
      </c>
      <c r="H61" s="92" t="s">
        <v>155</v>
      </c>
      <c r="I61" s="93">
        <v>4.8000000000000001E-2</v>
      </c>
      <c r="J61" s="93">
        <v>4.8499999999999995E-2</v>
      </c>
      <c r="K61" s="86">
        <v>3226999.9999999995</v>
      </c>
      <c r="L61" s="106">
        <v>101.17659999999999</v>
      </c>
      <c r="M61" s="86">
        <v>3264.9423299999994</v>
      </c>
      <c r="N61" s="79"/>
      <c r="O61" s="87">
        <f t="shared" si="0"/>
        <v>1.5672907802555688E-2</v>
      </c>
      <c r="P61" s="87">
        <f>M61/'סכום נכסי הקרן'!$C$42</f>
        <v>4.3481056727446201E-3</v>
      </c>
    </row>
    <row r="62" spans="2:16">
      <c r="B62" s="85" t="s">
        <v>1093</v>
      </c>
      <c r="C62" s="79" t="s">
        <v>1094</v>
      </c>
      <c r="D62" s="79" t="s">
        <v>246</v>
      </c>
      <c r="E62" s="79"/>
      <c r="F62" s="105">
        <v>42644</v>
      </c>
      <c r="G62" s="86">
        <v>9.6000000000000014</v>
      </c>
      <c r="H62" s="92" t="s">
        <v>155</v>
      </c>
      <c r="I62" s="93">
        <v>4.8000000000000001E-2</v>
      </c>
      <c r="J62" s="93">
        <v>4.8499999999999995E-2</v>
      </c>
      <c r="K62" s="86">
        <v>1704999.9999999998</v>
      </c>
      <c r="L62" s="106">
        <v>103.5081</v>
      </c>
      <c r="M62" s="86">
        <v>1764.8038099999997</v>
      </c>
      <c r="N62" s="79"/>
      <c r="O62" s="87">
        <f t="shared" si="0"/>
        <v>8.4716986115123839E-3</v>
      </c>
      <c r="P62" s="87">
        <f>M62/'סכום נכסי הקרן'!$C$42</f>
        <v>2.3502875952918652E-3</v>
      </c>
    </row>
    <row r="63" spans="2:16">
      <c r="B63" s="85" t="s">
        <v>1095</v>
      </c>
      <c r="C63" s="79" t="s">
        <v>1096</v>
      </c>
      <c r="D63" s="79" t="s">
        <v>246</v>
      </c>
      <c r="E63" s="79"/>
      <c r="F63" s="105">
        <v>42675</v>
      </c>
      <c r="G63" s="86">
        <v>9.68</v>
      </c>
      <c r="H63" s="92" t="s">
        <v>155</v>
      </c>
      <c r="I63" s="93">
        <v>4.8000000000000001E-2</v>
      </c>
      <c r="J63" s="93">
        <v>4.8499999999999995E-2</v>
      </c>
      <c r="K63" s="86">
        <v>1796999.9999999998</v>
      </c>
      <c r="L63" s="106">
        <v>103.20310000000001</v>
      </c>
      <c r="M63" s="86">
        <v>1854.5605999999996</v>
      </c>
      <c r="N63" s="79"/>
      <c r="O63" s="87">
        <f t="shared" si="0"/>
        <v>8.9025637699555807E-3</v>
      </c>
      <c r="P63" s="87">
        <f>M63/'סכום נכסי הקרן'!$C$42</f>
        <v>2.4698217151384312E-3</v>
      </c>
    </row>
    <row r="64" spans="2:16">
      <c r="B64" s="85" t="s">
        <v>1097</v>
      </c>
      <c r="C64" s="79" t="s">
        <v>1098</v>
      </c>
      <c r="D64" s="79" t="s">
        <v>246</v>
      </c>
      <c r="E64" s="79"/>
      <c r="F64" s="105">
        <v>42705</v>
      </c>
      <c r="G64" s="86">
        <v>9.759999999999998</v>
      </c>
      <c r="H64" s="92" t="s">
        <v>155</v>
      </c>
      <c r="I64" s="93">
        <v>4.8000000000000001E-2</v>
      </c>
      <c r="J64" s="93">
        <v>4.8499999999999995E-2</v>
      </c>
      <c r="K64" s="86">
        <v>3515999.9999999995</v>
      </c>
      <c r="L64" s="106">
        <v>102.58880000000001</v>
      </c>
      <c r="M64" s="86">
        <v>3607.0248199999992</v>
      </c>
      <c r="N64" s="79"/>
      <c r="O64" s="87">
        <f t="shared" si="0"/>
        <v>1.7315027872296301E-2</v>
      </c>
      <c r="P64" s="87">
        <f>M64/'סכום נכסי הקרן'!$C$42</f>
        <v>4.8036759906790278E-3</v>
      </c>
    </row>
    <row r="65" spans="2:16">
      <c r="B65" s="85" t="s">
        <v>1099</v>
      </c>
      <c r="C65" s="79" t="s">
        <v>1100</v>
      </c>
      <c r="D65" s="79" t="s">
        <v>246</v>
      </c>
      <c r="E65" s="79"/>
      <c r="F65" s="105">
        <v>42736</v>
      </c>
      <c r="G65" s="86">
        <v>9.8499999999999979</v>
      </c>
      <c r="H65" s="92" t="s">
        <v>155</v>
      </c>
      <c r="I65" s="93">
        <v>4.8000000000000001E-2</v>
      </c>
      <c r="J65" s="93">
        <v>4.8499999999999995E-2</v>
      </c>
      <c r="K65" s="86">
        <v>7392999.9999999991</v>
      </c>
      <c r="L65" s="106">
        <v>102.5973</v>
      </c>
      <c r="M65" s="86">
        <v>7585.0216599999994</v>
      </c>
      <c r="N65" s="79"/>
      <c r="O65" s="87">
        <f t="shared" si="0"/>
        <v>3.6410856040317227E-2</v>
      </c>
      <c r="P65" s="87">
        <f>M65/'סכום נכסי הקרן'!$C$42</f>
        <v>1.0101396096554275E-2</v>
      </c>
    </row>
    <row r="66" spans="2:16">
      <c r="B66" s="85" t="s">
        <v>1101</v>
      </c>
      <c r="C66" s="79" t="s">
        <v>1102</v>
      </c>
      <c r="D66" s="79" t="s">
        <v>246</v>
      </c>
      <c r="E66" s="79"/>
      <c r="F66" s="105">
        <v>42767</v>
      </c>
      <c r="G66" s="86">
        <v>9.9299999999999979</v>
      </c>
      <c r="H66" s="92" t="s">
        <v>155</v>
      </c>
      <c r="I66" s="93">
        <v>4.8000000000000001E-2</v>
      </c>
      <c r="J66" s="93">
        <v>4.8499999999999981E-2</v>
      </c>
      <c r="K66" s="86">
        <v>2847999.9999999995</v>
      </c>
      <c r="L66" s="106">
        <v>102.1925</v>
      </c>
      <c r="M66" s="86">
        <v>2910.4423900000002</v>
      </c>
      <c r="N66" s="79"/>
      <c r="O66" s="87">
        <f t="shared" si="0"/>
        <v>1.3971179467393482E-2</v>
      </c>
      <c r="P66" s="87">
        <f>M66/'סכום נכסי הקרן'!$C$42</f>
        <v>3.8759983445574102E-3</v>
      </c>
    </row>
    <row r="67" spans="2:16">
      <c r="B67" s="85" t="s">
        <v>1103</v>
      </c>
      <c r="C67" s="79" t="s">
        <v>1104</v>
      </c>
      <c r="D67" s="79" t="s">
        <v>246</v>
      </c>
      <c r="E67" s="79"/>
      <c r="F67" s="105">
        <v>42795</v>
      </c>
      <c r="G67" s="86">
        <v>10.020000000000001</v>
      </c>
      <c r="H67" s="92" t="s">
        <v>155</v>
      </c>
      <c r="I67" s="93">
        <v>4.8000000000000001E-2</v>
      </c>
      <c r="J67" s="93">
        <v>4.8500000000000008E-2</v>
      </c>
      <c r="K67" s="86">
        <v>5335999.9999999991</v>
      </c>
      <c r="L67" s="106">
        <v>101.9933</v>
      </c>
      <c r="M67" s="86">
        <v>5442.3615199999986</v>
      </c>
      <c r="N67" s="79"/>
      <c r="O67" s="87">
        <f t="shared" si="0"/>
        <v>2.6125309947247009E-2</v>
      </c>
      <c r="P67" s="87">
        <f>M67/'סכום נכסי הקרן'!$C$42</f>
        <v>7.2478961667414906E-3</v>
      </c>
    </row>
    <row r="68" spans="2:16">
      <c r="B68" s="85" t="s">
        <v>1105</v>
      </c>
      <c r="C68" s="79" t="s">
        <v>1106</v>
      </c>
      <c r="D68" s="79" t="s">
        <v>246</v>
      </c>
      <c r="E68" s="79"/>
      <c r="F68" s="105">
        <v>42826</v>
      </c>
      <c r="G68" s="86">
        <v>9.86</v>
      </c>
      <c r="H68" s="92" t="s">
        <v>155</v>
      </c>
      <c r="I68" s="93">
        <v>4.8000000000000001E-2</v>
      </c>
      <c r="J68" s="93">
        <v>4.8500000000000008E-2</v>
      </c>
      <c r="K68" s="86">
        <v>4898999.9999999991</v>
      </c>
      <c r="L68" s="106">
        <v>104.02930000000001</v>
      </c>
      <c r="M68" s="86">
        <v>5096.3953699999993</v>
      </c>
      <c r="N68" s="79"/>
      <c r="O68" s="87">
        <f t="shared" si="0"/>
        <v>2.44645469003986E-2</v>
      </c>
      <c r="P68" s="87">
        <f>M68/'סכום נכסי הקרן'!$C$42</f>
        <v>6.7871537623289107E-3</v>
      </c>
    </row>
    <row r="69" spans="2:16">
      <c r="B69" s="85" t="s">
        <v>1107</v>
      </c>
      <c r="C69" s="79" t="s">
        <v>1108</v>
      </c>
      <c r="D69" s="79" t="s">
        <v>246</v>
      </c>
      <c r="E69" s="79"/>
      <c r="F69" s="105">
        <v>42856</v>
      </c>
      <c r="G69" s="86">
        <v>9.9399999999999977</v>
      </c>
      <c r="H69" s="92" t="s">
        <v>155</v>
      </c>
      <c r="I69" s="93">
        <v>4.8000000000000001E-2</v>
      </c>
      <c r="J69" s="93">
        <v>4.8499999999999995E-2</v>
      </c>
      <c r="K69" s="86">
        <v>3851999.9999999995</v>
      </c>
      <c r="L69" s="106">
        <v>103.3043</v>
      </c>
      <c r="M69" s="86">
        <v>3979.4315199999996</v>
      </c>
      <c r="N69" s="79"/>
      <c r="O69" s="87">
        <f t="shared" si="0"/>
        <v>1.9102715152565664E-2</v>
      </c>
      <c r="P69" s="87">
        <f>M69/'סכום נכסי הקרן'!$C$42</f>
        <v>5.2996307491932782E-3</v>
      </c>
    </row>
    <row r="70" spans="2:16">
      <c r="B70" s="85" t="s">
        <v>1109</v>
      </c>
      <c r="C70" s="79" t="s">
        <v>1110</v>
      </c>
      <c r="D70" s="79" t="s">
        <v>246</v>
      </c>
      <c r="E70" s="79"/>
      <c r="F70" s="105">
        <v>42887</v>
      </c>
      <c r="G70" s="86">
        <v>10.030000000000001</v>
      </c>
      <c r="H70" s="92" t="s">
        <v>155</v>
      </c>
      <c r="I70" s="93">
        <v>4.8000000000000001E-2</v>
      </c>
      <c r="J70" s="93">
        <v>4.8499999999999995E-2</v>
      </c>
      <c r="K70" s="86">
        <v>5183999.9999999991</v>
      </c>
      <c r="L70" s="106">
        <v>102.69540000000001</v>
      </c>
      <c r="M70" s="86">
        <v>5323.7302099999988</v>
      </c>
      <c r="N70" s="79"/>
      <c r="O70" s="87">
        <f t="shared" si="0"/>
        <v>2.5555836616265877E-2</v>
      </c>
      <c r="P70" s="87">
        <f>M70/'סכום נכסי הקרן'!$C$42</f>
        <v>7.089908239286697E-3</v>
      </c>
    </row>
    <row r="71" spans="2:16">
      <c r="B71" s="85" t="s">
        <v>1111</v>
      </c>
      <c r="C71" s="79" t="s">
        <v>1112</v>
      </c>
      <c r="D71" s="79" t="s">
        <v>246</v>
      </c>
      <c r="E71" s="79"/>
      <c r="F71" s="105">
        <v>42949</v>
      </c>
      <c r="G71" s="86">
        <v>10.199999999999999</v>
      </c>
      <c r="H71" s="92" t="s">
        <v>155</v>
      </c>
      <c r="I71" s="93">
        <v>4.8000000000000001E-2</v>
      </c>
      <c r="J71" s="93">
        <v>4.8500000000000008E-2</v>
      </c>
      <c r="K71" s="86">
        <v>5159999.9999999991</v>
      </c>
      <c r="L71" s="106">
        <v>102.1915</v>
      </c>
      <c r="M71" s="86">
        <v>5273.0807899999991</v>
      </c>
      <c r="N71" s="79"/>
      <c r="O71" s="87">
        <f t="shared" si="0"/>
        <v>2.5312701023144108E-2</v>
      </c>
      <c r="P71" s="87">
        <f>M71/'סכום נכסי הקרן'!$C$42</f>
        <v>7.0224555837222653E-3</v>
      </c>
    </row>
    <row r="72" spans="2:16">
      <c r="B72" s="85" t="s">
        <v>1113</v>
      </c>
      <c r="C72" s="79" t="s">
        <v>1114</v>
      </c>
      <c r="D72" s="79" t="s">
        <v>246</v>
      </c>
      <c r="E72" s="79"/>
      <c r="F72" s="105">
        <v>42979</v>
      </c>
      <c r="G72" s="86">
        <v>10.280000000000001</v>
      </c>
      <c r="H72" s="92" t="s">
        <v>155</v>
      </c>
      <c r="I72" s="93">
        <v>4.8000000000000001E-2</v>
      </c>
      <c r="J72" s="93">
        <v>4.8500000000000008E-2</v>
      </c>
      <c r="K72" s="86">
        <v>3142999.9999999995</v>
      </c>
      <c r="L72" s="106">
        <v>101.9037</v>
      </c>
      <c r="M72" s="86">
        <v>3202.8328699999993</v>
      </c>
      <c r="N72" s="79"/>
      <c r="O72" s="87">
        <f t="shared" si="0"/>
        <v>1.5374759859389254E-2</v>
      </c>
      <c r="P72" s="87">
        <f>M72/'סכום נכסי הקרן'!$C$42</f>
        <v>4.2653910431857253E-3</v>
      </c>
    </row>
    <row r="73" spans="2:16">
      <c r="B73" s="85" t="s">
        <v>1115</v>
      </c>
      <c r="C73" s="79" t="s">
        <v>1116</v>
      </c>
      <c r="D73" s="79" t="s">
        <v>246</v>
      </c>
      <c r="E73" s="79"/>
      <c r="F73" s="105">
        <v>43009</v>
      </c>
      <c r="G73" s="86">
        <v>10.120000000000001</v>
      </c>
      <c r="H73" s="92" t="s">
        <v>155</v>
      </c>
      <c r="I73" s="93">
        <v>4.8000000000000001E-2</v>
      </c>
      <c r="J73" s="93">
        <v>4.8500000000000008E-2</v>
      </c>
      <c r="K73" s="86">
        <v>7447999.9999999991</v>
      </c>
      <c r="L73" s="106">
        <v>103.62649999999999</v>
      </c>
      <c r="M73" s="86">
        <v>7718.0988199999983</v>
      </c>
      <c r="N73" s="79"/>
      <c r="O73" s="87">
        <f t="shared" si="0"/>
        <v>3.7049674692684033E-2</v>
      </c>
      <c r="P73" s="87">
        <f>M73/'סכום נכסי הקרן'!$C$42</f>
        <v>1.0278622367594945E-2</v>
      </c>
    </row>
    <row r="74" spans="2:16">
      <c r="B74" s="85" t="s">
        <v>1117</v>
      </c>
      <c r="C74" s="79" t="s">
        <v>1118</v>
      </c>
      <c r="D74" s="79" t="s">
        <v>246</v>
      </c>
      <c r="E74" s="79"/>
      <c r="F74" s="105">
        <v>43040</v>
      </c>
      <c r="G74" s="86">
        <v>10.199999999999998</v>
      </c>
      <c r="H74" s="92" t="s">
        <v>155</v>
      </c>
      <c r="I74" s="93">
        <v>4.8000000000000001E-2</v>
      </c>
      <c r="J74" s="93">
        <v>4.8499999999999995E-2</v>
      </c>
      <c r="K74" s="86">
        <v>6168999.9999999991</v>
      </c>
      <c r="L74" s="106">
        <v>103.1148</v>
      </c>
      <c r="M74" s="86">
        <v>6361.1539400000001</v>
      </c>
      <c r="N74" s="79"/>
      <c r="O74" s="87">
        <f t="shared" si="0"/>
        <v>3.053584692856853E-2</v>
      </c>
      <c r="P74" s="87">
        <f>M74/'סכום נכסי הקרן'!$C$42</f>
        <v>8.4715032414418787E-3</v>
      </c>
    </row>
    <row r="75" spans="2:16">
      <c r="B75" s="85" t="s">
        <v>1119</v>
      </c>
      <c r="C75" s="79" t="s">
        <v>1120</v>
      </c>
      <c r="D75" s="79" t="s">
        <v>246</v>
      </c>
      <c r="E75" s="79"/>
      <c r="F75" s="105">
        <v>43070</v>
      </c>
      <c r="G75" s="86">
        <v>10.29</v>
      </c>
      <c r="H75" s="92" t="s">
        <v>155</v>
      </c>
      <c r="I75" s="93">
        <v>4.8000000000000001E-2</v>
      </c>
      <c r="J75" s="93">
        <v>4.8500000000000015E-2</v>
      </c>
      <c r="K75" s="86">
        <v>5172999.9999999991</v>
      </c>
      <c r="L75" s="106">
        <v>102.40170000000001</v>
      </c>
      <c r="M75" s="86">
        <v>5297.2396999999992</v>
      </c>
      <c r="N75" s="79"/>
      <c r="O75" s="87">
        <f t="shared" si="0"/>
        <v>2.5428672556717949E-2</v>
      </c>
      <c r="P75" s="87">
        <f>M75/'סכום נכסי הקרן'!$C$42</f>
        <v>7.0546293506685035E-3</v>
      </c>
    </row>
    <row r="76" spans="2:16">
      <c r="B76" s="85" t="s">
        <v>1121</v>
      </c>
      <c r="C76" s="79" t="s">
        <v>1122</v>
      </c>
      <c r="D76" s="79" t="s">
        <v>246</v>
      </c>
      <c r="E76" s="79"/>
      <c r="F76" s="105">
        <v>43101</v>
      </c>
      <c r="G76" s="86">
        <v>10.37</v>
      </c>
      <c r="H76" s="92" t="s">
        <v>155</v>
      </c>
      <c r="I76" s="93">
        <v>4.8000000000000001E-2</v>
      </c>
      <c r="J76" s="93">
        <v>4.8499999999999995E-2</v>
      </c>
      <c r="K76" s="86">
        <v>10195999.999999998</v>
      </c>
      <c r="L76" s="106">
        <v>102.30289999999999</v>
      </c>
      <c r="M76" s="86">
        <v>10430.800889999999</v>
      </c>
      <c r="N76" s="79"/>
      <c r="O76" s="87">
        <f t="shared" ref="O76:O91" si="1">M76/$M$11</f>
        <v>5.007162887798567E-2</v>
      </c>
      <c r="P76" s="87">
        <f>M76/'סכום נכסי הקרן'!$C$42</f>
        <v>1.3891278906932068E-2</v>
      </c>
    </row>
    <row r="77" spans="2:16">
      <c r="B77" s="85" t="s">
        <v>1123</v>
      </c>
      <c r="C77" s="79" t="s">
        <v>1124</v>
      </c>
      <c r="D77" s="79" t="s">
        <v>246</v>
      </c>
      <c r="E77" s="79"/>
      <c r="F77" s="105">
        <v>43132</v>
      </c>
      <c r="G77" s="86">
        <v>10.459999999999999</v>
      </c>
      <c r="H77" s="92" t="s">
        <v>155</v>
      </c>
      <c r="I77" s="93">
        <v>4.8000000000000001E-2</v>
      </c>
      <c r="J77" s="93">
        <v>4.8500000000000008E-2</v>
      </c>
      <c r="K77" s="86">
        <v>9725999.9999999981</v>
      </c>
      <c r="L77" s="106">
        <v>101.7948</v>
      </c>
      <c r="M77" s="86">
        <v>9900.8519099999976</v>
      </c>
      <c r="N77" s="79"/>
      <c r="O77" s="87">
        <f t="shared" si="1"/>
        <v>4.7527681492673522E-2</v>
      </c>
      <c r="P77" s="87">
        <f>M77/'סכום נכסי הקרן'!$C$42</f>
        <v>1.3185516313507261E-2</v>
      </c>
    </row>
    <row r="78" spans="2:16">
      <c r="B78" s="85" t="s">
        <v>1125</v>
      </c>
      <c r="C78" s="79" t="s">
        <v>1126</v>
      </c>
      <c r="D78" s="79" t="s">
        <v>246</v>
      </c>
      <c r="E78" s="79"/>
      <c r="F78" s="105">
        <v>43161</v>
      </c>
      <c r="G78" s="86">
        <v>10.540000000000001</v>
      </c>
      <c r="H78" s="92" t="s">
        <v>155</v>
      </c>
      <c r="I78" s="93">
        <v>4.8000000000000001E-2</v>
      </c>
      <c r="J78" s="93">
        <v>4.8500000000000008E-2</v>
      </c>
      <c r="K78" s="86">
        <v>3027999.9999999995</v>
      </c>
      <c r="L78" s="106">
        <v>101.8903</v>
      </c>
      <c r="M78" s="86">
        <v>3085.2372299999997</v>
      </c>
      <c r="N78" s="79"/>
      <c r="O78" s="87">
        <f t="shared" si="1"/>
        <v>1.4810258120180121E-2</v>
      </c>
      <c r="P78" s="87">
        <f>M78/'סכום נכסי הקרן'!$C$42</f>
        <v>4.1087823751931015E-3</v>
      </c>
    </row>
    <row r="79" spans="2:16">
      <c r="B79" s="85" t="s">
        <v>1127</v>
      </c>
      <c r="C79" s="79" t="s">
        <v>1128</v>
      </c>
      <c r="D79" s="79" t="s">
        <v>246</v>
      </c>
      <c r="E79" s="79"/>
      <c r="F79" s="105">
        <v>43221</v>
      </c>
      <c r="G79" s="86">
        <v>10.450000000000001</v>
      </c>
      <c r="H79" s="92" t="s">
        <v>155</v>
      </c>
      <c r="I79" s="93">
        <v>4.8000000000000001E-2</v>
      </c>
      <c r="J79" s="93">
        <v>4.8499999999999995E-2</v>
      </c>
      <c r="K79" s="86">
        <v>5825999.9999999991</v>
      </c>
      <c r="L79" s="106">
        <v>103.1084</v>
      </c>
      <c r="M79" s="86">
        <v>6007.470299999999</v>
      </c>
      <c r="N79" s="79"/>
      <c r="O79" s="87">
        <f t="shared" si="1"/>
        <v>2.8838037129584326E-2</v>
      </c>
      <c r="P79" s="87">
        <f>M79/'סכום נכסי הקרן'!$C$42</f>
        <v>8.0004830254612261E-3</v>
      </c>
    </row>
    <row r="80" spans="2:16">
      <c r="B80" s="85" t="s">
        <v>1129</v>
      </c>
      <c r="C80" s="79" t="s">
        <v>1130</v>
      </c>
      <c r="D80" s="79" t="s">
        <v>246</v>
      </c>
      <c r="E80" s="79"/>
      <c r="F80" s="105">
        <v>43252</v>
      </c>
      <c r="G80" s="86">
        <v>10.540000000000001</v>
      </c>
      <c r="H80" s="92" t="s">
        <v>155</v>
      </c>
      <c r="I80" s="93">
        <v>4.8000000000000001E-2</v>
      </c>
      <c r="J80" s="93">
        <v>4.8499999999999995E-2</v>
      </c>
      <c r="K80" s="86">
        <v>5046999.9999999991</v>
      </c>
      <c r="L80" s="106">
        <v>102.3001</v>
      </c>
      <c r="M80" s="86">
        <v>5163.085509999999</v>
      </c>
      <c r="N80" s="79"/>
      <c r="O80" s="87">
        <f t="shared" si="1"/>
        <v>2.4784683769572498E-2</v>
      </c>
      <c r="P80" s="87">
        <f>M80/'סכום נכסי הקרן'!$C$42</f>
        <v>6.8759687387484579E-3</v>
      </c>
    </row>
    <row r="81" spans="2:16">
      <c r="B81" s="85" t="s">
        <v>1131</v>
      </c>
      <c r="C81" s="79" t="s">
        <v>1132</v>
      </c>
      <c r="D81" s="79" t="s">
        <v>246</v>
      </c>
      <c r="E81" s="79"/>
      <c r="F81" s="105">
        <v>43282</v>
      </c>
      <c r="G81" s="86">
        <v>10.62</v>
      </c>
      <c r="H81" s="92" t="s">
        <v>155</v>
      </c>
      <c r="I81" s="93">
        <v>4.8000000000000001E-2</v>
      </c>
      <c r="J81" s="93">
        <v>4.8499999999999995E-2</v>
      </c>
      <c r="K81" s="86">
        <v>3785999.9999999995</v>
      </c>
      <c r="L81" s="106">
        <v>101.3931</v>
      </c>
      <c r="M81" s="86">
        <v>3838.7416099999996</v>
      </c>
      <c r="N81" s="79"/>
      <c r="O81" s="87">
        <f t="shared" si="1"/>
        <v>1.8427352538065867E-2</v>
      </c>
      <c r="P81" s="87">
        <f>M81/'סכום נכסי הקרן'!$C$42</f>
        <v>5.112266154680232E-3</v>
      </c>
    </row>
    <row r="82" spans="2:16">
      <c r="B82" s="85" t="s">
        <v>1133</v>
      </c>
      <c r="C82" s="79" t="s">
        <v>1134</v>
      </c>
      <c r="D82" s="79" t="s">
        <v>246</v>
      </c>
      <c r="E82" s="79"/>
      <c r="F82" s="105">
        <v>43313</v>
      </c>
      <c r="G82" s="86">
        <v>10.71</v>
      </c>
      <c r="H82" s="92" t="s">
        <v>155</v>
      </c>
      <c r="I82" s="93">
        <v>4.8000000000000001E-2</v>
      </c>
      <c r="J82" s="93">
        <v>4.8500000000000008E-2</v>
      </c>
      <c r="K82" s="86">
        <v>9366999.9999999981</v>
      </c>
      <c r="L82" s="106">
        <v>100.8934</v>
      </c>
      <c r="M82" s="86">
        <v>9450.681169999998</v>
      </c>
      <c r="N82" s="79"/>
      <c r="O82" s="87">
        <f t="shared" si="1"/>
        <v>4.5366698605288726E-2</v>
      </c>
      <c r="P82" s="87">
        <f>M82/'סכום נכסי הקרן'!$C$42</f>
        <v>1.2585998848738551E-2</v>
      </c>
    </row>
    <row r="83" spans="2:16">
      <c r="B83" s="85" t="s">
        <v>1135</v>
      </c>
      <c r="C83" s="79" t="s">
        <v>1136</v>
      </c>
      <c r="D83" s="79" t="s">
        <v>246</v>
      </c>
      <c r="E83" s="79"/>
      <c r="F83" s="105">
        <v>43345</v>
      </c>
      <c r="G83" s="86">
        <v>10.79</v>
      </c>
      <c r="H83" s="92" t="s">
        <v>155</v>
      </c>
      <c r="I83" s="93">
        <v>4.8000000000000001E-2</v>
      </c>
      <c r="J83" s="93">
        <v>4.8500000000000008E-2</v>
      </c>
      <c r="K83" s="86">
        <v>8132999.9999999991</v>
      </c>
      <c r="L83" s="106">
        <v>100.4821</v>
      </c>
      <c r="M83" s="86">
        <v>8172.2094099999995</v>
      </c>
      <c r="N83" s="79"/>
      <c r="O83" s="87">
        <f t="shared" si="1"/>
        <v>3.9229570289564052E-2</v>
      </c>
      <c r="P83" s="87">
        <f>M83/'סכום נכסי הקרן'!$C$42</f>
        <v>1.0883386750196586E-2</v>
      </c>
    </row>
    <row r="84" spans="2:16">
      <c r="B84" s="85" t="s">
        <v>1137</v>
      </c>
      <c r="C84" s="79" t="s">
        <v>1138</v>
      </c>
      <c r="D84" s="79" t="s">
        <v>246</v>
      </c>
      <c r="E84" s="79"/>
      <c r="F84" s="105">
        <v>40057</v>
      </c>
      <c r="G84" s="86">
        <v>5.2100000000000017</v>
      </c>
      <c r="H84" s="92" t="s">
        <v>155</v>
      </c>
      <c r="I84" s="93">
        <v>4.8000000000000001E-2</v>
      </c>
      <c r="J84" s="93">
        <v>4.8500000000000015E-2</v>
      </c>
      <c r="K84" s="86">
        <v>102999.99999999999</v>
      </c>
      <c r="L84" s="106">
        <v>109.6837</v>
      </c>
      <c r="M84" s="86">
        <v>112.98073999999998</v>
      </c>
      <c r="N84" s="79"/>
      <c r="O84" s="87">
        <f t="shared" si="1"/>
        <v>5.4234854478563349E-4</v>
      </c>
      <c r="P84" s="87">
        <f>M84/'סכום נכסי הקרן'!$C$42</f>
        <v>1.5046274845071614E-4</v>
      </c>
    </row>
    <row r="85" spans="2:16">
      <c r="B85" s="85" t="s">
        <v>1139</v>
      </c>
      <c r="C85" s="79" t="s">
        <v>1140</v>
      </c>
      <c r="D85" s="79" t="s">
        <v>246</v>
      </c>
      <c r="E85" s="79"/>
      <c r="F85" s="105">
        <v>39995</v>
      </c>
      <c r="G85" s="86">
        <v>5.04</v>
      </c>
      <c r="H85" s="92" t="s">
        <v>155</v>
      </c>
      <c r="I85" s="93">
        <v>4.8000000000000001E-2</v>
      </c>
      <c r="J85" s="93">
        <v>4.8499999999999995E-2</v>
      </c>
      <c r="K85" s="86">
        <v>50999.999999999993</v>
      </c>
      <c r="L85" s="106">
        <v>112.7059</v>
      </c>
      <c r="M85" s="86">
        <v>57.484359999999995</v>
      </c>
      <c r="N85" s="79"/>
      <c r="O85" s="87">
        <f t="shared" si="1"/>
        <v>2.7594578504206541E-4</v>
      </c>
      <c r="P85" s="87">
        <f>M85/'סכום נכסי הקרן'!$C$42</f>
        <v>7.6555126108489023E-5</v>
      </c>
    </row>
    <row r="86" spans="2:16">
      <c r="B86" s="85" t="s">
        <v>1141</v>
      </c>
      <c r="C86" s="79" t="s">
        <v>1142</v>
      </c>
      <c r="D86" s="79" t="s">
        <v>246</v>
      </c>
      <c r="E86" s="79"/>
      <c r="F86" s="105">
        <v>40756</v>
      </c>
      <c r="G86" s="86">
        <v>6.5799999999999983</v>
      </c>
      <c r="H86" s="92" t="s">
        <v>155</v>
      </c>
      <c r="I86" s="93">
        <v>4.8000000000000001E-2</v>
      </c>
      <c r="J86" s="93">
        <v>4.8499999999999981E-2</v>
      </c>
      <c r="K86" s="86">
        <v>345999.99999999994</v>
      </c>
      <c r="L86" s="106">
        <v>104.28319999999999</v>
      </c>
      <c r="M86" s="86">
        <v>360.85803000000004</v>
      </c>
      <c r="N86" s="79"/>
      <c r="O86" s="87">
        <f t="shared" si="1"/>
        <v>1.7322494740670891E-3</v>
      </c>
      <c r="P86" s="87">
        <f>M86/'סכום נכסי הקרן'!$C$42</f>
        <v>4.8057475100898606E-4</v>
      </c>
    </row>
    <row r="87" spans="2:16">
      <c r="B87" s="85" t="s">
        <v>1143</v>
      </c>
      <c r="C87" s="79" t="s">
        <v>1144</v>
      </c>
      <c r="D87" s="79" t="s">
        <v>246</v>
      </c>
      <c r="E87" s="79"/>
      <c r="F87" s="105">
        <v>40848</v>
      </c>
      <c r="G87" s="86">
        <v>6.67</v>
      </c>
      <c r="H87" s="92" t="s">
        <v>155</v>
      </c>
      <c r="I87" s="93">
        <v>4.8000000000000001E-2</v>
      </c>
      <c r="J87" s="93">
        <v>4.8499999999999995E-2</v>
      </c>
      <c r="K87" s="86">
        <v>203999.99999999997</v>
      </c>
      <c r="L87" s="106">
        <v>105.5294</v>
      </c>
      <c r="M87" s="86">
        <v>215.27221999999998</v>
      </c>
      <c r="N87" s="79"/>
      <c r="O87" s="87">
        <f t="shared" si="1"/>
        <v>1.0333847631885996E-3</v>
      </c>
      <c r="P87" s="87">
        <f>M87/'סכום נכסי הקרן'!$C$42</f>
        <v>2.8669001359246914E-4</v>
      </c>
    </row>
    <row r="88" spans="2:16">
      <c r="B88" s="85" t="s">
        <v>1145</v>
      </c>
      <c r="C88" s="79" t="s">
        <v>1146</v>
      </c>
      <c r="D88" s="79" t="s">
        <v>246</v>
      </c>
      <c r="E88" s="79"/>
      <c r="F88" s="105">
        <v>40940</v>
      </c>
      <c r="G88" s="86">
        <v>6.919999999999999</v>
      </c>
      <c r="H88" s="92" t="s">
        <v>155</v>
      </c>
      <c r="I88" s="93">
        <v>4.8000000000000001E-2</v>
      </c>
      <c r="J88" s="93">
        <v>4.8499999999999995E-2</v>
      </c>
      <c r="K88" s="86">
        <v>345999.99999999994</v>
      </c>
      <c r="L88" s="106">
        <v>104.2953</v>
      </c>
      <c r="M88" s="86">
        <v>360.86406999999997</v>
      </c>
      <c r="N88" s="79"/>
      <c r="O88" s="87">
        <f t="shared" si="1"/>
        <v>1.7322784682585811E-3</v>
      </c>
      <c r="P88" s="87">
        <f>M88/'סכום נכסי הקרן'!$C$42</f>
        <v>4.8058279481362595E-4</v>
      </c>
    </row>
    <row r="89" spans="2:16">
      <c r="B89" s="85" t="s">
        <v>1147</v>
      </c>
      <c r="C89" s="79" t="s">
        <v>1148</v>
      </c>
      <c r="D89" s="79" t="s">
        <v>246</v>
      </c>
      <c r="E89" s="79"/>
      <c r="F89" s="105">
        <v>40969</v>
      </c>
      <c r="G89" s="86">
        <v>7.0000000000000018</v>
      </c>
      <c r="H89" s="92" t="s">
        <v>155</v>
      </c>
      <c r="I89" s="93">
        <v>4.8000000000000001E-2</v>
      </c>
      <c r="J89" s="93">
        <v>4.8600000000000004E-2</v>
      </c>
      <c r="K89" s="86">
        <v>740999.99999999988</v>
      </c>
      <c r="L89" s="106">
        <v>103.8616</v>
      </c>
      <c r="M89" s="86">
        <v>769.50900999999988</v>
      </c>
      <c r="N89" s="79"/>
      <c r="O89" s="87">
        <f t="shared" si="1"/>
        <v>3.6939224488433471E-3</v>
      </c>
      <c r="P89" s="87">
        <f>M89/'סכום נכסי הקרן'!$C$42</f>
        <v>1.0247980372777661E-3</v>
      </c>
    </row>
    <row r="90" spans="2:16">
      <c r="B90" s="85" t="s">
        <v>1149</v>
      </c>
      <c r="C90" s="79">
        <v>8789</v>
      </c>
      <c r="D90" s="79" t="s">
        <v>246</v>
      </c>
      <c r="E90" s="79"/>
      <c r="F90" s="105">
        <v>41000</v>
      </c>
      <c r="G90" s="86">
        <v>6.919999999999999</v>
      </c>
      <c r="H90" s="92" t="s">
        <v>155</v>
      </c>
      <c r="I90" s="93">
        <v>4.8000000000000001E-2</v>
      </c>
      <c r="J90" s="93">
        <v>4.8500000000000008E-2</v>
      </c>
      <c r="K90" s="86">
        <v>478999.99999999994</v>
      </c>
      <c r="L90" s="106">
        <v>105.9482</v>
      </c>
      <c r="M90" s="86">
        <v>507.48050999999992</v>
      </c>
      <c r="N90" s="79"/>
      <c r="O90" s="87">
        <f t="shared" si="1"/>
        <v>2.4360905770804044E-3</v>
      </c>
      <c r="P90" s="87">
        <f>M90/'סכום נכסי הקרן'!$C$42</f>
        <v>6.7584007964340768E-4</v>
      </c>
    </row>
    <row r="91" spans="2:16">
      <c r="B91" s="85" t="s">
        <v>1150</v>
      </c>
      <c r="C91" s="79" t="s">
        <v>1151</v>
      </c>
      <c r="D91" s="79" t="s">
        <v>246</v>
      </c>
      <c r="E91" s="79"/>
      <c r="F91" s="105">
        <v>41640</v>
      </c>
      <c r="G91" s="86">
        <v>8.1300000000000008</v>
      </c>
      <c r="H91" s="92" t="s">
        <v>155</v>
      </c>
      <c r="I91" s="93">
        <v>4.8000000000000001E-2</v>
      </c>
      <c r="J91" s="93">
        <v>4.8500000000000008E-2</v>
      </c>
      <c r="K91" s="86">
        <v>756999.99999999988</v>
      </c>
      <c r="L91" s="106">
        <v>101.2718</v>
      </c>
      <c r="M91" s="86">
        <v>766.62735999999984</v>
      </c>
      <c r="N91" s="79"/>
      <c r="O91" s="87">
        <f t="shared" si="1"/>
        <v>3.6800894832946921E-3</v>
      </c>
      <c r="P91" s="87">
        <f>M91/'סכום נכסי הקרן'!$C$42</f>
        <v>1.0209603833637184E-3</v>
      </c>
    </row>
    <row r="95" spans="2:16">
      <c r="B95" s="94" t="s">
        <v>103</v>
      </c>
    </row>
    <row r="96" spans="2:16">
      <c r="B96" s="94" t="s">
        <v>223</v>
      </c>
    </row>
    <row r="97" spans="2:2">
      <c r="B97" s="94" t="s">
        <v>231</v>
      </c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6" t="s">
        <v>170</v>
      </c>
      <c r="C1" s="77" t="s" vm="1">
        <v>241</v>
      </c>
    </row>
    <row r="2" spans="2:65">
      <c r="B2" s="56" t="s">
        <v>169</v>
      </c>
      <c r="C2" s="77" t="s">
        <v>242</v>
      </c>
    </row>
    <row r="3" spans="2:65">
      <c r="B3" s="56" t="s">
        <v>171</v>
      </c>
      <c r="C3" s="77" t="s">
        <v>243</v>
      </c>
    </row>
    <row r="4" spans="2:65">
      <c r="B4" s="56" t="s">
        <v>172</v>
      </c>
      <c r="C4" s="77">
        <v>2142</v>
      </c>
    </row>
    <row r="6" spans="2:65" ht="26.25" customHeight="1">
      <c r="B6" s="188" t="s">
        <v>201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90"/>
    </row>
    <row r="7" spans="2:65" ht="26.25" customHeight="1">
      <c r="B7" s="188" t="s">
        <v>78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90"/>
    </row>
    <row r="8" spans="2:65" s="3" customFormat="1" ht="78.75">
      <c r="B8" s="22" t="s">
        <v>107</v>
      </c>
      <c r="C8" s="30" t="s">
        <v>37</v>
      </c>
      <c r="D8" s="30" t="s">
        <v>109</v>
      </c>
      <c r="E8" s="30" t="s">
        <v>108</v>
      </c>
      <c r="F8" s="30" t="s">
        <v>53</v>
      </c>
      <c r="G8" s="30" t="s">
        <v>15</v>
      </c>
      <c r="H8" s="30" t="s">
        <v>54</v>
      </c>
      <c r="I8" s="30" t="s">
        <v>93</v>
      </c>
      <c r="J8" s="30" t="s">
        <v>18</v>
      </c>
      <c r="K8" s="30" t="s">
        <v>92</v>
      </c>
      <c r="L8" s="30" t="s">
        <v>17</v>
      </c>
      <c r="M8" s="70" t="s">
        <v>19</v>
      </c>
      <c r="N8" s="30" t="s">
        <v>225</v>
      </c>
      <c r="O8" s="30" t="s">
        <v>224</v>
      </c>
      <c r="P8" s="30" t="s">
        <v>101</v>
      </c>
      <c r="Q8" s="30" t="s">
        <v>48</v>
      </c>
      <c r="R8" s="30" t="s">
        <v>173</v>
      </c>
      <c r="S8" s="31" t="s">
        <v>175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232</v>
      </c>
      <c r="O9" s="32"/>
      <c r="P9" s="32" t="s">
        <v>228</v>
      </c>
      <c r="Q9" s="32" t="s">
        <v>20</v>
      </c>
      <c r="R9" s="32" t="s">
        <v>20</v>
      </c>
      <c r="S9" s="33" t="s">
        <v>20</v>
      </c>
      <c r="BJ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104</v>
      </c>
      <c r="R10" s="20" t="s">
        <v>105</v>
      </c>
      <c r="S10" s="20" t="s">
        <v>176</v>
      </c>
      <c r="T10" s="5"/>
      <c r="BJ10" s="1"/>
    </row>
    <row r="11" spans="2:65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5"/>
      <c r="BJ11" s="1"/>
      <c r="BM11" s="1"/>
    </row>
    <row r="12" spans="2:65" ht="20.25" customHeight="1">
      <c r="B12" s="94" t="s">
        <v>240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2:65">
      <c r="B13" s="94" t="s">
        <v>103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2:65">
      <c r="B14" s="94" t="s">
        <v>223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2:65">
      <c r="B15" s="94" t="s">
        <v>231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2:6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2:19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2:19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2:19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2:19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2:19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2:19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2:19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2:19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2:19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</row>
    <row r="26" spans="2:19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2:19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2:19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2:19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2:19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2:19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2:19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2:19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2:19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2:19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2:19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2:19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2:19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2:19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2:19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2:19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2:19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2:19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2:19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2:19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2:19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2:19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2:19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2:19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2:19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2:19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2:19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2:19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2:19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2:19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2:19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2:19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2:19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2:19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2:19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2:19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2:19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2:19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2:19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2:19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2:19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2:19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2:19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2:19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2:19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2:19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2:19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2:19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2:19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2:19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2:19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2:19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2:19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2:19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2:19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2:19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2:19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2:19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2:19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2:19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2:19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2:19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2:19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2:19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2:19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2:19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2:19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2:19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2:19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2:19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2:19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2:19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2:19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2:19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2:19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2:19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2:19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2:19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2:19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2:19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2:19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2:19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2:19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2:19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6" t="s">
        <v>170</v>
      </c>
      <c r="C1" s="77" t="s" vm="1">
        <v>241</v>
      </c>
    </row>
    <row r="2" spans="2:81">
      <c r="B2" s="56" t="s">
        <v>169</v>
      </c>
      <c r="C2" s="77" t="s">
        <v>242</v>
      </c>
    </row>
    <row r="3" spans="2:81">
      <c r="B3" s="56" t="s">
        <v>171</v>
      </c>
      <c r="C3" s="77" t="s">
        <v>243</v>
      </c>
    </row>
    <row r="4" spans="2:81">
      <c r="B4" s="56" t="s">
        <v>172</v>
      </c>
      <c r="C4" s="77">
        <v>2142</v>
      </c>
    </row>
    <row r="6" spans="2:81" ht="26.25" customHeight="1">
      <c r="B6" s="188" t="s">
        <v>201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90"/>
    </row>
    <row r="7" spans="2:81" ht="26.25" customHeight="1">
      <c r="B7" s="188" t="s">
        <v>79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90"/>
    </row>
    <row r="8" spans="2:81" s="3" customFormat="1" ht="78.75">
      <c r="B8" s="22" t="s">
        <v>107</v>
      </c>
      <c r="C8" s="30" t="s">
        <v>37</v>
      </c>
      <c r="D8" s="30" t="s">
        <v>109</v>
      </c>
      <c r="E8" s="30" t="s">
        <v>108</v>
      </c>
      <c r="F8" s="30" t="s">
        <v>53</v>
      </c>
      <c r="G8" s="30" t="s">
        <v>15</v>
      </c>
      <c r="H8" s="30" t="s">
        <v>54</v>
      </c>
      <c r="I8" s="30" t="s">
        <v>93</v>
      </c>
      <c r="J8" s="30" t="s">
        <v>18</v>
      </c>
      <c r="K8" s="30" t="s">
        <v>92</v>
      </c>
      <c r="L8" s="30" t="s">
        <v>17</v>
      </c>
      <c r="M8" s="70" t="s">
        <v>19</v>
      </c>
      <c r="N8" s="70" t="s">
        <v>225</v>
      </c>
      <c r="O8" s="30" t="s">
        <v>224</v>
      </c>
      <c r="P8" s="30" t="s">
        <v>101</v>
      </c>
      <c r="Q8" s="30" t="s">
        <v>48</v>
      </c>
      <c r="R8" s="30" t="s">
        <v>173</v>
      </c>
      <c r="S8" s="31" t="s">
        <v>175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232</v>
      </c>
      <c r="O9" s="32"/>
      <c r="P9" s="32" t="s">
        <v>228</v>
      </c>
      <c r="Q9" s="32" t="s">
        <v>20</v>
      </c>
      <c r="R9" s="32" t="s">
        <v>20</v>
      </c>
      <c r="S9" s="33" t="s">
        <v>20</v>
      </c>
      <c r="BZ9" s="1"/>
    </row>
    <row r="10" spans="2:8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104</v>
      </c>
      <c r="R10" s="20" t="s">
        <v>105</v>
      </c>
      <c r="S10" s="20" t="s">
        <v>176</v>
      </c>
      <c r="T10" s="5"/>
      <c r="BZ10" s="1"/>
    </row>
    <row r="11" spans="2:81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5"/>
      <c r="BZ11" s="1"/>
      <c r="CC11" s="1"/>
    </row>
    <row r="12" spans="2:81" ht="17.25" customHeight="1">
      <c r="B12" s="94" t="s">
        <v>240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2:81">
      <c r="B13" s="94" t="s">
        <v>103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2:81">
      <c r="B14" s="94" t="s">
        <v>223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2:81">
      <c r="B15" s="94" t="s">
        <v>231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2:81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2:19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2:19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2:19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2:19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2:19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2:19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2:19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2:19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2:19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</row>
    <row r="26" spans="2:19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2:19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2:19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2:19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2:19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2:19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2:19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2:19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2:19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2:19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2:19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2:19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2:19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2:19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2:19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2:19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2:19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2:19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2:19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2:19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2:19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2:19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2:19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2:19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2:19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2:19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2:19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2:19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2:19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2:19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2:19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2:19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2:19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2:19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2:19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2:19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2:19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2:19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2:19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2:19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2:19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2:19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2:19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2:19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2:19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2:19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2:19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2:19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2:19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2:19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2:19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2:19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2:19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2:19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2:19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2:19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2:19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2:19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2:19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2:19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2:19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2:19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2:19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2:19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2:19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2:19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2:19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2:19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2:19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2:19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2:19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2:19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2:19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2:19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2:19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2:19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2:19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2:19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2:19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2:19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2:19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2:19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2:19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2:19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sheetProtection sheet="1" objects="1" scenarios="1"/>
  <mergeCells count="2">
    <mergeCell ref="B6:S6"/>
    <mergeCell ref="B7:S7"/>
  </mergeCells>
  <phoneticPr fontId="4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6" t="s">
        <v>170</v>
      </c>
      <c r="C1" s="77" t="s" vm="1">
        <v>241</v>
      </c>
    </row>
    <row r="2" spans="2:98">
      <c r="B2" s="56" t="s">
        <v>169</v>
      </c>
      <c r="C2" s="77" t="s">
        <v>242</v>
      </c>
    </row>
    <row r="3" spans="2:98">
      <c r="B3" s="56" t="s">
        <v>171</v>
      </c>
      <c r="C3" s="77" t="s">
        <v>243</v>
      </c>
    </row>
    <row r="4" spans="2:98">
      <c r="B4" s="56" t="s">
        <v>172</v>
      </c>
      <c r="C4" s="77">
        <v>2142</v>
      </c>
    </row>
    <row r="6" spans="2:98" ht="26.25" customHeight="1">
      <c r="B6" s="188" t="s">
        <v>201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90"/>
    </row>
    <row r="7" spans="2:98" ht="26.25" customHeight="1">
      <c r="B7" s="188" t="s">
        <v>80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2:98" s="3" customFormat="1" ht="78.75">
      <c r="B8" s="22" t="s">
        <v>107</v>
      </c>
      <c r="C8" s="30" t="s">
        <v>37</v>
      </c>
      <c r="D8" s="30" t="s">
        <v>109</v>
      </c>
      <c r="E8" s="30" t="s">
        <v>108</v>
      </c>
      <c r="F8" s="30" t="s">
        <v>53</v>
      </c>
      <c r="G8" s="30" t="s">
        <v>92</v>
      </c>
      <c r="H8" s="30" t="s">
        <v>225</v>
      </c>
      <c r="I8" s="30" t="s">
        <v>224</v>
      </c>
      <c r="J8" s="30" t="s">
        <v>101</v>
      </c>
      <c r="K8" s="30" t="s">
        <v>48</v>
      </c>
      <c r="L8" s="30" t="s">
        <v>173</v>
      </c>
      <c r="M8" s="31" t="s">
        <v>175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232</v>
      </c>
      <c r="I9" s="32"/>
      <c r="J9" s="32" t="s">
        <v>228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4" t="s">
        <v>240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2:98">
      <c r="B13" s="94" t="s">
        <v>103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2:98">
      <c r="B14" s="94" t="s">
        <v>223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2:98">
      <c r="B15" s="94" t="s">
        <v>231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2:98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2:13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2:13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2:13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2:13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2:13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2:13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2:13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2:13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2:13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2:13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2:13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2:13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2:13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2:13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2:13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2:13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2:13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2:13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2:13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2:13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2:13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2:13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2:13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2:13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2:13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3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2:13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2:13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pans="2:13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2:13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2:13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2:13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2:13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2:13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2:13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2:13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2:13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2:13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2:13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2:13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2:13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2:13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2:13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2:13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2:13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2:13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2:13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</row>
    <row r="64" spans="2:13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2:13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2:13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2:13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</row>
    <row r="68" spans="2:13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2:13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2:13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2:13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2:13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2:13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2:13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</row>
    <row r="75" spans="2:13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</row>
    <row r="76" spans="2:13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</row>
    <row r="77" spans="2:13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</row>
    <row r="78" spans="2:13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</row>
    <row r="79" spans="2:13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</row>
    <row r="80" spans="2:13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</row>
    <row r="81" spans="2:13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</row>
    <row r="82" spans="2:13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</row>
    <row r="83" spans="2:13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</row>
    <row r="84" spans="2:13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5" spans="2:13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</row>
    <row r="86" spans="2:13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</row>
    <row r="87" spans="2:13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</row>
    <row r="88" spans="2:13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2:13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2:13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1" spans="2:13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</row>
    <row r="92" spans="2:13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</row>
    <row r="93" spans="2:13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2:13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</row>
    <row r="95" spans="2:13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2:13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</row>
    <row r="97" spans="2:13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2:13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2:13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</row>
    <row r="100" spans="2:13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</row>
    <row r="101" spans="2:13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</row>
    <row r="102" spans="2:13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</row>
    <row r="103" spans="2:13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</row>
    <row r="104" spans="2:13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2:13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</row>
    <row r="106" spans="2:13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</row>
    <row r="107" spans="2:13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</row>
    <row r="108" spans="2:13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</row>
    <row r="109" spans="2:13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</row>
    <row r="110" spans="2:13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43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6" t="s">
        <v>170</v>
      </c>
      <c r="C1" s="77" t="s" vm="1">
        <v>241</v>
      </c>
    </row>
    <row r="2" spans="2:55">
      <c r="B2" s="56" t="s">
        <v>169</v>
      </c>
      <c r="C2" s="77" t="s">
        <v>242</v>
      </c>
    </row>
    <row r="3" spans="2:55">
      <c r="B3" s="56" t="s">
        <v>171</v>
      </c>
      <c r="C3" s="77" t="s">
        <v>243</v>
      </c>
    </row>
    <row r="4" spans="2:55">
      <c r="B4" s="56" t="s">
        <v>172</v>
      </c>
      <c r="C4" s="77">
        <v>2142</v>
      </c>
    </row>
    <row r="6" spans="2:55" ht="26.25" customHeight="1">
      <c r="B6" s="188" t="s">
        <v>201</v>
      </c>
      <c r="C6" s="189"/>
      <c r="D6" s="189"/>
      <c r="E6" s="189"/>
      <c r="F6" s="189"/>
      <c r="G6" s="189"/>
      <c r="H6" s="189"/>
      <c r="I6" s="189"/>
      <c r="J6" s="189"/>
      <c r="K6" s="190"/>
    </row>
    <row r="7" spans="2:55" ht="26.25" customHeight="1">
      <c r="B7" s="188" t="s">
        <v>87</v>
      </c>
      <c r="C7" s="189"/>
      <c r="D7" s="189"/>
      <c r="E7" s="189"/>
      <c r="F7" s="189"/>
      <c r="G7" s="189"/>
      <c r="H7" s="189"/>
      <c r="I7" s="189"/>
      <c r="J7" s="189"/>
      <c r="K7" s="190"/>
    </row>
    <row r="8" spans="2:55" s="3" customFormat="1" ht="78.75">
      <c r="B8" s="22" t="s">
        <v>107</v>
      </c>
      <c r="C8" s="30" t="s">
        <v>37</v>
      </c>
      <c r="D8" s="30" t="s">
        <v>92</v>
      </c>
      <c r="E8" s="30" t="s">
        <v>93</v>
      </c>
      <c r="F8" s="30" t="s">
        <v>225</v>
      </c>
      <c r="G8" s="30" t="s">
        <v>224</v>
      </c>
      <c r="H8" s="30" t="s">
        <v>101</v>
      </c>
      <c r="I8" s="30" t="s">
        <v>48</v>
      </c>
      <c r="J8" s="30" t="s">
        <v>173</v>
      </c>
      <c r="K8" s="31" t="s">
        <v>175</v>
      </c>
      <c r="BC8" s="1"/>
    </row>
    <row r="9" spans="2:55" s="3" customFormat="1" ht="21" customHeight="1">
      <c r="B9" s="15"/>
      <c r="C9" s="16"/>
      <c r="D9" s="16"/>
      <c r="E9" s="32" t="s">
        <v>22</v>
      </c>
      <c r="F9" s="32" t="s">
        <v>232</v>
      </c>
      <c r="G9" s="32"/>
      <c r="H9" s="32" t="s">
        <v>228</v>
      </c>
      <c r="I9" s="32" t="s">
        <v>20</v>
      </c>
      <c r="J9" s="32" t="s">
        <v>20</v>
      </c>
      <c r="K9" s="33" t="s">
        <v>20</v>
      </c>
      <c r="BC9" s="1"/>
    </row>
    <row r="10" spans="2:55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4" t="s">
        <v>103</v>
      </c>
      <c r="C12" s="78"/>
      <c r="D12" s="78"/>
      <c r="E12" s="78"/>
      <c r="F12" s="78"/>
      <c r="G12" s="78"/>
      <c r="H12" s="78"/>
      <c r="I12" s="78"/>
      <c r="J12" s="78"/>
      <c r="K12" s="78"/>
      <c r="V12" s="1"/>
    </row>
    <row r="13" spans="2:55">
      <c r="B13" s="94" t="s">
        <v>223</v>
      </c>
      <c r="C13" s="78"/>
      <c r="D13" s="78"/>
      <c r="E13" s="78"/>
      <c r="F13" s="78"/>
      <c r="G13" s="78"/>
      <c r="H13" s="78"/>
      <c r="I13" s="78"/>
      <c r="J13" s="78"/>
      <c r="K13" s="78"/>
      <c r="V13" s="1"/>
    </row>
    <row r="14" spans="2:55">
      <c r="B14" s="94" t="s">
        <v>231</v>
      </c>
      <c r="C14" s="78"/>
      <c r="D14" s="78"/>
      <c r="E14" s="78"/>
      <c r="F14" s="78"/>
      <c r="G14" s="78"/>
      <c r="H14" s="78"/>
      <c r="I14" s="78"/>
      <c r="J14" s="78"/>
      <c r="K14" s="78"/>
      <c r="V14" s="1"/>
    </row>
    <row r="15" spans="2:55">
      <c r="B15" s="78"/>
      <c r="C15" s="78"/>
      <c r="D15" s="78"/>
      <c r="E15" s="78"/>
      <c r="F15" s="78"/>
      <c r="G15" s="78"/>
      <c r="H15" s="78"/>
      <c r="I15" s="78"/>
      <c r="J15" s="78"/>
      <c r="K15" s="78"/>
      <c r="V15" s="1"/>
    </row>
    <row r="16" spans="2:55">
      <c r="B16" s="78"/>
      <c r="C16" s="78"/>
      <c r="D16" s="78"/>
      <c r="E16" s="78"/>
      <c r="F16" s="78"/>
      <c r="G16" s="78"/>
      <c r="H16" s="78"/>
      <c r="I16" s="78"/>
      <c r="J16" s="78"/>
      <c r="K16" s="78"/>
      <c r="V16" s="1"/>
    </row>
    <row r="17" spans="2:22">
      <c r="B17" s="78"/>
      <c r="C17" s="78"/>
      <c r="D17" s="78"/>
      <c r="E17" s="78"/>
      <c r="F17" s="78"/>
      <c r="G17" s="78"/>
      <c r="H17" s="78"/>
      <c r="I17" s="78"/>
      <c r="J17" s="78"/>
      <c r="K17" s="78"/>
      <c r="V17" s="1"/>
    </row>
    <row r="18" spans="2:22">
      <c r="B18" s="78"/>
      <c r="C18" s="78"/>
      <c r="D18" s="78"/>
      <c r="E18" s="78"/>
      <c r="F18" s="78"/>
      <c r="G18" s="78"/>
      <c r="H18" s="78"/>
      <c r="I18" s="78"/>
      <c r="J18" s="78"/>
      <c r="K18" s="78"/>
      <c r="V18" s="1"/>
    </row>
    <row r="19" spans="2:22">
      <c r="B19" s="78"/>
      <c r="C19" s="78"/>
      <c r="D19" s="78"/>
      <c r="E19" s="78"/>
      <c r="F19" s="78"/>
      <c r="G19" s="78"/>
      <c r="H19" s="78"/>
      <c r="I19" s="78"/>
      <c r="J19" s="78"/>
      <c r="K19" s="78"/>
      <c r="V19" s="1"/>
    </row>
    <row r="20" spans="2:22">
      <c r="B20" s="78"/>
      <c r="C20" s="78"/>
      <c r="D20" s="78"/>
      <c r="E20" s="78"/>
      <c r="F20" s="78"/>
      <c r="G20" s="78"/>
      <c r="H20" s="78"/>
      <c r="I20" s="78"/>
      <c r="J20" s="78"/>
      <c r="K20" s="78"/>
      <c r="V20" s="1"/>
    </row>
    <row r="21" spans="2:22">
      <c r="B21" s="78"/>
      <c r="C21" s="78"/>
      <c r="D21" s="78"/>
      <c r="E21" s="78"/>
      <c r="F21" s="78"/>
      <c r="G21" s="78"/>
      <c r="H21" s="78"/>
      <c r="I21" s="78"/>
      <c r="J21" s="78"/>
      <c r="K21" s="78"/>
      <c r="V21" s="1"/>
    </row>
    <row r="22" spans="2:22" ht="16.5" customHeight="1">
      <c r="B22" s="78"/>
      <c r="C22" s="78"/>
      <c r="D22" s="78"/>
      <c r="E22" s="78"/>
      <c r="F22" s="78"/>
      <c r="G22" s="78"/>
      <c r="H22" s="78"/>
      <c r="I22" s="78"/>
      <c r="J22" s="78"/>
      <c r="K22" s="78"/>
      <c r="V22" s="1"/>
    </row>
    <row r="23" spans="2:22" ht="16.5" customHeight="1">
      <c r="B23" s="78"/>
      <c r="C23" s="78"/>
      <c r="D23" s="78"/>
      <c r="E23" s="78"/>
      <c r="F23" s="78"/>
      <c r="G23" s="78"/>
      <c r="H23" s="78"/>
      <c r="I23" s="78"/>
      <c r="J23" s="78"/>
      <c r="K23" s="78"/>
      <c r="V23" s="1"/>
    </row>
    <row r="24" spans="2:22" ht="16.5" customHeight="1">
      <c r="B24" s="78"/>
      <c r="C24" s="78"/>
      <c r="D24" s="78"/>
      <c r="E24" s="78"/>
      <c r="F24" s="78"/>
      <c r="G24" s="78"/>
      <c r="H24" s="78"/>
      <c r="I24" s="78"/>
      <c r="J24" s="78"/>
      <c r="K24" s="78"/>
      <c r="V24" s="1"/>
    </row>
    <row r="25" spans="2:22">
      <c r="B25" s="78"/>
      <c r="C25" s="78"/>
      <c r="D25" s="78"/>
      <c r="E25" s="78"/>
      <c r="F25" s="78"/>
      <c r="G25" s="78"/>
      <c r="H25" s="78"/>
      <c r="I25" s="78"/>
      <c r="J25" s="78"/>
      <c r="K25" s="78"/>
      <c r="V25" s="1"/>
    </row>
    <row r="26" spans="2:22">
      <c r="B26" s="78"/>
      <c r="C26" s="78"/>
      <c r="D26" s="78"/>
      <c r="E26" s="78"/>
      <c r="F26" s="78"/>
      <c r="G26" s="78"/>
      <c r="H26" s="78"/>
      <c r="I26" s="78"/>
      <c r="J26" s="78"/>
      <c r="K26" s="78"/>
      <c r="V26" s="1"/>
    </row>
    <row r="27" spans="2:22">
      <c r="B27" s="78"/>
      <c r="C27" s="78"/>
      <c r="D27" s="78"/>
      <c r="E27" s="78"/>
      <c r="F27" s="78"/>
      <c r="G27" s="78"/>
      <c r="H27" s="78"/>
      <c r="I27" s="78"/>
      <c r="J27" s="78"/>
      <c r="K27" s="78"/>
      <c r="V27" s="1"/>
    </row>
    <row r="28" spans="2:22">
      <c r="B28" s="78"/>
      <c r="C28" s="78"/>
      <c r="D28" s="78"/>
      <c r="E28" s="78"/>
      <c r="F28" s="78"/>
      <c r="G28" s="78"/>
      <c r="H28" s="78"/>
      <c r="I28" s="78"/>
      <c r="J28" s="78"/>
      <c r="K28" s="78"/>
      <c r="V28" s="1"/>
    </row>
    <row r="29" spans="2:22">
      <c r="B29" s="78"/>
      <c r="C29" s="78"/>
      <c r="D29" s="78"/>
      <c r="E29" s="78"/>
      <c r="F29" s="78"/>
      <c r="G29" s="78"/>
      <c r="H29" s="78"/>
      <c r="I29" s="78"/>
      <c r="J29" s="78"/>
      <c r="K29" s="78"/>
      <c r="V29" s="1"/>
    </row>
    <row r="30" spans="2:22">
      <c r="B30" s="78"/>
      <c r="C30" s="78"/>
      <c r="D30" s="78"/>
      <c r="E30" s="78"/>
      <c r="F30" s="78"/>
      <c r="G30" s="78"/>
      <c r="H30" s="78"/>
      <c r="I30" s="78"/>
      <c r="J30" s="78"/>
      <c r="K30" s="78"/>
      <c r="V30" s="1"/>
    </row>
    <row r="31" spans="2:22">
      <c r="B31" s="78"/>
      <c r="C31" s="78"/>
      <c r="D31" s="78"/>
      <c r="E31" s="78"/>
      <c r="F31" s="78"/>
      <c r="G31" s="78"/>
      <c r="H31" s="78"/>
      <c r="I31" s="78"/>
      <c r="J31" s="78"/>
      <c r="K31" s="78"/>
      <c r="V31" s="1"/>
    </row>
    <row r="32" spans="2:22">
      <c r="B32" s="78"/>
      <c r="C32" s="78"/>
      <c r="D32" s="78"/>
      <c r="E32" s="78"/>
      <c r="F32" s="78"/>
      <c r="G32" s="78"/>
      <c r="H32" s="78"/>
      <c r="I32" s="78"/>
      <c r="J32" s="78"/>
      <c r="K32" s="78"/>
      <c r="V32" s="1"/>
    </row>
    <row r="33" spans="2:22">
      <c r="B33" s="78"/>
      <c r="C33" s="78"/>
      <c r="D33" s="78"/>
      <c r="E33" s="78"/>
      <c r="F33" s="78"/>
      <c r="G33" s="78"/>
      <c r="H33" s="78"/>
      <c r="I33" s="78"/>
      <c r="J33" s="78"/>
      <c r="K33" s="78"/>
      <c r="V33" s="1"/>
    </row>
    <row r="34" spans="2:22">
      <c r="B34" s="78"/>
      <c r="C34" s="78"/>
      <c r="D34" s="78"/>
      <c r="E34" s="78"/>
      <c r="F34" s="78"/>
      <c r="G34" s="78"/>
      <c r="H34" s="78"/>
      <c r="I34" s="78"/>
      <c r="J34" s="78"/>
      <c r="K34" s="78"/>
      <c r="V34" s="1"/>
    </row>
    <row r="35" spans="2:22">
      <c r="B35" s="78"/>
      <c r="C35" s="78"/>
      <c r="D35" s="78"/>
      <c r="E35" s="78"/>
      <c r="F35" s="78"/>
      <c r="G35" s="78"/>
      <c r="H35" s="78"/>
      <c r="I35" s="78"/>
      <c r="J35" s="78"/>
      <c r="K35" s="78"/>
      <c r="V35" s="1"/>
    </row>
    <row r="36" spans="2:22">
      <c r="B36" s="78"/>
      <c r="C36" s="78"/>
      <c r="D36" s="78"/>
      <c r="E36" s="78"/>
      <c r="F36" s="78"/>
      <c r="G36" s="78"/>
      <c r="H36" s="78"/>
      <c r="I36" s="78"/>
      <c r="J36" s="78"/>
      <c r="K36" s="78"/>
      <c r="V36" s="1"/>
    </row>
    <row r="37" spans="2:22">
      <c r="B37" s="78"/>
      <c r="C37" s="78"/>
      <c r="D37" s="78"/>
      <c r="E37" s="78"/>
      <c r="F37" s="78"/>
      <c r="G37" s="78"/>
      <c r="H37" s="78"/>
      <c r="I37" s="78"/>
      <c r="J37" s="78"/>
      <c r="K37" s="78"/>
      <c r="V37" s="1"/>
    </row>
    <row r="38" spans="2:22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22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22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22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22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22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22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22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22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22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22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L24" sqref="L24"/>
    </sheetView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41.710937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6" t="s">
        <v>170</v>
      </c>
      <c r="C1" s="77" t="s" vm="1">
        <v>241</v>
      </c>
    </row>
    <row r="2" spans="2:59">
      <c r="B2" s="56" t="s">
        <v>169</v>
      </c>
      <c r="C2" s="77" t="s">
        <v>242</v>
      </c>
    </row>
    <row r="3" spans="2:59">
      <c r="B3" s="56" t="s">
        <v>171</v>
      </c>
      <c r="C3" s="77" t="s">
        <v>243</v>
      </c>
    </row>
    <row r="4" spans="2:59">
      <c r="B4" s="56" t="s">
        <v>172</v>
      </c>
      <c r="C4" s="77">
        <v>2142</v>
      </c>
    </row>
    <row r="6" spans="2:59" ht="26.25" customHeight="1">
      <c r="B6" s="188" t="s">
        <v>201</v>
      </c>
      <c r="C6" s="189"/>
      <c r="D6" s="189"/>
      <c r="E6" s="189"/>
      <c r="F6" s="189"/>
      <c r="G6" s="189"/>
      <c r="H6" s="189"/>
      <c r="I6" s="189"/>
      <c r="J6" s="189"/>
      <c r="K6" s="189"/>
      <c r="L6" s="190"/>
    </row>
    <row r="7" spans="2:59" ht="26.25" customHeight="1">
      <c r="B7" s="188" t="s">
        <v>88</v>
      </c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2:59" s="3" customFormat="1" ht="78.75">
      <c r="B8" s="22" t="s">
        <v>107</v>
      </c>
      <c r="C8" s="30" t="s">
        <v>37</v>
      </c>
      <c r="D8" s="30" t="s">
        <v>53</v>
      </c>
      <c r="E8" s="30" t="s">
        <v>92</v>
      </c>
      <c r="F8" s="30" t="s">
        <v>93</v>
      </c>
      <c r="G8" s="30" t="s">
        <v>225</v>
      </c>
      <c r="H8" s="30" t="s">
        <v>224</v>
      </c>
      <c r="I8" s="30" t="s">
        <v>101</v>
      </c>
      <c r="J8" s="30" t="s">
        <v>48</v>
      </c>
      <c r="K8" s="30" t="s">
        <v>173</v>
      </c>
      <c r="L8" s="31" t="s">
        <v>175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22</v>
      </c>
      <c r="G9" s="16" t="s">
        <v>232</v>
      </c>
      <c r="H9" s="16"/>
      <c r="I9" s="16" t="s">
        <v>228</v>
      </c>
      <c r="J9" s="32" t="s">
        <v>20</v>
      </c>
      <c r="K9" s="32" t="s">
        <v>20</v>
      </c>
      <c r="L9" s="33" t="s">
        <v>20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1"/>
      <c r="N10" s="1"/>
      <c r="O10" s="1"/>
      <c r="P10" s="1"/>
      <c r="BG10" s="1"/>
    </row>
    <row r="11" spans="2:59" s="4" customFormat="1" ht="18" customHeight="1">
      <c r="B11" s="112" t="s">
        <v>39</v>
      </c>
      <c r="C11" s="113"/>
      <c r="D11" s="113"/>
      <c r="E11" s="113"/>
      <c r="F11" s="113"/>
      <c r="G11" s="114"/>
      <c r="H11" s="116"/>
      <c r="I11" s="114">
        <v>4.802999999999999</v>
      </c>
      <c r="J11" s="113"/>
      <c r="K11" s="115">
        <f>I11/$I$11</f>
        <v>1</v>
      </c>
      <c r="L11" s="115">
        <f>I11/'סכום נכסי הקרן'!$C$42</f>
        <v>6.3964227956799507E-6</v>
      </c>
      <c r="M11" s="95"/>
      <c r="N11" s="95"/>
      <c r="O11" s="95"/>
      <c r="P11" s="95"/>
      <c r="BG11" s="95"/>
    </row>
    <row r="12" spans="2:59" s="95" customFormat="1" ht="21" customHeight="1">
      <c r="B12" s="117" t="s">
        <v>221</v>
      </c>
      <c r="C12" s="113"/>
      <c r="D12" s="113"/>
      <c r="E12" s="113"/>
      <c r="F12" s="113"/>
      <c r="G12" s="114"/>
      <c r="H12" s="116"/>
      <c r="I12" s="114">
        <v>4.802999999999999</v>
      </c>
      <c r="J12" s="113"/>
      <c r="K12" s="115">
        <f t="shared" ref="K12:K13" si="0">I12/$I$11</f>
        <v>1</v>
      </c>
      <c r="L12" s="115">
        <f>I12/'סכום נכסי הקרן'!$C$42</f>
        <v>6.3964227956799507E-6</v>
      </c>
    </row>
    <row r="13" spans="2:59">
      <c r="B13" s="82" t="s">
        <v>1152</v>
      </c>
      <c r="C13" s="79" t="s">
        <v>1153</v>
      </c>
      <c r="D13" s="92" t="s">
        <v>452</v>
      </c>
      <c r="E13" s="92" t="s">
        <v>154</v>
      </c>
      <c r="F13" s="105">
        <v>42731</v>
      </c>
      <c r="G13" s="86">
        <v>938.99999999999989</v>
      </c>
      <c r="H13" s="88">
        <v>141.02590000000001</v>
      </c>
      <c r="I13" s="86">
        <v>4.802999999999999</v>
      </c>
      <c r="J13" s="87">
        <v>4.6359885023535409E-5</v>
      </c>
      <c r="K13" s="87">
        <f t="shared" si="0"/>
        <v>1</v>
      </c>
      <c r="L13" s="87">
        <f>I13/'סכום נכסי הקרן'!$C$42</f>
        <v>6.3964227956799507E-6</v>
      </c>
    </row>
    <row r="14" spans="2:59">
      <c r="B14" s="78"/>
      <c r="C14" s="79"/>
      <c r="D14" s="79"/>
      <c r="E14" s="79"/>
      <c r="F14" s="79"/>
      <c r="G14" s="86"/>
      <c r="H14" s="88"/>
      <c r="I14" s="79"/>
      <c r="J14" s="79"/>
      <c r="K14" s="87"/>
      <c r="L14" s="79"/>
    </row>
    <row r="15" spans="2:59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59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12">
      <c r="B17" s="107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>
      <c r="B18" s="107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>
      <c r="B19" s="107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12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2:1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2:1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75</v>
      </c>
      <c r="C6" s="13" t="s">
        <v>37</v>
      </c>
      <c r="E6" s="13" t="s">
        <v>108</v>
      </c>
      <c r="I6" s="13" t="s">
        <v>15</v>
      </c>
      <c r="J6" s="13" t="s">
        <v>54</v>
      </c>
      <c r="M6" s="13" t="s">
        <v>92</v>
      </c>
      <c r="Q6" s="13" t="s">
        <v>17</v>
      </c>
      <c r="R6" s="13" t="s">
        <v>19</v>
      </c>
      <c r="U6" s="13" t="s">
        <v>50</v>
      </c>
      <c r="W6" s="14" t="s">
        <v>47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77</v>
      </c>
      <c r="C8" s="30" t="s">
        <v>37</v>
      </c>
      <c r="D8" s="30" t="s">
        <v>110</v>
      </c>
      <c r="I8" s="30" t="s">
        <v>15</v>
      </c>
      <c r="J8" s="30" t="s">
        <v>54</v>
      </c>
      <c r="K8" s="30" t="s">
        <v>93</v>
      </c>
      <c r="L8" s="30" t="s">
        <v>18</v>
      </c>
      <c r="M8" s="30" t="s">
        <v>92</v>
      </c>
      <c r="Q8" s="30" t="s">
        <v>17</v>
      </c>
      <c r="R8" s="30" t="s">
        <v>19</v>
      </c>
      <c r="S8" s="30" t="s">
        <v>0</v>
      </c>
      <c r="T8" s="30" t="s">
        <v>96</v>
      </c>
      <c r="U8" s="30" t="s">
        <v>50</v>
      </c>
      <c r="V8" s="30" t="s">
        <v>48</v>
      </c>
      <c r="W8" s="31" t="s">
        <v>102</v>
      </c>
    </row>
    <row r="9" spans="2:25" ht="31.5">
      <c r="B9" s="48" t="str">
        <f>'תעודות חוב מסחריות '!B7:T7</f>
        <v>2. תעודות חוב מסחריות</v>
      </c>
      <c r="C9" s="13" t="s">
        <v>37</v>
      </c>
      <c r="D9" s="13" t="s">
        <v>110</v>
      </c>
      <c r="E9" s="41" t="s">
        <v>108</v>
      </c>
      <c r="G9" s="13" t="s">
        <v>53</v>
      </c>
      <c r="I9" s="13" t="s">
        <v>15</v>
      </c>
      <c r="J9" s="13" t="s">
        <v>54</v>
      </c>
      <c r="K9" s="13" t="s">
        <v>93</v>
      </c>
      <c r="L9" s="13" t="s">
        <v>18</v>
      </c>
      <c r="M9" s="13" t="s">
        <v>92</v>
      </c>
      <c r="Q9" s="13" t="s">
        <v>17</v>
      </c>
      <c r="R9" s="13" t="s">
        <v>19</v>
      </c>
      <c r="S9" s="13" t="s">
        <v>0</v>
      </c>
      <c r="T9" s="13" t="s">
        <v>96</v>
      </c>
      <c r="U9" s="13" t="s">
        <v>50</v>
      </c>
      <c r="V9" s="13" t="s">
        <v>48</v>
      </c>
      <c r="W9" s="38" t="s">
        <v>102</v>
      </c>
    </row>
    <row r="10" spans="2:25" ht="31.5">
      <c r="B10" s="48" t="str">
        <f>'אג"ח קונצרני'!B7:U7</f>
        <v>3. אג"ח קונצרני</v>
      </c>
      <c r="C10" s="30" t="s">
        <v>37</v>
      </c>
      <c r="D10" s="13" t="s">
        <v>110</v>
      </c>
      <c r="E10" s="41" t="s">
        <v>108</v>
      </c>
      <c r="G10" s="30" t="s">
        <v>53</v>
      </c>
      <c r="I10" s="30" t="s">
        <v>15</v>
      </c>
      <c r="J10" s="30" t="s">
        <v>54</v>
      </c>
      <c r="K10" s="30" t="s">
        <v>93</v>
      </c>
      <c r="L10" s="30" t="s">
        <v>18</v>
      </c>
      <c r="M10" s="30" t="s">
        <v>92</v>
      </c>
      <c r="Q10" s="30" t="s">
        <v>17</v>
      </c>
      <c r="R10" s="30" t="s">
        <v>19</v>
      </c>
      <c r="S10" s="30" t="s">
        <v>0</v>
      </c>
      <c r="T10" s="30" t="s">
        <v>96</v>
      </c>
      <c r="U10" s="30" t="s">
        <v>50</v>
      </c>
      <c r="V10" s="13" t="s">
        <v>48</v>
      </c>
      <c r="W10" s="31" t="s">
        <v>102</v>
      </c>
    </row>
    <row r="11" spans="2:25" ht="31.5">
      <c r="B11" s="48" t="str">
        <f>מניות!B7</f>
        <v>4. מניות</v>
      </c>
      <c r="C11" s="30" t="s">
        <v>37</v>
      </c>
      <c r="D11" s="13" t="s">
        <v>110</v>
      </c>
      <c r="E11" s="41" t="s">
        <v>108</v>
      </c>
      <c r="H11" s="30" t="s">
        <v>92</v>
      </c>
      <c r="S11" s="30" t="s">
        <v>0</v>
      </c>
      <c r="T11" s="13" t="s">
        <v>96</v>
      </c>
      <c r="U11" s="13" t="s">
        <v>50</v>
      </c>
      <c r="V11" s="13" t="s">
        <v>48</v>
      </c>
      <c r="W11" s="14" t="s">
        <v>102</v>
      </c>
    </row>
    <row r="12" spans="2:25" ht="31.5">
      <c r="B12" s="48" t="str">
        <f>'תעודות סל'!B7:N7</f>
        <v>5. תעודות סל</v>
      </c>
      <c r="C12" s="30" t="s">
        <v>37</v>
      </c>
      <c r="D12" s="13" t="s">
        <v>110</v>
      </c>
      <c r="E12" s="41" t="s">
        <v>108</v>
      </c>
      <c r="H12" s="30" t="s">
        <v>92</v>
      </c>
      <c r="S12" s="30" t="s">
        <v>0</v>
      </c>
      <c r="T12" s="30" t="s">
        <v>96</v>
      </c>
      <c r="U12" s="30" t="s">
        <v>50</v>
      </c>
      <c r="V12" s="30" t="s">
        <v>48</v>
      </c>
      <c r="W12" s="31" t="s">
        <v>102</v>
      </c>
    </row>
    <row r="13" spans="2:25" ht="31.5">
      <c r="B13" s="48" t="str">
        <f>'קרנות נאמנות'!B7:O7</f>
        <v>6. קרנות נאמנות</v>
      </c>
      <c r="C13" s="30" t="s">
        <v>37</v>
      </c>
      <c r="D13" s="30" t="s">
        <v>110</v>
      </c>
      <c r="G13" s="30" t="s">
        <v>53</v>
      </c>
      <c r="H13" s="30" t="s">
        <v>92</v>
      </c>
      <c r="S13" s="30" t="s">
        <v>0</v>
      </c>
      <c r="T13" s="30" t="s">
        <v>96</v>
      </c>
      <c r="U13" s="30" t="s">
        <v>50</v>
      </c>
      <c r="V13" s="30" t="s">
        <v>48</v>
      </c>
      <c r="W13" s="31" t="s">
        <v>102</v>
      </c>
    </row>
    <row r="14" spans="2:25" ht="31.5">
      <c r="B14" s="48" t="str">
        <f>'כתבי אופציה'!B7:L7</f>
        <v>7. כתבי אופציה</v>
      </c>
      <c r="C14" s="30" t="s">
        <v>37</v>
      </c>
      <c r="D14" s="30" t="s">
        <v>110</v>
      </c>
      <c r="G14" s="30" t="s">
        <v>53</v>
      </c>
      <c r="H14" s="30" t="s">
        <v>92</v>
      </c>
      <c r="S14" s="30" t="s">
        <v>0</v>
      </c>
      <c r="T14" s="30" t="s">
        <v>96</v>
      </c>
      <c r="U14" s="30" t="s">
        <v>50</v>
      </c>
      <c r="V14" s="30" t="s">
        <v>48</v>
      </c>
      <c r="W14" s="31" t="s">
        <v>102</v>
      </c>
    </row>
    <row r="15" spans="2:25" ht="31.5">
      <c r="B15" s="48" t="str">
        <f>אופציות!B7</f>
        <v>8. אופציות</v>
      </c>
      <c r="C15" s="30" t="s">
        <v>37</v>
      </c>
      <c r="D15" s="30" t="s">
        <v>110</v>
      </c>
      <c r="G15" s="30" t="s">
        <v>53</v>
      </c>
      <c r="H15" s="30" t="s">
        <v>92</v>
      </c>
      <c r="S15" s="30" t="s">
        <v>0</v>
      </c>
      <c r="T15" s="30" t="s">
        <v>96</v>
      </c>
      <c r="U15" s="30" t="s">
        <v>50</v>
      </c>
      <c r="V15" s="30" t="s">
        <v>48</v>
      </c>
      <c r="W15" s="31" t="s">
        <v>102</v>
      </c>
    </row>
    <row r="16" spans="2:25" ht="31.5">
      <c r="B16" s="48" t="str">
        <f>'חוזים עתידיים'!B7:I7</f>
        <v>9. חוזים עתידיים</v>
      </c>
      <c r="C16" s="30" t="s">
        <v>37</v>
      </c>
      <c r="D16" s="30" t="s">
        <v>110</v>
      </c>
      <c r="G16" s="30" t="s">
        <v>53</v>
      </c>
      <c r="H16" s="30" t="s">
        <v>92</v>
      </c>
      <c r="S16" s="30" t="s">
        <v>0</v>
      </c>
      <c r="T16" s="31" t="s">
        <v>96</v>
      </c>
    </row>
    <row r="17" spans="2:25" ht="31.5">
      <c r="B17" s="48" t="str">
        <f>'מוצרים מובנים'!B7:Q7</f>
        <v>10. מוצרים מובנים</v>
      </c>
      <c r="C17" s="30" t="s">
        <v>37</v>
      </c>
      <c r="F17" s="13" t="s">
        <v>41</v>
      </c>
      <c r="I17" s="30" t="s">
        <v>15</v>
      </c>
      <c r="J17" s="30" t="s">
        <v>54</v>
      </c>
      <c r="K17" s="30" t="s">
        <v>93</v>
      </c>
      <c r="L17" s="30" t="s">
        <v>18</v>
      </c>
      <c r="M17" s="30" t="s">
        <v>92</v>
      </c>
      <c r="Q17" s="30" t="s">
        <v>17</v>
      </c>
      <c r="R17" s="30" t="s">
        <v>19</v>
      </c>
      <c r="S17" s="30" t="s">
        <v>0</v>
      </c>
      <c r="T17" s="30" t="s">
        <v>96</v>
      </c>
      <c r="U17" s="30" t="s">
        <v>50</v>
      </c>
      <c r="V17" s="30" t="s">
        <v>48</v>
      </c>
      <c r="W17" s="31" t="s">
        <v>102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37</v>
      </c>
      <c r="I19" s="30" t="s">
        <v>15</v>
      </c>
      <c r="J19" s="30" t="s">
        <v>54</v>
      </c>
      <c r="K19" s="30" t="s">
        <v>93</v>
      </c>
      <c r="L19" s="30" t="s">
        <v>18</v>
      </c>
      <c r="M19" s="30" t="s">
        <v>92</v>
      </c>
      <c r="Q19" s="30" t="s">
        <v>17</v>
      </c>
      <c r="R19" s="30" t="s">
        <v>19</v>
      </c>
      <c r="S19" s="30" t="s">
        <v>0</v>
      </c>
      <c r="T19" s="30" t="s">
        <v>96</v>
      </c>
      <c r="U19" s="30" t="s">
        <v>101</v>
      </c>
      <c r="V19" s="30" t="s">
        <v>48</v>
      </c>
      <c r="W19" s="31" t="s">
        <v>102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37</v>
      </c>
      <c r="D20" s="41" t="s">
        <v>109</v>
      </c>
      <c r="E20" s="41" t="s">
        <v>108</v>
      </c>
      <c r="G20" s="30" t="s">
        <v>53</v>
      </c>
      <c r="I20" s="30" t="s">
        <v>15</v>
      </c>
      <c r="J20" s="30" t="s">
        <v>54</v>
      </c>
      <c r="K20" s="30" t="s">
        <v>93</v>
      </c>
      <c r="L20" s="30" t="s">
        <v>18</v>
      </c>
      <c r="M20" s="30" t="s">
        <v>92</v>
      </c>
      <c r="Q20" s="30" t="s">
        <v>17</v>
      </c>
      <c r="R20" s="30" t="s">
        <v>19</v>
      </c>
      <c r="S20" s="30" t="s">
        <v>0</v>
      </c>
      <c r="T20" s="30" t="s">
        <v>96</v>
      </c>
      <c r="U20" s="30" t="s">
        <v>101</v>
      </c>
      <c r="V20" s="30" t="s">
        <v>48</v>
      </c>
      <c r="W20" s="31" t="s">
        <v>102</v>
      </c>
    </row>
    <row r="21" spans="2:25" ht="31.5">
      <c r="B21" s="48" t="str">
        <f>'לא סחיר - אג"ח קונצרני'!B7:S7</f>
        <v>3. אג"ח קונצרני</v>
      </c>
      <c r="C21" s="30" t="s">
        <v>37</v>
      </c>
      <c r="D21" s="41" t="s">
        <v>109</v>
      </c>
      <c r="E21" s="41" t="s">
        <v>108</v>
      </c>
      <c r="G21" s="30" t="s">
        <v>53</v>
      </c>
      <c r="I21" s="30" t="s">
        <v>15</v>
      </c>
      <c r="J21" s="30" t="s">
        <v>54</v>
      </c>
      <c r="K21" s="30" t="s">
        <v>93</v>
      </c>
      <c r="L21" s="30" t="s">
        <v>18</v>
      </c>
      <c r="M21" s="30" t="s">
        <v>92</v>
      </c>
      <c r="Q21" s="30" t="s">
        <v>17</v>
      </c>
      <c r="R21" s="30" t="s">
        <v>19</v>
      </c>
      <c r="S21" s="30" t="s">
        <v>0</v>
      </c>
      <c r="T21" s="30" t="s">
        <v>96</v>
      </c>
      <c r="U21" s="30" t="s">
        <v>101</v>
      </c>
      <c r="V21" s="30" t="s">
        <v>48</v>
      </c>
      <c r="W21" s="31" t="s">
        <v>102</v>
      </c>
    </row>
    <row r="22" spans="2:25" ht="31.5">
      <c r="B22" s="48" t="str">
        <f>'לא סחיר - מניות'!B7:M7</f>
        <v>4. מניות</v>
      </c>
      <c r="C22" s="30" t="s">
        <v>37</v>
      </c>
      <c r="D22" s="41" t="s">
        <v>109</v>
      </c>
      <c r="E22" s="41" t="s">
        <v>108</v>
      </c>
      <c r="G22" s="30" t="s">
        <v>53</v>
      </c>
      <c r="H22" s="30" t="s">
        <v>92</v>
      </c>
      <c r="S22" s="30" t="s">
        <v>0</v>
      </c>
      <c r="T22" s="30" t="s">
        <v>96</v>
      </c>
      <c r="U22" s="30" t="s">
        <v>101</v>
      </c>
      <c r="V22" s="30" t="s">
        <v>48</v>
      </c>
      <c r="W22" s="31" t="s">
        <v>102</v>
      </c>
    </row>
    <row r="23" spans="2:25" ht="31.5">
      <c r="B23" s="48" t="str">
        <f>'לא סחיר - קרנות השקעה'!B7:K7</f>
        <v>5. קרנות השקעה</v>
      </c>
      <c r="C23" s="30" t="s">
        <v>37</v>
      </c>
      <c r="G23" s="30" t="s">
        <v>53</v>
      </c>
      <c r="H23" s="30" t="s">
        <v>92</v>
      </c>
      <c r="K23" s="30" t="s">
        <v>93</v>
      </c>
      <c r="S23" s="30" t="s">
        <v>0</v>
      </c>
      <c r="T23" s="30" t="s">
        <v>96</v>
      </c>
      <c r="U23" s="30" t="s">
        <v>101</v>
      </c>
      <c r="V23" s="30" t="s">
        <v>48</v>
      </c>
      <c r="W23" s="31" t="s">
        <v>102</v>
      </c>
    </row>
    <row r="24" spans="2:25" ht="31.5">
      <c r="B24" s="48" t="str">
        <f>'לא סחיר - כתבי אופציה'!B7:L7</f>
        <v>6. כתבי אופציה</v>
      </c>
      <c r="C24" s="30" t="s">
        <v>37</v>
      </c>
      <c r="G24" s="30" t="s">
        <v>53</v>
      </c>
      <c r="H24" s="30" t="s">
        <v>92</v>
      </c>
      <c r="K24" s="30" t="s">
        <v>93</v>
      </c>
      <c r="S24" s="30" t="s">
        <v>0</v>
      </c>
      <c r="T24" s="30" t="s">
        <v>96</v>
      </c>
      <c r="U24" s="30" t="s">
        <v>101</v>
      </c>
      <c r="V24" s="30" t="s">
        <v>48</v>
      </c>
      <c r="W24" s="31" t="s">
        <v>102</v>
      </c>
    </row>
    <row r="25" spans="2:25" ht="31.5">
      <c r="B25" s="48" t="str">
        <f>'לא סחיר - אופציות'!B7:L7</f>
        <v>7. אופציות</v>
      </c>
      <c r="C25" s="30" t="s">
        <v>37</v>
      </c>
      <c r="G25" s="30" t="s">
        <v>53</v>
      </c>
      <c r="H25" s="30" t="s">
        <v>92</v>
      </c>
      <c r="K25" s="30" t="s">
        <v>93</v>
      </c>
      <c r="S25" s="30" t="s">
        <v>0</v>
      </c>
      <c r="T25" s="30" t="s">
        <v>96</v>
      </c>
      <c r="U25" s="30" t="s">
        <v>101</v>
      </c>
      <c r="V25" s="30" t="s">
        <v>48</v>
      </c>
      <c r="W25" s="31" t="s">
        <v>102</v>
      </c>
    </row>
    <row r="26" spans="2:25" ht="31.5">
      <c r="B26" s="48" t="str">
        <f>'לא סחיר - חוזים עתידיים'!B7:K7</f>
        <v>8. חוזים עתידיים</v>
      </c>
      <c r="C26" s="30" t="s">
        <v>37</v>
      </c>
      <c r="G26" s="30" t="s">
        <v>53</v>
      </c>
      <c r="H26" s="30" t="s">
        <v>92</v>
      </c>
      <c r="K26" s="30" t="s">
        <v>93</v>
      </c>
      <c r="S26" s="30" t="s">
        <v>0</v>
      </c>
      <c r="T26" s="30" t="s">
        <v>96</v>
      </c>
      <c r="U26" s="30" t="s">
        <v>101</v>
      </c>
      <c r="V26" s="31" t="s">
        <v>102</v>
      </c>
    </row>
    <row r="27" spans="2:25" ht="31.5">
      <c r="B27" s="48" t="str">
        <f>'לא סחיר - מוצרים מובנים'!B7:Q7</f>
        <v>9. מוצרים מובנים</v>
      </c>
      <c r="C27" s="30" t="s">
        <v>37</v>
      </c>
      <c r="F27" s="30" t="s">
        <v>41</v>
      </c>
      <c r="I27" s="30" t="s">
        <v>15</v>
      </c>
      <c r="J27" s="30" t="s">
        <v>54</v>
      </c>
      <c r="K27" s="30" t="s">
        <v>93</v>
      </c>
      <c r="L27" s="30" t="s">
        <v>18</v>
      </c>
      <c r="M27" s="30" t="s">
        <v>92</v>
      </c>
      <c r="Q27" s="30" t="s">
        <v>17</v>
      </c>
      <c r="R27" s="30" t="s">
        <v>19</v>
      </c>
      <c r="S27" s="30" t="s">
        <v>0</v>
      </c>
      <c r="T27" s="30" t="s">
        <v>96</v>
      </c>
      <c r="U27" s="30" t="s">
        <v>101</v>
      </c>
      <c r="V27" s="30" t="s">
        <v>48</v>
      </c>
      <c r="W27" s="31" t="s">
        <v>102</v>
      </c>
    </row>
    <row r="28" spans="2:25" ht="31.5">
      <c r="B28" s="52" t="str">
        <f>הלוואות!B6</f>
        <v>1.ד. הלוואות:</v>
      </c>
      <c r="C28" s="30" t="s">
        <v>37</v>
      </c>
      <c r="I28" s="30" t="s">
        <v>15</v>
      </c>
      <c r="J28" s="30" t="s">
        <v>54</v>
      </c>
      <c r="L28" s="30" t="s">
        <v>18</v>
      </c>
      <c r="M28" s="30" t="s">
        <v>92</v>
      </c>
      <c r="Q28" s="13" t="s">
        <v>32</v>
      </c>
      <c r="R28" s="30" t="s">
        <v>19</v>
      </c>
      <c r="S28" s="30" t="s">
        <v>0</v>
      </c>
      <c r="T28" s="30" t="s">
        <v>96</v>
      </c>
      <c r="U28" s="30" t="s">
        <v>101</v>
      </c>
      <c r="V28" s="31" t="s">
        <v>102</v>
      </c>
    </row>
    <row r="29" spans="2:25" ht="47.25">
      <c r="B29" s="52" t="str">
        <f>'פקדונות מעל 3 חודשים'!B6:O6</f>
        <v>1.ה. פקדונות מעל 3 חודשים:</v>
      </c>
      <c r="C29" s="30" t="s">
        <v>37</v>
      </c>
      <c r="E29" s="30" t="s">
        <v>108</v>
      </c>
      <c r="I29" s="30" t="s">
        <v>15</v>
      </c>
      <c r="J29" s="30" t="s">
        <v>54</v>
      </c>
      <c r="L29" s="30" t="s">
        <v>18</v>
      </c>
      <c r="M29" s="30" t="s">
        <v>92</v>
      </c>
      <c r="O29" s="49" t="s">
        <v>42</v>
      </c>
      <c r="P29" s="50"/>
      <c r="R29" s="30" t="s">
        <v>19</v>
      </c>
      <c r="S29" s="30" t="s">
        <v>0</v>
      </c>
      <c r="T29" s="30" t="s">
        <v>96</v>
      </c>
      <c r="U29" s="30" t="s">
        <v>101</v>
      </c>
      <c r="V29" s="31" t="s">
        <v>102</v>
      </c>
    </row>
    <row r="30" spans="2:25" ht="63">
      <c r="B30" s="52" t="str">
        <f>'זכויות מקרקעין'!B6</f>
        <v>1. ו. זכויות במקרקעין:</v>
      </c>
      <c r="C30" s="13" t="s">
        <v>44</v>
      </c>
      <c r="N30" s="49" t="s">
        <v>76</v>
      </c>
      <c r="P30" s="50" t="s">
        <v>45</v>
      </c>
      <c r="U30" s="30" t="s">
        <v>101</v>
      </c>
      <c r="V30" s="14" t="s">
        <v>47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46</v>
      </c>
      <c r="R31" s="13" t="s">
        <v>43</v>
      </c>
      <c r="U31" s="30" t="s">
        <v>101</v>
      </c>
      <c r="V31" s="14" t="s">
        <v>47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98</v>
      </c>
      <c r="Y32" s="14" t="s">
        <v>97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6" t="s">
        <v>170</v>
      </c>
      <c r="C1" s="77" t="s" vm="1">
        <v>241</v>
      </c>
    </row>
    <row r="2" spans="2:54">
      <c r="B2" s="56" t="s">
        <v>169</v>
      </c>
      <c r="C2" s="77" t="s">
        <v>242</v>
      </c>
    </row>
    <row r="3" spans="2:54">
      <c r="B3" s="56" t="s">
        <v>171</v>
      </c>
      <c r="C3" s="77" t="s">
        <v>243</v>
      </c>
    </row>
    <row r="4" spans="2:54">
      <c r="B4" s="56" t="s">
        <v>172</v>
      </c>
      <c r="C4" s="77">
        <v>2142</v>
      </c>
    </row>
    <row r="6" spans="2:54" ht="26.25" customHeight="1">
      <c r="B6" s="188" t="s">
        <v>201</v>
      </c>
      <c r="C6" s="189"/>
      <c r="D6" s="189"/>
      <c r="E6" s="189"/>
      <c r="F6" s="189"/>
      <c r="G6" s="189"/>
      <c r="H6" s="189"/>
      <c r="I6" s="189"/>
      <c r="J6" s="189"/>
      <c r="K6" s="189"/>
      <c r="L6" s="190"/>
    </row>
    <row r="7" spans="2:54" ht="26.25" customHeight="1">
      <c r="B7" s="188" t="s">
        <v>89</v>
      </c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2:54" s="3" customFormat="1" ht="78.75">
      <c r="B8" s="22" t="s">
        <v>107</v>
      </c>
      <c r="C8" s="30" t="s">
        <v>37</v>
      </c>
      <c r="D8" s="30" t="s">
        <v>53</v>
      </c>
      <c r="E8" s="30" t="s">
        <v>92</v>
      </c>
      <c r="F8" s="30" t="s">
        <v>93</v>
      </c>
      <c r="G8" s="30" t="s">
        <v>225</v>
      </c>
      <c r="H8" s="30" t="s">
        <v>224</v>
      </c>
      <c r="I8" s="30" t="s">
        <v>101</v>
      </c>
      <c r="J8" s="30" t="s">
        <v>48</v>
      </c>
      <c r="K8" s="30" t="s">
        <v>173</v>
      </c>
      <c r="L8" s="31" t="s">
        <v>175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22</v>
      </c>
      <c r="G9" s="16" t="s">
        <v>232</v>
      </c>
      <c r="H9" s="16"/>
      <c r="I9" s="16" t="s">
        <v>228</v>
      </c>
      <c r="J9" s="32" t="s">
        <v>20</v>
      </c>
      <c r="K9" s="32" t="s">
        <v>20</v>
      </c>
      <c r="L9" s="33" t="s">
        <v>20</v>
      </c>
      <c r="AZ9" s="1"/>
    </row>
    <row r="10" spans="2:5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Z10" s="1"/>
    </row>
    <row r="11" spans="2:54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AZ11" s="1"/>
    </row>
    <row r="12" spans="2:54" ht="19.5" customHeight="1">
      <c r="B12" s="94" t="s">
        <v>240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2:54">
      <c r="B13" s="94" t="s">
        <v>103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54">
      <c r="B14" s="94" t="s">
        <v>223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54">
      <c r="B15" s="94" t="s">
        <v>231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54" s="7" customFormat="1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AZ16" s="1"/>
      <c r="BB16" s="1"/>
    </row>
    <row r="17" spans="2:54" s="7" customFormat="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AZ17" s="1"/>
      <c r="BB17" s="1"/>
    </row>
    <row r="18" spans="2:54" s="7" customForma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AZ18" s="1"/>
      <c r="BB18" s="1"/>
    </row>
    <row r="19" spans="2:54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54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54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54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54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54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54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54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54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54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54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54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54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54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>
      <selection activeCell="I13" sqref="I13:I30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710937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8" style="1" bestFit="1" customWidth="1"/>
    <col min="10" max="10" width="12.140625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6" t="s">
        <v>170</v>
      </c>
      <c r="C1" s="77" t="s" vm="1">
        <v>241</v>
      </c>
    </row>
    <row r="2" spans="2:51">
      <c r="B2" s="56" t="s">
        <v>169</v>
      </c>
      <c r="C2" s="77" t="s">
        <v>242</v>
      </c>
    </row>
    <row r="3" spans="2:51">
      <c r="B3" s="56" t="s">
        <v>171</v>
      </c>
      <c r="C3" s="77" t="s">
        <v>243</v>
      </c>
    </row>
    <row r="4" spans="2:51">
      <c r="B4" s="56" t="s">
        <v>172</v>
      </c>
      <c r="C4" s="77">
        <v>2142</v>
      </c>
    </row>
    <row r="6" spans="2:51" ht="26.25" customHeight="1">
      <c r="B6" s="188" t="s">
        <v>201</v>
      </c>
      <c r="C6" s="189"/>
      <c r="D6" s="189"/>
      <c r="E6" s="189"/>
      <c r="F6" s="189"/>
      <c r="G6" s="189"/>
      <c r="H6" s="189"/>
      <c r="I6" s="189"/>
      <c r="J6" s="189"/>
      <c r="K6" s="190"/>
    </row>
    <row r="7" spans="2:51" ht="26.25" customHeight="1">
      <c r="B7" s="188" t="s">
        <v>90</v>
      </c>
      <c r="C7" s="189"/>
      <c r="D7" s="189"/>
      <c r="E7" s="189"/>
      <c r="F7" s="189"/>
      <c r="G7" s="189"/>
      <c r="H7" s="189"/>
      <c r="I7" s="189"/>
      <c r="J7" s="189"/>
      <c r="K7" s="190"/>
    </row>
    <row r="8" spans="2:51" s="3" customFormat="1" ht="47.25">
      <c r="B8" s="22" t="s">
        <v>107</v>
      </c>
      <c r="C8" s="30" t="s">
        <v>37</v>
      </c>
      <c r="D8" s="30" t="s">
        <v>53</v>
      </c>
      <c r="E8" s="30" t="s">
        <v>92</v>
      </c>
      <c r="F8" s="30" t="s">
        <v>93</v>
      </c>
      <c r="G8" s="30" t="s">
        <v>225</v>
      </c>
      <c r="H8" s="30" t="s">
        <v>224</v>
      </c>
      <c r="I8" s="30" t="s">
        <v>101</v>
      </c>
      <c r="J8" s="30" t="s">
        <v>173</v>
      </c>
      <c r="K8" s="31" t="s">
        <v>175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22</v>
      </c>
      <c r="G9" s="16" t="s">
        <v>232</v>
      </c>
      <c r="H9" s="16"/>
      <c r="I9" s="16" t="s">
        <v>228</v>
      </c>
      <c r="J9" s="32" t="s">
        <v>20</v>
      </c>
      <c r="K9" s="17" t="s">
        <v>20</v>
      </c>
      <c r="AW9" s="1"/>
    </row>
    <row r="10" spans="2:5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AW10" s="1"/>
    </row>
    <row r="11" spans="2:51" s="4" customFormat="1" ht="18" customHeight="1">
      <c r="B11" s="96" t="s">
        <v>40</v>
      </c>
      <c r="C11" s="98"/>
      <c r="D11" s="98"/>
      <c r="E11" s="98"/>
      <c r="F11" s="98"/>
      <c r="G11" s="99"/>
      <c r="H11" s="100"/>
      <c r="I11" s="99">
        <v>-4.9917200000001438</v>
      </c>
      <c r="J11" s="101">
        <f>I11/$I$11</f>
        <v>1</v>
      </c>
      <c r="K11" s="101">
        <f>I11/'סכום נכסי הקרן'!$C$42</f>
        <v>-6.6477517380080046E-6</v>
      </c>
      <c r="AW11" s="1"/>
    </row>
    <row r="12" spans="2:51" ht="19.5" customHeight="1">
      <c r="B12" s="80" t="s">
        <v>31</v>
      </c>
      <c r="C12" s="81"/>
      <c r="D12" s="81"/>
      <c r="E12" s="81"/>
      <c r="F12" s="81"/>
      <c r="G12" s="89"/>
      <c r="H12" s="91"/>
      <c r="I12" s="89">
        <v>-4.9917200000001438</v>
      </c>
      <c r="J12" s="90">
        <f t="shared" ref="J12:J34" si="0">I12/$I$11</f>
        <v>1</v>
      </c>
      <c r="K12" s="90">
        <f>I12/'סכום נכסי הקרן'!$C$42</f>
        <v>-6.6477517380080046E-6</v>
      </c>
    </row>
    <row r="13" spans="2:51">
      <c r="B13" s="97" t="s">
        <v>1154</v>
      </c>
      <c r="C13" s="81"/>
      <c r="D13" s="81"/>
      <c r="E13" s="81"/>
      <c r="F13" s="81"/>
      <c r="G13" s="89"/>
      <c r="H13" s="91"/>
      <c r="I13" s="89">
        <v>-897.37492999999984</v>
      </c>
      <c r="J13" s="90">
        <f>I13/$I$11</f>
        <v>179.77268957392923</v>
      </c>
      <c r="K13" s="90">
        <f>I13/'סכום נכסי הקרן'!$C$42</f>
        <v>-1.1950842095614616E-3</v>
      </c>
    </row>
    <row r="14" spans="2:51">
      <c r="B14" s="85" t="s">
        <v>1155</v>
      </c>
      <c r="C14" s="79" t="s">
        <v>1156</v>
      </c>
      <c r="D14" s="92" t="s">
        <v>991</v>
      </c>
      <c r="E14" s="92" t="s">
        <v>156</v>
      </c>
      <c r="F14" s="105">
        <v>43256</v>
      </c>
      <c r="G14" s="86">
        <v>2089449.9999999998</v>
      </c>
      <c r="H14" s="88">
        <v>-0.94320000000000004</v>
      </c>
      <c r="I14" s="86">
        <v>-19.706659999999996</v>
      </c>
      <c r="J14" s="87">
        <f t="shared" si="0"/>
        <v>3.9478696721770108</v>
      </c>
      <c r="K14" s="87">
        <f>I14/'סכום נכסי הקרן'!$C$42</f>
        <v>-2.6244457474643814E-5</v>
      </c>
    </row>
    <row r="15" spans="2:51">
      <c r="B15" s="85" t="s">
        <v>1157</v>
      </c>
      <c r="C15" s="79" t="s">
        <v>1158</v>
      </c>
      <c r="D15" s="92" t="s">
        <v>991</v>
      </c>
      <c r="E15" s="92" t="s">
        <v>154</v>
      </c>
      <c r="F15" s="105">
        <v>43103</v>
      </c>
      <c r="G15" s="86">
        <v>9797099.9999999981</v>
      </c>
      <c r="H15" s="88">
        <v>-6.3483999999999998</v>
      </c>
      <c r="I15" s="86">
        <v>-621.95637999999985</v>
      </c>
      <c r="J15" s="87">
        <f t="shared" si="0"/>
        <v>124.59760964156281</v>
      </c>
      <c r="K15" s="87">
        <f>I15/'סכום נכסי הקרן'!$C$42</f>
        <v>-8.2829397604634218E-4</v>
      </c>
    </row>
    <row r="16" spans="2:51" s="7" customFormat="1">
      <c r="B16" s="85" t="s">
        <v>1159</v>
      </c>
      <c r="C16" s="79" t="s">
        <v>1160</v>
      </c>
      <c r="D16" s="92" t="s">
        <v>991</v>
      </c>
      <c r="E16" s="92" t="s">
        <v>154</v>
      </c>
      <c r="F16" s="105">
        <v>43255</v>
      </c>
      <c r="G16" s="86">
        <v>16474899.999999998</v>
      </c>
      <c r="H16" s="88">
        <v>-2.9056000000000002</v>
      </c>
      <c r="I16" s="86">
        <v>-478.69009999999992</v>
      </c>
      <c r="J16" s="87">
        <f t="shared" si="0"/>
        <v>95.896825142433087</v>
      </c>
      <c r="K16" s="87">
        <f>I16/'סכום נכסי הקרן'!$C$42</f>
        <v>-6.3749828601005929E-4</v>
      </c>
      <c r="AW16" s="1"/>
      <c r="AY16" s="1"/>
    </row>
    <row r="17" spans="2:51" s="7" customFormat="1">
      <c r="B17" s="85" t="s">
        <v>1161</v>
      </c>
      <c r="C17" s="79" t="s">
        <v>1162</v>
      </c>
      <c r="D17" s="92" t="s">
        <v>991</v>
      </c>
      <c r="E17" s="92" t="s">
        <v>154</v>
      </c>
      <c r="F17" s="105">
        <v>43256</v>
      </c>
      <c r="G17" s="86">
        <v>1229304.9999999998</v>
      </c>
      <c r="H17" s="88">
        <v>-2.5125000000000002</v>
      </c>
      <c r="I17" s="86">
        <v>-30.886809999999993</v>
      </c>
      <c r="J17" s="87">
        <f t="shared" si="0"/>
        <v>6.1876086799738577</v>
      </c>
      <c r="K17" s="87">
        <f>I17/'סכום נכסי הקרן'!$C$42</f>
        <v>-4.1133686356409628E-5</v>
      </c>
      <c r="AW17" s="1"/>
      <c r="AY17" s="1"/>
    </row>
    <row r="18" spans="2:51" s="7" customFormat="1">
      <c r="B18" s="85" t="s">
        <v>1163</v>
      </c>
      <c r="C18" s="79" t="s">
        <v>1164</v>
      </c>
      <c r="D18" s="92" t="s">
        <v>991</v>
      </c>
      <c r="E18" s="92" t="s">
        <v>154</v>
      </c>
      <c r="F18" s="105">
        <v>43242</v>
      </c>
      <c r="G18" s="86">
        <v>1759999.9999999998</v>
      </c>
      <c r="H18" s="88">
        <v>-2.7155</v>
      </c>
      <c r="I18" s="86">
        <v>-47.793009999999988</v>
      </c>
      <c r="J18" s="87">
        <f t="shared" si="0"/>
        <v>9.5744573012906589</v>
      </c>
      <c r="K18" s="87">
        <f>I18/'סכום נכסי הקרן'!$C$42</f>
        <v>-6.3648615165138418E-5</v>
      </c>
      <c r="AW18" s="1"/>
      <c r="AY18" s="1"/>
    </row>
    <row r="19" spans="2:51">
      <c r="B19" s="85" t="s">
        <v>1165</v>
      </c>
      <c r="C19" s="79" t="s">
        <v>1166</v>
      </c>
      <c r="D19" s="92" t="s">
        <v>991</v>
      </c>
      <c r="E19" s="92" t="s">
        <v>154</v>
      </c>
      <c r="F19" s="105">
        <v>43269</v>
      </c>
      <c r="G19" s="86">
        <v>8829999.9999999981</v>
      </c>
      <c r="H19" s="88">
        <v>-0.85129999999999995</v>
      </c>
      <c r="I19" s="86">
        <v>-75.168210000000002</v>
      </c>
      <c r="J19" s="87">
        <f t="shared" si="0"/>
        <v>15.058579006834886</v>
      </c>
      <c r="K19" s="87">
        <f>I19/'סכום נכסי הקרן'!$C$42</f>
        <v>-1.0010569476461746E-4</v>
      </c>
    </row>
    <row r="20" spans="2:51">
      <c r="B20" s="85" t="s">
        <v>1167</v>
      </c>
      <c r="C20" s="79" t="s">
        <v>1168</v>
      </c>
      <c r="D20" s="92" t="s">
        <v>991</v>
      </c>
      <c r="E20" s="92" t="s">
        <v>154</v>
      </c>
      <c r="F20" s="105">
        <v>43271</v>
      </c>
      <c r="G20" s="86">
        <v>3715109.9999999995</v>
      </c>
      <c r="H20" s="88">
        <v>-0.62170000000000003</v>
      </c>
      <c r="I20" s="86">
        <v>-23.096479999999996</v>
      </c>
      <c r="J20" s="87">
        <f t="shared" si="0"/>
        <v>4.6269582428500255</v>
      </c>
      <c r="K20" s="87">
        <f>I20/'סכום נכסי הקרן'!$C$42</f>
        <v>-3.0758869700596722E-5</v>
      </c>
    </row>
    <row r="21" spans="2:51">
      <c r="B21" s="85" t="s">
        <v>1169</v>
      </c>
      <c r="C21" s="79" t="s">
        <v>1170</v>
      </c>
      <c r="D21" s="92" t="s">
        <v>991</v>
      </c>
      <c r="E21" s="92" t="s">
        <v>154</v>
      </c>
      <c r="F21" s="105">
        <v>43229</v>
      </c>
      <c r="G21" s="86">
        <v>1417919.9999999998</v>
      </c>
      <c r="H21" s="88">
        <v>-2.1793</v>
      </c>
      <c r="I21" s="86">
        <v>-30.901099999999996</v>
      </c>
      <c r="J21" s="87">
        <f t="shared" si="0"/>
        <v>6.1904714206724547</v>
      </c>
      <c r="K21" s="87">
        <f>I21/'סכום נכסי הקרן'!$C$42</f>
        <v>-4.1152717145864193E-5</v>
      </c>
    </row>
    <row r="22" spans="2:51">
      <c r="B22" s="85" t="s">
        <v>1171</v>
      </c>
      <c r="C22" s="79" t="s">
        <v>1172</v>
      </c>
      <c r="D22" s="92" t="s">
        <v>991</v>
      </c>
      <c r="E22" s="92" t="s">
        <v>154</v>
      </c>
      <c r="F22" s="105">
        <v>43228</v>
      </c>
      <c r="G22" s="86">
        <v>3024299.9999999995</v>
      </c>
      <c r="H22" s="88">
        <v>-1.8003</v>
      </c>
      <c r="I22" s="86">
        <v>-54.44554999999999</v>
      </c>
      <c r="J22" s="87">
        <f t="shared" si="0"/>
        <v>10.907172277290877</v>
      </c>
      <c r="K22" s="87">
        <f>I22/'סכום נכסי הקרן'!$C$42</f>
        <v>-7.2508173463113168E-5</v>
      </c>
    </row>
    <row r="23" spans="2:51">
      <c r="B23" s="85" t="s">
        <v>1173</v>
      </c>
      <c r="C23" s="79" t="s">
        <v>1174</v>
      </c>
      <c r="D23" s="92" t="s">
        <v>991</v>
      </c>
      <c r="E23" s="92" t="s">
        <v>154</v>
      </c>
      <c r="F23" s="105">
        <v>43298</v>
      </c>
      <c r="G23" s="86">
        <v>2135879.9999999995</v>
      </c>
      <c r="H23" s="88">
        <v>-0.68530000000000002</v>
      </c>
      <c r="I23" s="86">
        <v>-14.636779999999996</v>
      </c>
      <c r="J23" s="87">
        <f t="shared" si="0"/>
        <v>2.9322117426457361</v>
      </c>
      <c r="K23" s="87">
        <f>I23/'סכום נכסי הקרן'!$C$42</f>
        <v>-1.9492615708380675E-5</v>
      </c>
    </row>
    <row r="24" spans="2:51">
      <c r="B24" s="85" t="s">
        <v>1175</v>
      </c>
      <c r="C24" s="79" t="s">
        <v>1176</v>
      </c>
      <c r="D24" s="92" t="s">
        <v>991</v>
      </c>
      <c r="E24" s="92" t="s">
        <v>154</v>
      </c>
      <c r="F24" s="105">
        <v>43272</v>
      </c>
      <c r="G24" s="86">
        <v>3562999.9999999995</v>
      </c>
      <c r="H24" s="88">
        <v>-0.96240000000000003</v>
      </c>
      <c r="I24" s="86">
        <v>-34.290660000000003</v>
      </c>
      <c r="J24" s="87">
        <f t="shared" si="0"/>
        <v>6.8695079050906331</v>
      </c>
      <c r="K24" s="87">
        <f>I24/'סכום נכסי הקרן'!$C$42</f>
        <v>-4.5666783115325983E-5</v>
      </c>
    </row>
    <row r="25" spans="2:51">
      <c r="B25" s="85" t="s">
        <v>1177</v>
      </c>
      <c r="C25" s="79" t="s">
        <v>1178</v>
      </c>
      <c r="D25" s="92" t="s">
        <v>991</v>
      </c>
      <c r="E25" s="92" t="s">
        <v>154</v>
      </c>
      <c r="F25" s="105">
        <v>43312</v>
      </c>
      <c r="G25" s="86">
        <v>356779.99999999994</v>
      </c>
      <c r="H25" s="88">
        <v>0.46750000000000003</v>
      </c>
      <c r="I25" s="86">
        <v>1.6678099999999998</v>
      </c>
      <c r="J25" s="87">
        <f t="shared" si="0"/>
        <v>-0.33411529492839176</v>
      </c>
      <c r="K25" s="87">
        <f>I25/'סכום נכסי הקרן'!$C$42</f>
        <v>2.2211155325552735E-6</v>
      </c>
    </row>
    <row r="26" spans="2:51">
      <c r="B26" s="85" t="s">
        <v>1179</v>
      </c>
      <c r="C26" s="79" t="s">
        <v>1180</v>
      </c>
      <c r="D26" s="92" t="s">
        <v>991</v>
      </c>
      <c r="E26" s="92" t="s">
        <v>154</v>
      </c>
      <c r="F26" s="105">
        <v>43312</v>
      </c>
      <c r="G26" s="86">
        <v>12140039.999999998</v>
      </c>
      <c r="H26" s="88">
        <v>0.54530000000000001</v>
      </c>
      <c r="I26" s="86">
        <v>66.205339999999993</v>
      </c>
      <c r="J26" s="87">
        <f t="shared" si="0"/>
        <v>-13.263031580296587</v>
      </c>
      <c r="K26" s="87">
        <f>I26/'סכום נכסי הקרן'!$C$42</f>
        <v>8.8169341239171701E-5</v>
      </c>
    </row>
    <row r="27" spans="2:51">
      <c r="B27" s="85" t="s">
        <v>1181</v>
      </c>
      <c r="C27" s="79" t="s">
        <v>1182</v>
      </c>
      <c r="D27" s="92" t="s">
        <v>991</v>
      </c>
      <c r="E27" s="92" t="s">
        <v>154</v>
      </c>
      <c r="F27" s="105">
        <v>43328</v>
      </c>
      <c r="G27" s="86">
        <v>3573299.9999999995</v>
      </c>
      <c r="H27" s="88">
        <v>0.94769999999999999</v>
      </c>
      <c r="I27" s="86">
        <v>33.86374</v>
      </c>
      <c r="J27" s="87">
        <f t="shared" si="0"/>
        <v>-6.7839822746466201</v>
      </c>
      <c r="K27" s="87">
        <f>I27/'סכום נכסי הקרן'!$C$42</f>
        <v>4.5098229956897566E-5</v>
      </c>
    </row>
    <row r="28" spans="2:51">
      <c r="B28" s="85" t="s">
        <v>1183</v>
      </c>
      <c r="C28" s="79" t="s">
        <v>1184</v>
      </c>
      <c r="D28" s="92" t="s">
        <v>991</v>
      </c>
      <c r="E28" s="92" t="s">
        <v>154</v>
      </c>
      <c r="F28" s="105">
        <v>43313</v>
      </c>
      <c r="G28" s="86">
        <v>10520495.999999998</v>
      </c>
      <c r="H28" s="88">
        <v>0.73150000000000004</v>
      </c>
      <c r="I28" s="86">
        <v>76.962369999999979</v>
      </c>
      <c r="J28" s="87">
        <f t="shared" si="0"/>
        <v>-15.418006218297052</v>
      </c>
      <c r="K28" s="87">
        <f>I28/'סכום נכסי הקרן'!$C$42</f>
        <v>1.0249507763430246E-4</v>
      </c>
    </row>
    <row r="29" spans="2:51">
      <c r="B29" s="85" t="s">
        <v>1185</v>
      </c>
      <c r="C29" s="79" t="s">
        <v>1186</v>
      </c>
      <c r="D29" s="92" t="s">
        <v>991</v>
      </c>
      <c r="E29" s="92" t="s">
        <v>154</v>
      </c>
      <c r="F29" s="105">
        <v>43326</v>
      </c>
      <c r="G29" s="86">
        <v>4307999.9999999991</v>
      </c>
      <c r="H29" s="88">
        <v>1.3537999999999999</v>
      </c>
      <c r="I29" s="86">
        <v>58.322169999999993</v>
      </c>
      <c r="J29" s="87">
        <f t="shared" si="0"/>
        <v>-11.683782343560599</v>
      </c>
      <c r="K29" s="87">
        <f>I29/'סכום נכסי הקרן'!$C$42</f>
        <v>7.7670884380912205E-5</v>
      </c>
    </row>
    <row r="30" spans="2:51">
      <c r="B30" s="85" t="s">
        <v>1187</v>
      </c>
      <c r="C30" s="79" t="s">
        <v>1188</v>
      </c>
      <c r="D30" s="92" t="s">
        <v>991</v>
      </c>
      <c r="E30" s="92" t="s">
        <v>154</v>
      </c>
      <c r="F30" s="105">
        <v>43314</v>
      </c>
      <c r="G30" s="86">
        <v>10958649.999999998</v>
      </c>
      <c r="H30" s="88">
        <v>1.2241</v>
      </c>
      <c r="I30" s="86">
        <v>134.15012999999996</v>
      </c>
      <c r="J30" s="87">
        <f t="shared" si="0"/>
        <v>-26.874530222046928</v>
      </c>
      <c r="K30" s="87">
        <f>I30/'סכום נכסי הקרן'!$C$42</f>
        <v>1.7865520499176112E-4</v>
      </c>
    </row>
    <row r="31" spans="2:51">
      <c r="B31" s="85" t="s">
        <v>1189</v>
      </c>
      <c r="C31" s="79" t="s">
        <v>1190</v>
      </c>
      <c r="D31" s="92" t="s">
        <v>991</v>
      </c>
      <c r="E31" s="92" t="s">
        <v>154</v>
      </c>
      <c r="F31" s="105">
        <v>43283</v>
      </c>
      <c r="G31" s="86">
        <v>1798249.9999999998</v>
      </c>
      <c r="H31" s="88">
        <v>0.186</v>
      </c>
      <c r="I31" s="86">
        <v>3.3444299999999996</v>
      </c>
      <c r="J31" s="87">
        <f t="shared" si="0"/>
        <v>-0.66999551256879453</v>
      </c>
      <c r="K31" s="87">
        <f>I31/'סכום נכסי הקרן'!$C$42</f>
        <v>4.4539638331367683E-6</v>
      </c>
    </row>
    <row r="32" spans="2:51">
      <c r="B32" s="85" t="s">
        <v>1191</v>
      </c>
      <c r="C32" s="79" t="s">
        <v>1192</v>
      </c>
      <c r="D32" s="92" t="s">
        <v>991</v>
      </c>
      <c r="E32" s="92" t="s">
        <v>154</v>
      </c>
      <c r="F32" s="105">
        <v>43313</v>
      </c>
      <c r="G32" s="86">
        <v>1799899.9999999998</v>
      </c>
      <c r="H32" s="88">
        <v>0.84589999999999999</v>
      </c>
      <c r="I32" s="86">
        <v>15.225999999999997</v>
      </c>
      <c r="J32" s="87">
        <f t="shared" si="0"/>
        <v>-3.0502512160136304</v>
      </c>
      <c r="K32" s="87">
        <f>I32/'סכום נכסי הקרן'!$C$42</f>
        <v>2.027731282261564E-5</v>
      </c>
    </row>
    <row r="33" spans="2:11">
      <c r="B33" s="85" t="s">
        <v>1193</v>
      </c>
      <c r="C33" s="79" t="s">
        <v>1194</v>
      </c>
      <c r="D33" s="92" t="s">
        <v>991</v>
      </c>
      <c r="E33" s="92" t="s">
        <v>154</v>
      </c>
      <c r="F33" s="105">
        <v>43326</v>
      </c>
      <c r="G33" s="86">
        <v>9752669.9999999981</v>
      </c>
      <c r="H33" s="88">
        <v>1.2930999999999999</v>
      </c>
      <c r="I33" s="86">
        <v>126.10734999999998</v>
      </c>
      <c r="J33" s="87">
        <f t="shared" si="0"/>
        <v>-25.263306034792887</v>
      </c>
      <c r="K33" s="87">
        <f>I33/'סכום נכסי הקרן'!$C$42</f>
        <v>1.6794418660062254E-4</v>
      </c>
    </row>
    <row r="34" spans="2:11">
      <c r="B34" s="85" t="s">
        <v>1195</v>
      </c>
      <c r="C34" s="79" t="s">
        <v>1196</v>
      </c>
      <c r="D34" s="92" t="s">
        <v>991</v>
      </c>
      <c r="E34" s="92" t="s">
        <v>154</v>
      </c>
      <c r="F34" s="105">
        <v>43360</v>
      </c>
      <c r="G34" s="86">
        <v>1487069.9999999998</v>
      </c>
      <c r="H34" s="88">
        <v>1.2338</v>
      </c>
      <c r="I34" s="86">
        <v>18.347469999999998</v>
      </c>
      <c r="J34" s="87">
        <f t="shared" si="0"/>
        <v>-3.6755807617413376</v>
      </c>
      <c r="K34" s="87">
        <f>I34/'סכום נכסי הקרן'!$C$42</f>
        <v>2.4434348397054763E-5</v>
      </c>
    </row>
    <row r="35" spans="2:11">
      <c r="B35" s="82"/>
      <c r="C35" s="79"/>
      <c r="D35" s="79"/>
      <c r="E35" s="79"/>
      <c r="F35" s="79"/>
      <c r="G35" s="86"/>
      <c r="H35" s="88"/>
      <c r="I35" s="79"/>
      <c r="J35" s="87"/>
      <c r="K35" s="79"/>
    </row>
    <row r="36" spans="2:11">
      <c r="B36" s="97" t="s">
        <v>218</v>
      </c>
      <c r="C36" s="81"/>
      <c r="D36" s="81"/>
      <c r="E36" s="81"/>
      <c r="F36" s="81"/>
      <c r="G36" s="89"/>
      <c r="H36" s="91"/>
      <c r="I36" s="89">
        <v>892.38320999999985</v>
      </c>
      <c r="J36" s="90">
        <f t="shared" ref="J36:J61" si="1">I36/$I$11</f>
        <v>-178.77268957392926</v>
      </c>
      <c r="K36" s="90">
        <f>I36/'סכום נכסי הקרן'!$C$42</f>
        <v>1.1884364578234538E-3</v>
      </c>
    </row>
    <row r="37" spans="2:11">
      <c r="B37" s="85" t="s">
        <v>1197</v>
      </c>
      <c r="C37" s="79" t="s">
        <v>1198</v>
      </c>
      <c r="D37" s="92" t="s">
        <v>991</v>
      </c>
      <c r="E37" s="92" t="s">
        <v>154</v>
      </c>
      <c r="F37" s="105">
        <v>43320</v>
      </c>
      <c r="G37" s="86">
        <v>640986.99999999988</v>
      </c>
      <c r="H37" s="88">
        <v>0.31480000000000002</v>
      </c>
      <c r="I37" s="86">
        <v>2.0180499999999997</v>
      </c>
      <c r="J37" s="87">
        <f t="shared" si="1"/>
        <v>-0.40427948683017906</v>
      </c>
      <c r="K37" s="87">
        <f>I37/'סכום נכסי הקרן'!$C$42</f>
        <v>2.6875496612163074E-6</v>
      </c>
    </row>
    <row r="38" spans="2:11">
      <c r="B38" s="85" t="s">
        <v>1199</v>
      </c>
      <c r="C38" s="79" t="s">
        <v>1200</v>
      </c>
      <c r="D38" s="92" t="s">
        <v>991</v>
      </c>
      <c r="E38" s="92" t="s">
        <v>156</v>
      </c>
      <c r="F38" s="105">
        <v>43327</v>
      </c>
      <c r="G38" s="86">
        <v>505871.99999999994</v>
      </c>
      <c r="H38" s="88">
        <v>2.0819000000000001</v>
      </c>
      <c r="I38" s="86">
        <v>10.531879999999997</v>
      </c>
      <c r="J38" s="87">
        <f t="shared" si="1"/>
        <v>-2.109869944628243</v>
      </c>
      <c r="K38" s="87">
        <f>I38/'סכום נכסי הקרן'!$C$42</f>
        <v>1.4025891591373256E-5</v>
      </c>
    </row>
    <row r="39" spans="2:11">
      <c r="B39" s="85" t="s">
        <v>1201</v>
      </c>
      <c r="C39" s="79" t="s">
        <v>1202</v>
      </c>
      <c r="D39" s="92" t="s">
        <v>991</v>
      </c>
      <c r="E39" s="92" t="s">
        <v>156</v>
      </c>
      <c r="F39" s="105">
        <v>43326</v>
      </c>
      <c r="G39" s="86">
        <v>210779.99999999997</v>
      </c>
      <c r="H39" s="88">
        <v>1.6564000000000001</v>
      </c>
      <c r="I39" s="86">
        <v>3.4914099999999992</v>
      </c>
      <c r="J39" s="87">
        <f t="shared" si="1"/>
        <v>-0.69944027309222045</v>
      </c>
      <c r="K39" s="87">
        <f>I39/'סכום נכסי הקרן'!$C$42</f>
        <v>4.6497052910816018E-6</v>
      </c>
    </row>
    <row r="40" spans="2:11">
      <c r="B40" s="85" t="s">
        <v>1203</v>
      </c>
      <c r="C40" s="79" t="s">
        <v>1204</v>
      </c>
      <c r="D40" s="92" t="s">
        <v>991</v>
      </c>
      <c r="E40" s="92" t="s">
        <v>156</v>
      </c>
      <c r="F40" s="105">
        <v>43272</v>
      </c>
      <c r="G40" s="86">
        <v>2529359.9999999995</v>
      </c>
      <c r="H40" s="88">
        <v>-0.48580000000000001</v>
      </c>
      <c r="I40" s="86">
        <v>-12.286969999999998</v>
      </c>
      <c r="J40" s="87">
        <f t="shared" si="1"/>
        <v>2.4614701946422564</v>
      </c>
      <c r="K40" s="87">
        <f>I40/'סכום נכסי הקרן'!$C$42</f>
        <v>-1.6363242764487961E-5</v>
      </c>
    </row>
    <row r="41" spans="2:11">
      <c r="B41" s="85" t="s">
        <v>1205</v>
      </c>
      <c r="C41" s="79" t="s">
        <v>1206</v>
      </c>
      <c r="D41" s="92" t="s">
        <v>991</v>
      </c>
      <c r="E41" s="92" t="s">
        <v>154</v>
      </c>
      <c r="F41" s="105">
        <v>43360</v>
      </c>
      <c r="G41" s="86">
        <v>178975.99999999997</v>
      </c>
      <c r="H41" s="88">
        <v>-1.6099000000000001</v>
      </c>
      <c r="I41" s="86">
        <v>-2.8813799999999992</v>
      </c>
      <c r="J41" s="87">
        <f t="shared" si="1"/>
        <v>0.57723189601979197</v>
      </c>
      <c r="K41" s="87">
        <f>I41/'סכום נכסי הקרן'!$C$42</f>
        <v>-3.8372943399992282E-6</v>
      </c>
    </row>
    <row r="42" spans="2:11">
      <c r="B42" s="85" t="s">
        <v>1207</v>
      </c>
      <c r="C42" s="79" t="s">
        <v>1208</v>
      </c>
      <c r="D42" s="92" t="s">
        <v>991</v>
      </c>
      <c r="E42" s="92" t="s">
        <v>154</v>
      </c>
      <c r="F42" s="105">
        <v>43251</v>
      </c>
      <c r="G42" s="86">
        <v>1632149.9999999998</v>
      </c>
      <c r="H42" s="88">
        <v>1.5379</v>
      </c>
      <c r="I42" s="86">
        <v>25.101049999999997</v>
      </c>
      <c r="J42" s="87">
        <f t="shared" si="1"/>
        <v>-5.0285372576986038</v>
      </c>
      <c r="K42" s="87">
        <f>I42/'סכום נכסי הקרן'!$C$42</f>
        <v>3.3428467294503899E-5</v>
      </c>
    </row>
    <row r="43" spans="2:11">
      <c r="B43" s="85" t="s">
        <v>1209</v>
      </c>
      <c r="C43" s="79" t="s">
        <v>1210</v>
      </c>
      <c r="D43" s="92" t="s">
        <v>991</v>
      </c>
      <c r="E43" s="92" t="s">
        <v>154</v>
      </c>
      <c r="F43" s="105">
        <v>43263</v>
      </c>
      <c r="G43" s="86">
        <v>1810487.1999999997</v>
      </c>
      <c r="H43" s="88">
        <v>0.47660000000000002</v>
      </c>
      <c r="I43" s="86">
        <v>8.6286699999999978</v>
      </c>
      <c r="J43" s="87">
        <f t="shared" si="1"/>
        <v>-1.7285965558965144</v>
      </c>
      <c r="K43" s="87">
        <f>I43/'סכום נכסי הקרן'!$C$42</f>
        <v>1.1491280758775705E-5</v>
      </c>
    </row>
    <row r="44" spans="2:11">
      <c r="B44" s="85" t="s">
        <v>1211</v>
      </c>
      <c r="C44" s="79" t="s">
        <v>1212</v>
      </c>
      <c r="D44" s="92" t="s">
        <v>991</v>
      </c>
      <c r="E44" s="92" t="s">
        <v>156</v>
      </c>
      <c r="F44" s="105">
        <v>43272</v>
      </c>
      <c r="G44" s="86">
        <v>5884927.5499999989</v>
      </c>
      <c r="H44" s="88">
        <v>-9.4299999999999995E-2</v>
      </c>
      <c r="I44" s="86">
        <v>-5.5500399999999992</v>
      </c>
      <c r="J44" s="87">
        <f t="shared" si="1"/>
        <v>1.1118492223121168</v>
      </c>
      <c r="K44" s="87">
        <f>I44/'סכום נכסי הקרן'!$C$42</f>
        <v>-7.3912976000282228E-6</v>
      </c>
    </row>
    <row r="45" spans="2:11">
      <c r="B45" s="85" t="s">
        <v>1213</v>
      </c>
      <c r="C45" s="79" t="s">
        <v>1214</v>
      </c>
      <c r="D45" s="92" t="s">
        <v>991</v>
      </c>
      <c r="E45" s="92" t="s">
        <v>156</v>
      </c>
      <c r="F45" s="105">
        <v>43335</v>
      </c>
      <c r="G45" s="86">
        <v>1454148.37</v>
      </c>
      <c r="H45" s="88">
        <v>3.9300000000000002E-2</v>
      </c>
      <c r="I45" s="86">
        <v>0.57157999999999998</v>
      </c>
      <c r="J45" s="87">
        <f t="shared" si="1"/>
        <v>-0.11450562130888421</v>
      </c>
      <c r="K45" s="87">
        <f>I45/'סכום נכסי הקרן'!$C$42</f>
        <v>7.6120494306782145E-7</v>
      </c>
    </row>
    <row r="46" spans="2:11">
      <c r="B46" s="85" t="s">
        <v>1215</v>
      </c>
      <c r="C46" s="79" t="s">
        <v>1216</v>
      </c>
      <c r="D46" s="92" t="s">
        <v>991</v>
      </c>
      <c r="E46" s="92" t="s">
        <v>156</v>
      </c>
      <c r="F46" s="105">
        <v>43335</v>
      </c>
      <c r="G46" s="86">
        <v>255440.17999999996</v>
      </c>
      <c r="H46" s="88">
        <v>0.16589999999999999</v>
      </c>
      <c r="I46" s="86">
        <v>0.42370999999999992</v>
      </c>
      <c r="J46" s="87">
        <f t="shared" si="1"/>
        <v>-8.4882565528512754E-2</v>
      </c>
      <c r="K46" s="87">
        <f>I46/'סכום נכסי הקרן'!$C$42</f>
        <v>5.6427822251874905E-7</v>
      </c>
    </row>
    <row r="47" spans="2:11">
      <c r="B47" s="85" t="s">
        <v>1217</v>
      </c>
      <c r="C47" s="79" t="s">
        <v>1218</v>
      </c>
      <c r="D47" s="92" t="s">
        <v>991</v>
      </c>
      <c r="E47" s="92" t="s">
        <v>156</v>
      </c>
      <c r="F47" s="105">
        <v>43319</v>
      </c>
      <c r="G47" s="86">
        <v>6205071.5999999987</v>
      </c>
      <c r="H47" s="88">
        <v>0.26769999999999999</v>
      </c>
      <c r="I47" s="86">
        <v>16.613169999999993</v>
      </c>
      <c r="J47" s="87">
        <f t="shared" si="1"/>
        <v>-3.3281454087968707</v>
      </c>
      <c r="K47" s="87">
        <f>I47/'סכום נכסי הקרן'!$C$42</f>
        <v>2.2124684425672757E-5</v>
      </c>
    </row>
    <row r="48" spans="2:11">
      <c r="B48" s="85" t="s">
        <v>1219</v>
      </c>
      <c r="C48" s="79" t="s">
        <v>1220</v>
      </c>
      <c r="D48" s="92" t="s">
        <v>991</v>
      </c>
      <c r="E48" s="92" t="s">
        <v>156</v>
      </c>
      <c r="F48" s="105">
        <v>43334</v>
      </c>
      <c r="G48" s="86">
        <v>682833.53</v>
      </c>
      <c r="H48" s="88">
        <v>0.47639999999999999</v>
      </c>
      <c r="I48" s="86">
        <v>3.2529999999999997</v>
      </c>
      <c r="J48" s="87">
        <f t="shared" si="1"/>
        <v>-0.65167918072325892</v>
      </c>
      <c r="K48" s="87">
        <f>I48/'סכום נכסי הקרן'!$C$42</f>
        <v>4.3322014062766774E-6</v>
      </c>
    </row>
    <row r="49" spans="2:11">
      <c r="B49" s="85" t="s">
        <v>1221</v>
      </c>
      <c r="C49" s="79" t="s">
        <v>1222</v>
      </c>
      <c r="D49" s="92" t="s">
        <v>991</v>
      </c>
      <c r="E49" s="92" t="s">
        <v>156</v>
      </c>
      <c r="F49" s="105">
        <v>43342</v>
      </c>
      <c r="G49" s="86">
        <v>150592.30999999997</v>
      </c>
      <c r="H49" s="88">
        <v>1.01</v>
      </c>
      <c r="I49" s="86">
        <v>1.5209299999999997</v>
      </c>
      <c r="J49" s="87">
        <f t="shared" si="1"/>
        <v>-0.30469056757990348</v>
      </c>
      <c r="K49" s="87">
        <f>I49/'סכום נכסי הקרן'!$C$42</f>
        <v>2.025507250183949E-6</v>
      </c>
    </row>
    <row r="50" spans="2:11">
      <c r="B50" s="85" t="s">
        <v>1223</v>
      </c>
      <c r="C50" s="79" t="s">
        <v>1224</v>
      </c>
      <c r="D50" s="92" t="s">
        <v>991</v>
      </c>
      <c r="E50" s="92" t="s">
        <v>156</v>
      </c>
      <c r="F50" s="105">
        <v>43306</v>
      </c>
      <c r="G50" s="86">
        <v>1880664.7099999997</v>
      </c>
      <c r="H50" s="88">
        <v>1.2990999999999999</v>
      </c>
      <c r="I50" s="86">
        <v>24.431740000000001</v>
      </c>
      <c r="J50" s="87">
        <f t="shared" si="1"/>
        <v>-4.8944532145231099</v>
      </c>
      <c r="K50" s="87">
        <f>I50/'סכום נכסי הקרן'!$C$42</f>
        <v>3.253710986344487E-5</v>
      </c>
    </row>
    <row r="51" spans="2:11">
      <c r="B51" s="85" t="s">
        <v>1225</v>
      </c>
      <c r="C51" s="79" t="s">
        <v>1226</v>
      </c>
      <c r="D51" s="92" t="s">
        <v>991</v>
      </c>
      <c r="E51" s="92" t="s">
        <v>156</v>
      </c>
      <c r="F51" s="105">
        <v>43241</v>
      </c>
      <c r="G51" s="86">
        <v>2309207.17</v>
      </c>
      <c r="H51" s="88">
        <v>1.9977</v>
      </c>
      <c r="I51" s="86">
        <v>46.131509999999999</v>
      </c>
      <c r="J51" s="87">
        <f t="shared" si="1"/>
        <v>-9.2416060997008387</v>
      </c>
      <c r="K51" s="87">
        <f>I51/'סכום נכסי הקרן'!$C$42</f>
        <v>6.1435903011271631E-5</v>
      </c>
    </row>
    <row r="52" spans="2:11">
      <c r="B52" s="85" t="s">
        <v>1227</v>
      </c>
      <c r="C52" s="79" t="s">
        <v>1228</v>
      </c>
      <c r="D52" s="92" t="s">
        <v>991</v>
      </c>
      <c r="E52" s="92" t="s">
        <v>156</v>
      </c>
      <c r="F52" s="105">
        <v>43230</v>
      </c>
      <c r="G52" s="86">
        <v>10314546.199999997</v>
      </c>
      <c r="H52" s="88">
        <v>3.0552999999999999</v>
      </c>
      <c r="I52" s="86">
        <v>315.1417899999999</v>
      </c>
      <c r="J52" s="87">
        <f t="shared" si="1"/>
        <v>-63.132906092487325</v>
      </c>
      <c r="K52" s="87">
        <f>I52/'סכום נכסי הקרן'!$C$42</f>
        <v>4.1969188620182875E-4</v>
      </c>
    </row>
    <row r="53" spans="2:11">
      <c r="B53" s="85" t="s">
        <v>1229</v>
      </c>
      <c r="C53" s="79" t="s">
        <v>1230</v>
      </c>
      <c r="D53" s="92" t="s">
        <v>991</v>
      </c>
      <c r="E53" s="92" t="s">
        <v>157</v>
      </c>
      <c r="F53" s="105">
        <v>43300</v>
      </c>
      <c r="G53" s="86">
        <v>1284779.5199999998</v>
      </c>
      <c r="H53" s="88">
        <v>-9.5299999999999996E-2</v>
      </c>
      <c r="I53" s="86">
        <v>-1.2248800000000002</v>
      </c>
      <c r="J53" s="87">
        <f t="shared" si="1"/>
        <v>0.24538235317685386</v>
      </c>
      <c r="K53" s="87">
        <f>I53/'סכום נכסי הקרן'!$C$42</f>
        <v>-1.6312409648079243E-6</v>
      </c>
    </row>
    <row r="54" spans="2:11">
      <c r="B54" s="85" t="s">
        <v>1231</v>
      </c>
      <c r="C54" s="79" t="s">
        <v>1232</v>
      </c>
      <c r="D54" s="92" t="s">
        <v>991</v>
      </c>
      <c r="E54" s="92" t="s">
        <v>157</v>
      </c>
      <c r="F54" s="105">
        <v>43360</v>
      </c>
      <c r="G54" s="86">
        <v>554440.62999999989</v>
      </c>
      <c r="H54" s="88">
        <v>0.31190000000000001</v>
      </c>
      <c r="I54" s="86">
        <v>1.7291099999999997</v>
      </c>
      <c r="J54" s="87">
        <f t="shared" si="1"/>
        <v>-0.34639563116519956</v>
      </c>
      <c r="K54" s="87">
        <f>I54/'סכום נכסי הקרן'!$C$42</f>
        <v>2.3027521591168351E-6</v>
      </c>
    </row>
    <row r="55" spans="2:11">
      <c r="B55" s="85" t="s">
        <v>1233</v>
      </c>
      <c r="C55" s="79" t="s">
        <v>1234</v>
      </c>
      <c r="D55" s="92" t="s">
        <v>991</v>
      </c>
      <c r="E55" s="92" t="s">
        <v>157</v>
      </c>
      <c r="F55" s="105">
        <v>43307</v>
      </c>
      <c r="G55" s="86">
        <v>6034711.4099999992</v>
      </c>
      <c r="H55" s="88">
        <v>1.2186999999999999</v>
      </c>
      <c r="I55" s="86">
        <v>73.545139999999989</v>
      </c>
      <c r="J55" s="87">
        <f t="shared" si="1"/>
        <v>-14.733426554373617</v>
      </c>
      <c r="K55" s="87">
        <f>I55/'סכום נכסי הקרן'!$C$42</f>
        <v>9.7944161983650502E-5</v>
      </c>
    </row>
    <row r="56" spans="2:11">
      <c r="B56" s="85" t="s">
        <v>1235</v>
      </c>
      <c r="C56" s="79" t="s">
        <v>1236</v>
      </c>
      <c r="D56" s="92" t="s">
        <v>991</v>
      </c>
      <c r="E56" s="92" t="s">
        <v>157</v>
      </c>
      <c r="F56" s="105">
        <v>43277</v>
      </c>
      <c r="G56" s="86">
        <v>498870.74999999994</v>
      </c>
      <c r="H56" s="88">
        <v>1.7756000000000001</v>
      </c>
      <c r="I56" s="86">
        <v>8.8581899999999987</v>
      </c>
      <c r="J56" s="87">
        <f t="shared" si="1"/>
        <v>-1.774576699013515</v>
      </c>
      <c r="K56" s="87">
        <f>I56/'סכום נכסי הקרן'!$C$42</f>
        <v>1.1796945335095602E-5</v>
      </c>
    </row>
    <row r="57" spans="2:11">
      <c r="B57" s="85" t="s">
        <v>1237</v>
      </c>
      <c r="C57" s="79" t="s">
        <v>1238</v>
      </c>
      <c r="D57" s="92" t="s">
        <v>991</v>
      </c>
      <c r="E57" s="92" t="s">
        <v>157</v>
      </c>
      <c r="F57" s="105">
        <v>43257</v>
      </c>
      <c r="G57" s="86">
        <v>1309143.71</v>
      </c>
      <c r="H57" s="88">
        <v>3.1055000000000001</v>
      </c>
      <c r="I57" s="86">
        <v>40.655829999999995</v>
      </c>
      <c r="J57" s="87">
        <f t="shared" si="1"/>
        <v>-8.1446535462723926</v>
      </c>
      <c r="K57" s="87">
        <f>I57/'סכום נכסי הקרן'!$C$42</f>
        <v>5.4143634767705351E-5</v>
      </c>
    </row>
    <row r="58" spans="2:11">
      <c r="B58" s="85" t="s">
        <v>1239</v>
      </c>
      <c r="C58" s="79" t="s">
        <v>1240</v>
      </c>
      <c r="D58" s="92" t="s">
        <v>991</v>
      </c>
      <c r="E58" s="92" t="s">
        <v>154</v>
      </c>
      <c r="F58" s="105">
        <v>43286</v>
      </c>
      <c r="G58" s="86">
        <v>2982783.18</v>
      </c>
      <c r="H58" s="88">
        <v>3.1440999999999999</v>
      </c>
      <c r="I58" s="86">
        <v>93.780839999999984</v>
      </c>
      <c r="J58" s="87">
        <f t="shared" si="1"/>
        <v>-18.787279735241015</v>
      </c>
      <c r="K58" s="87">
        <f>I58/'סכום נכסי הקרן'!$C$42</f>
        <v>1.2489317151239104E-4</v>
      </c>
    </row>
    <row r="59" spans="2:11">
      <c r="B59" s="85" t="s">
        <v>1241</v>
      </c>
      <c r="C59" s="79" t="s">
        <v>1242</v>
      </c>
      <c r="D59" s="92" t="s">
        <v>991</v>
      </c>
      <c r="E59" s="92" t="s">
        <v>154</v>
      </c>
      <c r="F59" s="105">
        <v>43342</v>
      </c>
      <c r="G59" s="86">
        <v>9293525.3899999987</v>
      </c>
      <c r="H59" s="88">
        <v>1.8904000000000001</v>
      </c>
      <c r="I59" s="86">
        <v>175.68184999999997</v>
      </c>
      <c r="J59" s="87">
        <f t="shared" si="1"/>
        <v>-35.19465234428111</v>
      </c>
      <c r="K59" s="87">
        <f>I59/'סכום נכסי הקרן'!$C$42</f>
        <v>2.3396531129028225E-4</v>
      </c>
    </row>
    <row r="60" spans="2:11">
      <c r="B60" s="85" t="s">
        <v>1243</v>
      </c>
      <c r="C60" s="79" t="s">
        <v>1244</v>
      </c>
      <c r="D60" s="92" t="s">
        <v>991</v>
      </c>
      <c r="E60" s="92" t="s">
        <v>154</v>
      </c>
      <c r="F60" s="105">
        <v>43299</v>
      </c>
      <c r="G60" s="86">
        <v>906749.99999999988</v>
      </c>
      <c r="H60" s="88">
        <v>1.2113</v>
      </c>
      <c r="I60" s="86">
        <v>10.983839999999999</v>
      </c>
      <c r="J60" s="87">
        <f t="shared" si="1"/>
        <v>-2.2004118820766556</v>
      </c>
      <c r="K60" s="87">
        <f>I60/'סכום נכסי הקרן'!$C$42</f>
        <v>1.4627791913408551E-5</v>
      </c>
    </row>
    <row r="61" spans="2:11">
      <c r="B61" s="85" t="s">
        <v>1245</v>
      </c>
      <c r="C61" s="79" t="s">
        <v>1246</v>
      </c>
      <c r="D61" s="92" t="s">
        <v>991</v>
      </c>
      <c r="E61" s="92" t="s">
        <v>154</v>
      </c>
      <c r="F61" s="105">
        <v>43234</v>
      </c>
      <c r="G61" s="86">
        <v>1238064.7299999997</v>
      </c>
      <c r="H61" s="88">
        <v>4.1382000000000003</v>
      </c>
      <c r="I61" s="86">
        <v>51.233189999999986</v>
      </c>
      <c r="J61" s="87">
        <f t="shared" si="1"/>
        <v>-10.263634578862298</v>
      </c>
      <c r="K61" s="87">
        <f>I61/'סכום נכסי הקרן'!$C$42</f>
        <v>6.8230094609910905E-5</v>
      </c>
    </row>
    <row r="62" spans="2:11">
      <c r="C62" s="1"/>
      <c r="D62" s="1"/>
    </row>
    <row r="63" spans="2:11">
      <c r="C63" s="1"/>
      <c r="D63" s="1"/>
    </row>
    <row r="64" spans="2:11">
      <c r="C64" s="1"/>
      <c r="D64" s="1"/>
    </row>
    <row r="65" spans="2:4">
      <c r="B65" s="94" t="s">
        <v>240</v>
      </c>
      <c r="C65" s="1"/>
      <c r="D65" s="1"/>
    </row>
    <row r="66" spans="2:4">
      <c r="B66" s="94" t="s">
        <v>103</v>
      </c>
      <c r="C66" s="1"/>
      <c r="D66" s="1"/>
    </row>
    <row r="67" spans="2:4">
      <c r="B67" s="94" t="s">
        <v>223</v>
      </c>
      <c r="C67" s="1"/>
      <c r="D67" s="1"/>
    </row>
    <row r="68" spans="2:4">
      <c r="B68" s="94" t="s">
        <v>231</v>
      </c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6" t="s">
        <v>170</v>
      </c>
      <c r="C1" s="77" t="s" vm="1">
        <v>241</v>
      </c>
    </row>
    <row r="2" spans="2:78">
      <c r="B2" s="56" t="s">
        <v>169</v>
      </c>
      <c r="C2" s="77" t="s">
        <v>242</v>
      </c>
    </row>
    <row r="3" spans="2:78">
      <c r="B3" s="56" t="s">
        <v>171</v>
      </c>
      <c r="C3" s="77" t="s">
        <v>243</v>
      </c>
    </row>
    <row r="4" spans="2:78">
      <c r="B4" s="56" t="s">
        <v>172</v>
      </c>
      <c r="C4" s="77">
        <v>2142</v>
      </c>
    </row>
    <row r="6" spans="2:78" ht="26.25" customHeight="1">
      <c r="B6" s="188" t="s">
        <v>201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90"/>
    </row>
    <row r="7" spans="2:78" ht="26.25" customHeight="1">
      <c r="B7" s="188" t="s">
        <v>91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90"/>
    </row>
    <row r="8" spans="2:78" s="3" customFormat="1" ht="47.25">
      <c r="B8" s="22" t="s">
        <v>107</v>
      </c>
      <c r="C8" s="30" t="s">
        <v>37</v>
      </c>
      <c r="D8" s="30" t="s">
        <v>41</v>
      </c>
      <c r="E8" s="30" t="s">
        <v>15</v>
      </c>
      <c r="F8" s="30" t="s">
        <v>54</v>
      </c>
      <c r="G8" s="30" t="s">
        <v>93</v>
      </c>
      <c r="H8" s="30" t="s">
        <v>18</v>
      </c>
      <c r="I8" s="30" t="s">
        <v>92</v>
      </c>
      <c r="J8" s="30" t="s">
        <v>17</v>
      </c>
      <c r="K8" s="30" t="s">
        <v>19</v>
      </c>
      <c r="L8" s="30" t="s">
        <v>225</v>
      </c>
      <c r="M8" s="30" t="s">
        <v>224</v>
      </c>
      <c r="N8" s="30" t="s">
        <v>101</v>
      </c>
      <c r="O8" s="30" t="s">
        <v>48</v>
      </c>
      <c r="P8" s="30" t="s">
        <v>173</v>
      </c>
      <c r="Q8" s="31" t="s">
        <v>175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232</v>
      </c>
      <c r="M9" s="16"/>
      <c r="N9" s="16" t="s">
        <v>228</v>
      </c>
      <c r="O9" s="16" t="s">
        <v>20</v>
      </c>
      <c r="P9" s="32" t="s">
        <v>20</v>
      </c>
      <c r="Q9" s="17" t="s">
        <v>20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104</v>
      </c>
      <c r="R10" s="1"/>
      <c r="S10" s="1"/>
      <c r="T10" s="1"/>
      <c r="U10" s="1"/>
      <c r="V10" s="1"/>
    </row>
    <row r="11" spans="2:78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1"/>
      <c r="S11" s="1"/>
      <c r="T11" s="1"/>
      <c r="U11" s="1"/>
      <c r="V11" s="1"/>
      <c r="BZ11" s="1"/>
    </row>
    <row r="12" spans="2:78" ht="18" customHeight="1">
      <c r="B12" s="94" t="s">
        <v>240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78">
      <c r="B13" s="94" t="s">
        <v>103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78">
      <c r="B14" s="94" t="s">
        <v>223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78">
      <c r="B15" s="94" t="s">
        <v>231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78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>
      <selection activeCell="Z31" sqref="Z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6" t="s">
        <v>170</v>
      </c>
      <c r="C1" s="77" t="s" vm="1">
        <v>241</v>
      </c>
    </row>
    <row r="2" spans="2:61">
      <c r="B2" s="56" t="s">
        <v>169</v>
      </c>
      <c r="C2" s="77" t="s">
        <v>242</v>
      </c>
    </row>
    <row r="3" spans="2:61">
      <c r="B3" s="56" t="s">
        <v>171</v>
      </c>
      <c r="C3" s="77" t="s">
        <v>243</v>
      </c>
    </row>
    <row r="4" spans="2:61">
      <c r="B4" s="56" t="s">
        <v>172</v>
      </c>
      <c r="C4" s="77">
        <v>2142</v>
      </c>
    </row>
    <row r="6" spans="2:61" ht="26.25" customHeight="1">
      <c r="B6" s="188" t="s">
        <v>202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90"/>
    </row>
    <row r="7" spans="2:61" s="3" customFormat="1" ht="78.75">
      <c r="B7" s="22" t="s">
        <v>107</v>
      </c>
      <c r="C7" s="30" t="s">
        <v>214</v>
      </c>
      <c r="D7" s="30" t="s">
        <v>37</v>
      </c>
      <c r="E7" s="30" t="s">
        <v>108</v>
      </c>
      <c r="F7" s="30" t="s">
        <v>15</v>
      </c>
      <c r="G7" s="30" t="s">
        <v>93</v>
      </c>
      <c r="H7" s="30" t="s">
        <v>54</v>
      </c>
      <c r="I7" s="30" t="s">
        <v>18</v>
      </c>
      <c r="J7" s="30" t="s">
        <v>92</v>
      </c>
      <c r="K7" s="13" t="s">
        <v>32</v>
      </c>
      <c r="L7" s="70" t="s">
        <v>19</v>
      </c>
      <c r="M7" s="30" t="s">
        <v>225</v>
      </c>
      <c r="N7" s="30" t="s">
        <v>224</v>
      </c>
      <c r="O7" s="30" t="s">
        <v>101</v>
      </c>
      <c r="P7" s="30" t="s">
        <v>173</v>
      </c>
      <c r="Q7" s="31" t="s">
        <v>175</v>
      </c>
      <c r="R7" s="1"/>
      <c r="S7" s="1"/>
      <c r="T7" s="1"/>
      <c r="U7" s="1"/>
      <c r="V7" s="1"/>
      <c r="W7" s="1"/>
      <c r="BH7" s="3" t="s">
        <v>153</v>
      </c>
      <c r="BI7" s="3" t="s">
        <v>155</v>
      </c>
    </row>
    <row r="8" spans="2:61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232</v>
      </c>
      <c r="N8" s="16"/>
      <c r="O8" s="16" t="s">
        <v>228</v>
      </c>
      <c r="P8" s="32" t="s">
        <v>20</v>
      </c>
      <c r="Q8" s="17" t="s">
        <v>20</v>
      </c>
      <c r="R8" s="1"/>
      <c r="S8" s="1"/>
      <c r="T8" s="1"/>
      <c r="U8" s="1"/>
      <c r="V8" s="1"/>
      <c r="W8" s="1"/>
      <c r="BH8" s="3" t="s">
        <v>151</v>
      </c>
      <c r="BI8" s="3" t="s">
        <v>154</v>
      </c>
    </row>
    <row r="9" spans="2:61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104</v>
      </c>
      <c r="R9" s="1"/>
      <c r="S9" s="1"/>
      <c r="T9" s="1"/>
      <c r="U9" s="1"/>
      <c r="V9" s="1"/>
      <c r="W9" s="1"/>
      <c r="BH9" s="4" t="s">
        <v>152</v>
      </c>
      <c r="BI9" s="4" t="s">
        <v>156</v>
      </c>
    </row>
    <row r="10" spans="2:61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1"/>
      <c r="S10" s="1"/>
      <c r="T10" s="1"/>
      <c r="U10" s="1"/>
      <c r="V10" s="1"/>
      <c r="W10" s="1"/>
      <c r="BH10" s="1" t="s">
        <v>26</v>
      </c>
      <c r="BI10" s="4" t="s">
        <v>157</v>
      </c>
    </row>
    <row r="11" spans="2:61" ht="21.75" customHeight="1">
      <c r="B11" s="94" t="s">
        <v>240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BI11" s="1" t="s">
        <v>163</v>
      </c>
    </row>
    <row r="12" spans="2:61">
      <c r="B12" s="94" t="s">
        <v>103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BI12" s="1" t="s">
        <v>158</v>
      </c>
    </row>
    <row r="13" spans="2:61">
      <c r="B13" s="94" t="s">
        <v>223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BI13" s="1" t="s">
        <v>159</v>
      </c>
    </row>
    <row r="14" spans="2:61">
      <c r="B14" s="94" t="s">
        <v>231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BI14" s="1" t="s">
        <v>160</v>
      </c>
    </row>
    <row r="15" spans="2:61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BI15" s="1" t="s">
        <v>162</v>
      </c>
    </row>
    <row r="16" spans="2:61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BI16" s="1" t="s">
        <v>161</v>
      </c>
    </row>
    <row r="17" spans="2:6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BI17" s="1" t="s">
        <v>164</v>
      </c>
    </row>
    <row r="18" spans="2:6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BI18" s="1" t="s">
        <v>165</v>
      </c>
    </row>
    <row r="19" spans="2:61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BI19" s="1" t="s">
        <v>166</v>
      </c>
    </row>
    <row r="20" spans="2:61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BI20" s="1" t="s">
        <v>167</v>
      </c>
    </row>
    <row r="21" spans="2:61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BI21" s="1" t="s">
        <v>168</v>
      </c>
    </row>
    <row r="22" spans="2:61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BI22" s="1" t="s">
        <v>26</v>
      </c>
    </row>
    <row r="23" spans="2:6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61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61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61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61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6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61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61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61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61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</sheetData>
  <sheetProtection sheet="1" objects="1" scenarios="1"/>
  <mergeCells count="1">
    <mergeCell ref="B6:Q6"/>
  </mergeCells>
  <phoneticPr fontId="4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16"/>
  <sheetViews>
    <sheetView rightToLeft="1" workbookViewId="0">
      <selection activeCell="O15" sqref="O15"/>
    </sheetView>
  </sheetViews>
  <sheetFormatPr defaultColWidth="9.140625" defaultRowHeight="18"/>
  <cols>
    <col min="1" max="1" width="6.28515625" style="1" customWidth="1"/>
    <col min="2" max="2" width="26.5703125" style="2" bestFit="1" customWidth="1"/>
    <col min="3" max="3" width="41.710937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9.14062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6" t="s">
        <v>170</v>
      </c>
      <c r="C1" s="77" t="s" vm="1">
        <v>241</v>
      </c>
    </row>
    <row r="2" spans="2:64">
      <c r="B2" s="56" t="s">
        <v>169</v>
      </c>
      <c r="C2" s="77" t="s">
        <v>242</v>
      </c>
    </row>
    <row r="3" spans="2:64">
      <c r="B3" s="56" t="s">
        <v>171</v>
      </c>
      <c r="C3" s="77" t="s">
        <v>243</v>
      </c>
    </row>
    <row r="4" spans="2:64">
      <c r="B4" s="56" t="s">
        <v>172</v>
      </c>
      <c r="C4" s="77">
        <v>2142</v>
      </c>
    </row>
    <row r="6" spans="2:64" ht="26.25" customHeight="1">
      <c r="B6" s="188" t="s">
        <v>203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</row>
    <row r="7" spans="2:64" s="3" customFormat="1" ht="63">
      <c r="B7" s="59" t="s">
        <v>107</v>
      </c>
      <c r="C7" s="60" t="s">
        <v>37</v>
      </c>
      <c r="D7" s="60" t="s">
        <v>108</v>
      </c>
      <c r="E7" s="60" t="s">
        <v>15</v>
      </c>
      <c r="F7" s="60" t="s">
        <v>54</v>
      </c>
      <c r="G7" s="60" t="s">
        <v>18</v>
      </c>
      <c r="H7" s="60" t="s">
        <v>92</v>
      </c>
      <c r="I7" s="60" t="s">
        <v>42</v>
      </c>
      <c r="J7" s="60" t="s">
        <v>19</v>
      </c>
      <c r="K7" s="60" t="s">
        <v>225</v>
      </c>
      <c r="L7" s="60" t="s">
        <v>224</v>
      </c>
      <c r="M7" s="60" t="s">
        <v>101</v>
      </c>
      <c r="N7" s="60" t="s">
        <v>173</v>
      </c>
      <c r="O7" s="62" t="s">
        <v>175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232</v>
      </c>
      <c r="L8" s="32"/>
      <c r="M8" s="32" t="s">
        <v>228</v>
      </c>
      <c r="N8" s="32" t="s">
        <v>20</v>
      </c>
      <c r="O8" s="17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12" t="s">
        <v>33</v>
      </c>
      <c r="C10" s="113"/>
      <c r="D10" s="113"/>
      <c r="E10" s="113"/>
      <c r="F10" s="113"/>
      <c r="G10" s="114">
        <v>0.32591414962990828</v>
      </c>
      <c r="H10" s="113"/>
      <c r="I10" s="113"/>
      <c r="J10" s="115">
        <v>2.8735120090069843E-3</v>
      </c>
      <c r="K10" s="114"/>
      <c r="L10" s="116"/>
      <c r="M10" s="114">
        <v>10426.379979999998</v>
      </c>
      <c r="N10" s="115">
        <f>M10/$M$10</f>
        <v>1</v>
      </c>
      <c r="O10" s="115">
        <f>M10/'סכום נכסי הקרן'!$C$42</f>
        <v>1.3885391334685211E-2</v>
      </c>
      <c r="P10" s="95"/>
      <c r="Q10" s="95"/>
      <c r="R10" s="95"/>
      <c r="S10" s="95"/>
      <c r="T10" s="95"/>
      <c r="U10" s="95"/>
      <c r="BL10" s="95"/>
    </row>
    <row r="11" spans="2:64" s="95" customFormat="1" ht="20.25" customHeight="1">
      <c r="B11" s="117" t="s">
        <v>220</v>
      </c>
      <c r="C11" s="113"/>
      <c r="D11" s="113"/>
      <c r="E11" s="113"/>
      <c r="F11" s="113"/>
      <c r="G11" s="114">
        <v>0.32591414962990828</v>
      </c>
      <c r="H11" s="113"/>
      <c r="I11" s="113"/>
      <c r="J11" s="115">
        <v>2.8735120090069843E-3</v>
      </c>
      <c r="K11" s="114"/>
      <c r="L11" s="116"/>
      <c r="M11" s="114">
        <v>10426.379979999998</v>
      </c>
      <c r="N11" s="115">
        <f t="shared" ref="N11:N16" si="0">M11/$M$10</f>
        <v>1</v>
      </c>
      <c r="O11" s="115">
        <f>M11/'סכום נכסי הקרן'!$C$42</f>
        <v>1.3885391334685211E-2</v>
      </c>
    </row>
    <row r="12" spans="2:64">
      <c r="B12" s="97" t="s">
        <v>49</v>
      </c>
      <c r="C12" s="81"/>
      <c r="D12" s="81"/>
      <c r="E12" s="81"/>
      <c r="F12" s="81"/>
      <c r="G12" s="89">
        <v>0.32591414962990828</v>
      </c>
      <c r="H12" s="81"/>
      <c r="I12" s="81"/>
      <c r="J12" s="90">
        <v>2.8735120090069843E-3</v>
      </c>
      <c r="K12" s="89"/>
      <c r="L12" s="91"/>
      <c r="M12" s="89">
        <v>10426.379979999998</v>
      </c>
      <c r="N12" s="90">
        <f t="shared" si="0"/>
        <v>1</v>
      </c>
      <c r="O12" s="90">
        <f>M12/'סכום נכסי הקרן'!$C$42</f>
        <v>1.3885391334685211E-2</v>
      </c>
    </row>
    <row r="13" spans="2:64">
      <c r="B13" s="85" t="s">
        <v>1276</v>
      </c>
      <c r="C13" s="79" t="s">
        <v>1277</v>
      </c>
      <c r="D13" s="79" t="s">
        <v>316</v>
      </c>
      <c r="E13" s="79" t="s">
        <v>1253</v>
      </c>
      <c r="F13" s="79" t="s">
        <v>1254</v>
      </c>
      <c r="G13" s="86">
        <v>0.37</v>
      </c>
      <c r="H13" s="92" t="s">
        <v>155</v>
      </c>
      <c r="I13" s="93">
        <v>2.3999999999999998E-3</v>
      </c>
      <c r="J13" s="87">
        <v>1.9000000000000006E-3</v>
      </c>
      <c r="K13" s="86">
        <v>2999999.9999999995</v>
      </c>
      <c r="L13" s="88">
        <v>100.17</v>
      </c>
      <c r="M13" s="86">
        <v>3005.0999399999996</v>
      </c>
      <c r="N13" s="87">
        <f t="shared" si="0"/>
        <v>0.2882208346295087</v>
      </c>
      <c r="O13" s="87">
        <f>M13/'סכום נכסי הקרן'!$C$42</f>
        <v>4.0020590796403192E-3</v>
      </c>
    </row>
    <row r="14" spans="2:64">
      <c r="B14" s="85" t="s">
        <v>1278</v>
      </c>
      <c r="C14" s="79" t="s">
        <v>1279</v>
      </c>
      <c r="D14" s="79" t="s">
        <v>316</v>
      </c>
      <c r="E14" s="79" t="s">
        <v>1253</v>
      </c>
      <c r="F14" s="79" t="s">
        <v>1254</v>
      </c>
      <c r="G14" s="86">
        <v>0.26</v>
      </c>
      <c r="H14" s="92" t="s">
        <v>155</v>
      </c>
      <c r="I14" s="93">
        <v>3.7000000000000002E-3</v>
      </c>
      <c r="J14" s="87">
        <v>3.1000000000000012E-3</v>
      </c>
      <c r="K14" s="86">
        <v>2199999.9999999995</v>
      </c>
      <c r="L14" s="88">
        <v>100.29</v>
      </c>
      <c r="M14" s="86">
        <v>2206.3800499999993</v>
      </c>
      <c r="N14" s="87">
        <f t="shared" si="0"/>
        <v>0.21161515830348623</v>
      </c>
      <c r="O14" s="87">
        <f>M14/'סכום נכסי הקרן'!$C$42</f>
        <v>2.9383592853952671E-3</v>
      </c>
    </row>
    <row r="15" spans="2:64">
      <c r="B15" s="85" t="s">
        <v>1280</v>
      </c>
      <c r="C15" s="79" t="s">
        <v>1281</v>
      </c>
      <c r="D15" s="79" t="s">
        <v>316</v>
      </c>
      <c r="E15" s="79" t="s">
        <v>1253</v>
      </c>
      <c r="F15" s="79" t="s">
        <v>1254</v>
      </c>
      <c r="G15" s="86">
        <v>0.43</v>
      </c>
      <c r="H15" s="92" t="s">
        <v>155</v>
      </c>
      <c r="I15" s="93">
        <v>3.7000000000000002E-3</v>
      </c>
      <c r="J15" s="87">
        <v>3.0000000000000001E-3</v>
      </c>
      <c r="K15" s="86">
        <v>2999999.9999999995</v>
      </c>
      <c r="L15" s="88">
        <v>100.24</v>
      </c>
      <c r="M15" s="86">
        <v>3007.1998999999996</v>
      </c>
      <c r="N15" s="87">
        <f t="shared" si="0"/>
        <v>0.28842224298063612</v>
      </c>
      <c r="O15" s="87">
        <f>M15/'סכום נכסי הקרן'!$C$42</f>
        <v>4.0048557134137975E-3</v>
      </c>
    </row>
    <row r="16" spans="2:64">
      <c r="B16" s="85" t="s">
        <v>1282</v>
      </c>
      <c r="C16" s="79" t="s">
        <v>1283</v>
      </c>
      <c r="D16" s="79" t="s">
        <v>277</v>
      </c>
      <c r="E16" s="79" t="s">
        <v>1257</v>
      </c>
      <c r="F16" s="79" t="s">
        <v>1254</v>
      </c>
      <c r="G16" s="86">
        <v>0.19000000000000003</v>
      </c>
      <c r="H16" s="92" t="s">
        <v>155</v>
      </c>
      <c r="I16" s="93">
        <v>4.1999999999999997E-3</v>
      </c>
      <c r="J16" s="87">
        <v>3.8000000000000004E-3</v>
      </c>
      <c r="K16" s="86">
        <v>2199999.9999999995</v>
      </c>
      <c r="L16" s="88">
        <v>100.35</v>
      </c>
      <c r="M16" s="86">
        <v>2207.7000899999994</v>
      </c>
      <c r="N16" s="87">
        <f t="shared" si="0"/>
        <v>0.21174176408636891</v>
      </c>
      <c r="O16" s="87">
        <f>M16/'סכום נכסי הקרן'!$C$42</f>
        <v>2.9401172562358267E-3</v>
      </c>
    </row>
    <row r="17" spans="2:15">
      <c r="B17" s="82"/>
      <c r="C17" s="79"/>
      <c r="D17" s="79"/>
      <c r="E17" s="79"/>
      <c r="F17" s="79"/>
      <c r="G17" s="79"/>
      <c r="H17" s="79"/>
      <c r="I17" s="79"/>
      <c r="J17" s="87"/>
      <c r="K17" s="86"/>
      <c r="L17" s="88"/>
      <c r="M17" s="79"/>
      <c r="N17" s="87"/>
      <c r="O17" s="79"/>
    </row>
    <row r="18" spans="2:1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2:1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2:15">
      <c r="B20" s="94" t="s">
        <v>240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15">
      <c r="B21" s="94" t="s">
        <v>103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2:15">
      <c r="B22" s="94" t="s">
        <v>223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2:15">
      <c r="B23" s="94" t="s">
        <v>231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2:1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2:1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2:1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2:1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2: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2:1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2:1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2: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1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1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1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15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1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2:1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2:1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2:1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2:1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2:1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2:1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2:1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2:1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2:1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2:1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2: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2: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2: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2: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2: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2:1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2:1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2:1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2:1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2: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2:1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2:1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2:1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2: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2: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2:1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2:1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2:1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2:1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2:1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2:1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2:1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2:1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2:1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2:1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2:1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2:1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2:1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2:1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2:1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2:1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2:1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2:1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2:1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2:1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2:1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2:1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2:1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2:1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2:1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2:1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2:1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2:1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2:1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2:1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2:1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2:1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2:1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2:1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2:1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2:1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2:1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2:1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</row>
    <row r="111" spans="2:1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</row>
    <row r="112" spans="2:1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</row>
    <row r="113" spans="2:1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</row>
    <row r="114" spans="2:1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</row>
    <row r="115" spans="2:1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</row>
    <row r="116" spans="2:1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6" t="s">
        <v>170</v>
      </c>
      <c r="C1" s="77" t="s" vm="1">
        <v>241</v>
      </c>
    </row>
    <row r="2" spans="2:56">
      <c r="B2" s="56" t="s">
        <v>169</v>
      </c>
      <c r="C2" s="77" t="s">
        <v>242</v>
      </c>
    </row>
    <row r="3" spans="2:56">
      <c r="B3" s="56" t="s">
        <v>171</v>
      </c>
      <c r="C3" s="77" t="s">
        <v>243</v>
      </c>
    </row>
    <row r="4" spans="2:56">
      <c r="B4" s="56" t="s">
        <v>172</v>
      </c>
      <c r="C4" s="77">
        <v>2142</v>
      </c>
    </row>
    <row r="6" spans="2:56" ht="26.25" customHeight="1">
      <c r="B6" s="188" t="s">
        <v>204</v>
      </c>
      <c r="C6" s="189"/>
      <c r="D6" s="189"/>
      <c r="E6" s="189"/>
      <c r="F6" s="189"/>
      <c r="G6" s="189"/>
      <c r="H6" s="189"/>
      <c r="I6" s="189"/>
      <c r="J6" s="190"/>
    </row>
    <row r="7" spans="2:56" s="3" customFormat="1" ht="78.75">
      <c r="B7" s="59" t="s">
        <v>107</v>
      </c>
      <c r="C7" s="61" t="s">
        <v>44</v>
      </c>
      <c r="D7" s="61" t="s">
        <v>76</v>
      </c>
      <c r="E7" s="61" t="s">
        <v>45</v>
      </c>
      <c r="F7" s="61" t="s">
        <v>92</v>
      </c>
      <c r="G7" s="61" t="s">
        <v>215</v>
      </c>
      <c r="H7" s="61" t="s">
        <v>173</v>
      </c>
      <c r="I7" s="63" t="s">
        <v>174</v>
      </c>
      <c r="J7" s="76" t="s">
        <v>235</v>
      </c>
    </row>
    <row r="8" spans="2:5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229</v>
      </c>
      <c r="H8" s="32" t="s">
        <v>20</v>
      </c>
      <c r="I8" s="17" t="s">
        <v>20</v>
      </c>
      <c r="J8" s="17"/>
    </row>
    <row r="9" spans="2:5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7"/>
      <c r="C11" s="78"/>
      <c r="D11" s="78"/>
      <c r="E11" s="78"/>
      <c r="F11" s="78"/>
      <c r="G11" s="78"/>
      <c r="H11" s="78"/>
      <c r="I11" s="78"/>
      <c r="J11" s="78"/>
    </row>
    <row r="12" spans="2:56">
      <c r="B12" s="107"/>
      <c r="C12" s="78"/>
      <c r="D12" s="78"/>
      <c r="E12" s="78"/>
      <c r="F12" s="78"/>
      <c r="G12" s="78"/>
      <c r="H12" s="78"/>
      <c r="I12" s="78"/>
      <c r="J12" s="78"/>
    </row>
    <row r="13" spans="2:56">
      <c r="B13" s="78"/>
      <c r="C13" s="78"/>
      <c r="D13" s="78"/>
      <c r="E13" s="78"/>
      <c r="F13" s="78"/>
      <c r="G13" s="78"/>
      <c r="H13" s="78"/>
      <c r="I13" s="78"/>
      <c r="J13" s="78"/>
    </row>
    <row r="14" spans="2:56">
      <c r="B14" s="78"/>
      <c r="C14" s="78"/>
      <c r="D14" s="78"/>
      <c r="E14" s="78"/>
      <c r="F14" s="78"/>
      <c r="G14" s="78"/>
      <c r="H14" s="78"/>
      <c r="I14" s="78"/>
      <c r="J14" s="78"/>
    </row>
    <row r="15" spans="2:56">
      <c r="B15" s="78"/>
      <c r="C15" s="78"/>
      <c r="D15" s="78"/>
      <c r="E15" s="78"/>
      <c r="F15" s="78"/>
      <c r="G15" s="78"/>
      <c r="H15" s="78"/>
      <c r="I15" s="78"/>
      <c r="J15" s="78"/>
    </row>
    <row r="16" spans="2:56">
      <c r="B16" s="78"/>
      <c r="C16" s="78"/>
      <c r="D16" s="78"/>
      <c r="E16" s="78"/>
      <c r="F16" s="78"/>
      <c r="G16" s="78"/>
      <c r="H16" s="78"/>
      <c r="I16" s="78"/>
      <c r="J16" s="78"/>
    </row>
    <row r="17" spans="2:10">
      <c r="B17" s="78"/>
      <c r="C17" s="78"/>
      <c r="D17" s="78"/>
      <c r="E17" s="78"/>
      <c r="F17" s="78"/>
      <c r="G17" s="78"/>
      <c r="H17" s="78"/>
      <c r="I17" s="78"/>
      <c r="J17" s="78"/>
    </row>
    <row r="18" spans="2:10">
      <c r="B18" s="78"/>
      <c r="C18" s="78"/>
      <c r="D18" s="78"/>
      <c r="E18" s="78"/>
      <c r="F18" s="78"/>
      <c r="G18" s="78"/>
      <c r="H18" s="78"/>
      <c r="I18" s="78"/>
      <c r="J18" s="78"/>
    </row>
    <row r="19" spans="2:10">
      <c r="B19" s="78"/>
      <c r="C19" s="78"/>
      <c r="D19" s="78"/>
      <c r="E19" s="78"/>
      <c r="F19" s="78"/>
      <c r="G19" s="78"/>
      <c r="H19" s="78"/>
      <c r="I19" s="78"/>
      <c r="J19" s="78"/>
    </row>
    <row r="20" spans="2:10">
      <c r="B20" s="78"/>
      <c r="C20" s="78"/>
      <c r="D20" s="78"/>
      <c r="E20" s="78"/>
      <c r="F20" s="78"/>
      <c r="G20" s="78"/>
      <c r="H20" s="78"/>
      <c r="I20" s="78"/>
      <c r="J20" s="78"/>
    </row>
    <row r="21" spans="2:10">
      <c r="B21" s="78"/>
      <c r="C21" s="78"/>
      <c r="D21" s="78"/>
      <c r="E21" s="78"/>
      <c r="F21" s="78"/>
      <c r="G21" s="78"/>
      <c r="H21" s="78"/>
      <c r="I21" s="78"/>
      <c r="J21" s="78"/>
    </row>
    <row r="22" spans="2:10">
      <c r="B22" s="78"/>
      <c r="C22" s="78"/>
      <c r="D22" s="78"/>
      <c r="E22" s="78"/>
      <c r="F22" s="78"/>
      <c r="G22" s="78"/>
      <c r="H22" s="78"/>
      <c r="I22" s="78"/>
      <c r="J22" s="78"/>
    </row>
    <row r="23" spans="2:10">
      <c r="B23" s="78"/>
      <c r="C23" s="78"/>
      <c r="D23" s="78"/>
      <c r="E23" s="78"/>
      <c r="F23" s="78"/>
      <c r="G23" s="78"/>
      <c r="H23" s="78"/>
      <c r="I23" s="78"/>
      <c r="J23" s="78"/>
    </row>
    <row r="24" spans="2:10">
      <c r="B24" s="78"/>
      <c r="C24" s="78"/>
      <c r="D24" s="78"/>
      <c r="E24" s="78"/>
      <c r="F24" s="78"/>
      <c r="G24" s="78"/>
      <c r="H24" s="78"/>
      <c r="I24" s="78"/>
      <c r="J24" s="78"/>
    </row>
    <row r="25" spans="2:10">
      <c r="B25" s="78"/>
      <c r="C25" s="78"/>
      <c r="D25" s="78"/>
      <c r="E25" s="78"/>
      <c r="F25" s="78"/>
      <c r="G25" s="78"/>
      <c r="H25" s="78"/>
      <c r="I25" s="78"/>
      <c r="J25" s="78"/>
    </row>
    <row r="26" spans="2:10">
      <c r="B26" s="78"/>
      <c r="C26" s="78"/>
      <c r="D26" s="78"/>
      <c r="E26" s="78"/>
      <c r="F26" s="78"/>
      <c r="G26" s="78"/>
      <c r="H26" s="78"/>
      <c r="I26" s="78"/>
      <c r="J26" s="78"/>
    </row>
    <row r="27" spans="2:10">
      <c r="B27" s="78"/>
      <c r="C27" s="78"/>
      <c r="D27" s="78"/>
      <c r="E27" s="78"/>
      <c r="F27" s="78"/>
      <c r="G27" s="78"/>
      <c r="H27" s="78"/>
      <c r="I27" s="78"/>
      <c r="J27" s="78"/>
    </row>
    <row r="28" spans="2:10">
      <c r="B28" s="78"/>
      <c r="C28" s="78"/>
      <c r="D28" s="78"/>
      <c r="E28" s="78"/>
      <c r="F28" s="78"/>
      <c r="G28" s="78"/>
      <c r="H28" s="78"/>
      <c r="I28" s="78"/>
      <c r="J28" s="78"/>
    </row>
    <row r="29" spans="2:10">
      <c r="B29" s="78"/>
      <c r="C29" s="78"/>
      <c r="D29" s="78"/>
      <c r="E29" s="78"/>
      <c r="F29" s="78"/>
      <c r="G29" s="78"/>
      <c r="H29" s="78"/>
      <c r="I29" s="78"/>
      <c r="J29" s="78"/>
    </row>
    <row r="30" spans="2:10">
      <c r="B30" s="78"/>
      <c r="C30" s="78"/>
      <c r="D30" s="78"/>
      <c r="E30" s="78"/>
      <c r="F30" s="78"/>
      <c r="G30" s="78"/>
      <c r="H30" s="78"/>
      <c r="I30" s="78"/>
      <c r="J30" s="78"/>
    </row>
    <row r="31" spans="2:10">
      <c r="B31" s="78"/>
      <c r="C31" s="78"/>
      <c r="D31" s="78"/>
      <c r="E31" s="78"/>
      <c r="F31" s="78"/>
      <c r="G31" s="78"/>
      <c r="H31" s="78"/>
      <c r="I31" s="78"/>
      <c r="J31" s="78"/>
    </row>
    <row r="32" spans="2:10">
      <c r="B32" s="78"/>
      <c r="C32" s="78"/>
      <c r="D32" s="78"/>
      <c r="E32" s="78"/>
      <c r="F32" s="78"/>
      <c r="G32" s="78"/>
      <c r="H32" s="78"/>
      <c r="I32" s="78"/>
      <c r="J32" s="78"/>
    </row>
    <row r="33" spans="2:10">
      <c r="B33" s="78"/>
      <c r="C33" s="78"/>
      <c r="D33" s="78"/>
      <c r="E33" s="78"/>
      <c r="F33" s="78"/>
      <c r="G33" s="78"/>
      <c r="H33" s="78"/>
      <c r="I33" s="78"/>
      <c r="J33" s="78"/>
    </row>
    <row r="34" spans="2:10">
      <c r="B34" s="78"/>
      <c r="C34" s="78"/>
      <c r="D34" s="78"/>
      <c r="E34" s="78"/>
      <c r="F34" s="78"/>
      <c r="G34" s="78"/>
      <c r="H34" s="78"/>
      <c r="I34" s="78"/>
      <c r="J34" s="78"/>
    </row>
    <row r="35" spans="2:10">
      <c r="B35" s="78"/>
      <c r="C35" s="78"/>
      <c r="D35" s="78"/>
      <c r="E35" s="78"/>
      <c r="F35" s="78"/>
      <c r="G35" s="78"/>
      <c r="H35" s="78"/>
      <c r="I35" s="78"/>
      <c r="J35" s="78"/>
    </row>
    <row r="36" spans="2:10">
      <c r="B36" s="78"/>
      <c r="C36" s="78"/>
      <c r="D36" s="78"/>
      <c r="E36" s="78"/>
      <c r="F36" s="78"/>
      <c r="G36" s="78"/>
      <c r="H36" s="78"/>
      <c r="I36" s="78"/>
      <c r="J36" s="78"/>
    </row>
    <row r="37" spans="2:10">
      <c r="B37" s="78"/>
      <c r="C37" s="78"/>
      <c r="D37" s="78"/>
      <c r="E37" s="78"/>
      <c r="F37" s="78"/>
      <c r="G37" s="78"/>
      <c r="H37" s="78"/>
      <c r="I37" s="78"/>
      <c r="J37" s="78"/>
    </row>
    <row r="38" spans="2:10">
      <c r="B38" s="78"/>
      <c r="C38" s="78"/>
      <c r="D38" s="78"/>
      <c r="E38" s="78"/>
      <c r="F38" s="78"/>
      <c r="G38" s="78"/>
      <c r="H38" s="78"/>
      <c r="I38" s="78"/>
      <c r="J38" s="78"/>
    </row>
    <row r="39" spans="2:10">
      <c r="B39" s="78"/>
      <c r="C39" s="78"/>
      <c r="D39" s="78"/>
      <c r="E39" s="78"/>
      <c r="F39" s="78"/>
      <c r="G39" s="78"/>
      <c r="H39" s="78"/>
      <c r="I39" s="78"/>
      <c r="J39" s="78"/>
    </row>
    <row r="40" spans="2:10">
      <c r="B40" s="78"/>
      <c r="C40" s="78"/>
      <c r="D40" s="78"/>
      <c r="E40" s="78"/>
      <c r="F40" s="78"/>
      <c r="G40" s="78"/>
      <c r="H40" s="78"/>
      <c r="I40" s="78"/>
      <c r="J40" s="78"/>
    </row>
    <row r="41" spans="2:10">
      <c r="B41" s="78"/>
      <c r="C41" s="78"/>
      <c r="D41" s="78"/>
      <c r="E41" s="78"/>
      <c r="F41" s="78"/>
      <c r="G41" s="78"/>
      <c r="H41" s="78"/>
      <c r="I41" s="78"/>
      <c r="J41" s="78"/>
    </row>
    <row r="42" spans="2:10">
      <c r="B42" s="78"/>
      <c r="C42" s="78"/>
      <c r="D42" s="78"/>
      <c r="E42" s="78"/>
      <c r="F42" s="78"/>
      <c r="G42" s="78"/>
      <c r="H42" s="78"/>
      <c r="I42" s="78"/>
      <c r="J42" s="78"/>
    </row>
    <row r="43" spans="2:10">
      <c r="B43" s="78"/>
      <c r="C43" s="78"/>
      <c r="D43" s="78"/>
      <c r="E43" s="78"/>
      <c r="F43" s="78"/>
      <c r="G43" s="78"/>
      <c r="H43" s="78"/>
      <c r="I43" s="78"/>
      <c r="J43" s="78"/>
    </row>
    <row r="44" spans="2:10">
      <c r="B44" s="78"/>
      <c r="C44" s="78"/>
      <c r="D44" s="78"/>
      <c r="E44" s="78"/>
      <c r="F44" s="78"/>
      <c r="G44" s="78"/>
      <c r="H44" s="78"/>
      <c r="I44" s="78"/>
      <c r="J44" s="78"/>
    </row>
    <row r="45" spans="2:10">
      <c r="B45" s="78"/>
      <c r="C45" s="78"/>
      <c r="D45" s="78"/>
      <c r="E45" s="78"/>
      <c r="F45" s="78"/>
      <c r="G45" s="78"/>
      <c r="H45" s="78"/>
      <c r="I45" s="78"/>
      <c r="J45" s="78"/>
    </row>
    <row r="46" spans="2:10">
      <c r="B46" s="78"/>
      <c r="C46" s="78"/>
      <c r="D46" s="78"/>
      <c r="E46" s="78"/>
      <c r="F46" s="78"/>
      <c r="G46" s="78"/>
      <c r="H46" s="78"/>
      <c r="I46" s="78"/>
      <c r="J46" s="78"/>
    </row>
    <row r="47" spans="2:10">
      <c r="B47" s="78"/>
      <c r="C47" s="78"/>
      <c r="D47" s="78"/>
      <c r="E47" s="78"/>
      <c r="F47" s="78"/>
      <c r="G47" s="78"/>
      <c r="H47" s="78"/>
      <c r="I47" s="78"/>
      <c r="J47" s="78"/>
    </row>
    <row r="48" spans="2:10">
      <c r="B48" s="78"/>
      <c r="C48" s="78"/>
      <c r="D48" s="78"/>
      <c r="E48" s="78"/>
      <c r="F48" s="78"/>
      <c r="G48" s="78"/>
      <c r="H48" s="78"/>
      <c r="I48" s="78"/>
      <c r="J48" s="78"/>
    </row>
    <row r="49" spans="2:10">
      <c r="B49" s="78"/>
      <c r="C49" s="78"/>
      <c r="D49" s="78"/>
      <c r="E49" s="78"/>
      <c r="F49" s="78"/>
      <c r="G49" s="78"/>
      <c r="H49" s="78"/>
      <c r="I49" s="78"/>
      <c r="J49" s="78"/>
    </row>
    <row r="50" spans="2:10">
      <c r="B50" s="78"/>
      <c r="C50" s="78"/>
      <c r="D50" s="78"/>
      <c r="E50" s="78"/>
      <c r="F50" s="78"/>
      <c r="G50" s="78"/>
      <c r="H50" s="78"/>
      <c r="I50" s="78"/>
      <c r="J50" s="78"/>
    </row>
    <row r="51" spans="2:10">
      <c r="B51" s="78"/>
      <c r="C51" s="78"/>
      <c r="D51" s="78"/>
      <c r="E51" s="78"/>
      <c r="F51" s="78"/>
      <c r="G51" s="78"/>
      <c r="H51" s="78"/>
      <c r="I51" s="78"/>
      <c r="J51" s="78"/>
    </row>
    <row r="52" spans="2:10">
      <c r="B52" s="78"/>
      <c r="C52" s="78"/>
      <c r="D52" s="78"/>
      <c r="E52" s="78"/>
      <c r="F52" s="78"/>
      <c r="G52" s="78"/>
      <c r="H52" s="78"/>
      <c r="I52" s="78"/>
      <c r="J52" s="78"/>
    </row>
    <row r="53" spans="2:10">
      <c r="B53" s="78"/>
      <c r="C53" s="78"/>
      <c r="D53" s="78"/>
      <c r="E53" s="78"/>
      <c r="F53" s="78"/>
      <c r="G53" s="78"/>
      <c r="H53" s="78"/>
      <c r="I53" s="78"/>
      <c r="J53" s="78"/>
    </row>
    <row r="54" spans="2:10">
      <c r="B54" s="78"/>
      <c r="C54" s="78"/>
      <c r="D54" s="78"/>
      <c r="E54" s="78"/>
      <c r="F54" s="78"/>
      <c r="G54" s="78"/>
      <c r="H54" s="78"/>
      <c r="I54" s="78"/>
      <c r="J54" s="78"/>
    </row>
    <row r="55" spans="2:10">
      <c r="B55" s="78"/>
      <c r="C55" s="78"/>
      <c r="D55" s="78"/>
      <c r="E55" s="78"/>
      <c r="F55" s="78"/>
      <c r="G55" s="78"/>
      <c r="H55" s="78"/>
      <c r="I55" s="78"/>
      <c r="J55" s="78"/>
    </row>
    <row r="56" spans="2:10">
      <c r="B56" s="78"/>
      <c r="C56" s="78"/>
      <c r="D56" s="78"/>
      <c r="E56" s="78"/>
      <c r="F56" s="78"/>
      <c r="G56" s="78"/>
      <c r="H56" s="78"/>
      <c r="I56" s="78"/>
      <c r="J56" s="78"/>
    </row>
    <row r="57" spans="2:10">
      <c r="B57" s="78"/>
      <c r="C57" s="78"/>
      <c r="D57" s="78"/>
      <c r="E57" s="78"/>
      <c r="F57" s="78"/>
      <c r="G57" s="78"/>
      <c r="H57" s="78"/>
      <c r="I57" s="78"/>
      <c r="J57" s="78"/>
    </row>
    <row r="58" spans="2:10">
      <c r="B58" s="78"/>
      <c r="C58" s="78"/>
      <c r="D58" s="78"/>
      <c r="E58" s="78"/>
      <c r="F58" s="78"/>
      <c r="G58" s="78"/>
      <c r="H58" s="78"/>
      <c r="I58" s="78"/>
      <c r="J58" s="78"/>
    </row>
    <row r="59" spans="2:10">
      <c r="B59" s="78"/>
      <c r="C59" s="78"/>
      <c r="D59" s="78"/>
      <c r="E59" s="78"/>
      <c r="F59" s="78"/>
      <c r="G59" s="78"/>
      <c r="H59" s="78"/>
      <c r="I59" s="78"/>
      <c r="J59" s="78"/>
    </row>
    <row r="60" spans="2:10">
      <c r="B60" s="78"/>
      <c r="C60" s="78"/>
      <c r="D60" s="78"/>
      <c r="E60" s="78"/>
      <c r="F60" s="78"/>
      <c r="G60" s="78"/>
      <c r="H60" s="78"/>
      <c r="I60" s="78"/>
      <c r="J60" s="78"/>
    </row>
    <row r="61" spans="2:10">
      <c r="B61" s="78"/>
      <c r="C61" s="78"/>
      <c r="D61" s="78"/>
      <c r="E61" s="78"/>
      <c r="F61" s="78"/>
      <c r="G61" s="78"/>
      <c r="H61" s="78"/>
      <c r="I61" s="78"/>
      <c r="J61" s="78"/>
    </row>
    <row r="62" spans="2:10">
      <c r="B62" s="78"/>
      <c r="C62" s="78"/>
      <c r="D62" s="78"/>
      <c r="E62" s="78"/>
      <c r="F62" s="78"/>
      <c r="G62" s="78"/>
      <c r="H62" s="78"/>
      <c r="I62" s="78"/>
      <c r="J62" s="78"/>
    </row>
    <row r="63" spans="2:10">
      <c r="B63" s="78"/>
      <c r="C63" s="78"/>
      <c r="D63" s="78"/>
      <c r="E63" s="78"/>
      <c r="F63" s="78"/>
      <c r="G63" s="78"/>
      <c r="H63" s="78"/>
      <c r="I63" s="78"/>
      <c r="J63" s="78"/>
    </row>
    <row r="64" spans="2:10">
      <c r="B64" s="78"/>
      <c r="C64" s="78"/>
      <c r="D64" s="78"/>
      <c r="E64" s="78"/>
      <c r="F64" s="78"/>
      <c r="G64" s="78"/>
      <c r="H64" s="78"/>
      <c r="I64" s="78"/>
      <c r="J64" s="78"/>
    </row>
    <row r="65" spans="2:10">
      <c r="B65" s="78"/>
      <c r="C65" s="78"/>
      <c r="D65" s="78"/>
      <c r="E65" s="78"/>
      <c r="F65" s="78"/>
      <c r="G65" s="78"/>
      <c r="H65" s="78"/>
      <c r="I65" s="78"/>
      <c r="J65" s="78"/>
    </row>
    <row r="66" spans="2:10">
      <c r="B66" s="78"/>
      <c r="C66" s="78"/>
      <c r="D66" s="78"/>
      <c r="E66" s="78"/>
      <c r="F66" s="78"/>
      <c r="G66" s="78"/>
      <c r="H66" s="78"/>
      <c r="I66" s="78"/>
      <c r="J66" s="78"/>
    </row>
    <row r="67" spans="2:10">
      <c r="B67" s="78"/>
      <c r="C67" s="78"/>
      <c r="D67" s="78"/>
      <c r="E67" s="78"/>
      <c r="F67" s="78"/>
      <c r="G67" s="78"/>
      <c r="H67" s="78"/>
      <c r="I67" s="78"/>
      <c r="J67" s="78"/>
    </row>
    <row r="68" spans="2:10">
      <c r="B68" s="78"/>
      <c r="C68" s="78"/>
      <c r="D68" s="78"/>
      <c r="E68" s="78"/>
      <c r="F68" s="78"/>
      <c r="G68" s="78"/>
      <c r="H68" s="78"/>
      <c r="I68" s="78"/>
      <c r="J68" s="78"/>
    </row>
    <row r="69" spans="2:10">
      <c r="B69" s="78"/>
      <c r="C69" s="78"/>
      <c r="D69" s="78"/>
      <c r="E69" s="78"/>
      <c r="F69" s="78"/>
      <c r="G69" s="78"/>
      <c r="H69" s="78"/>
      <c r="I69" s="78"/>
      <c r="J69" s="78"/>
    </row>
    <row r="70" spans="2:10">
      <c r="B70" s="78"/>
      <c r="C70" s="78"/>
      <c r="D70" s="78"/>
      <c r="E70" s="78"/>
      <c r="F70" s="78"/>
      <c r="G70" s="78"/>
      <c r="H70" s="78"/>
      <c r="I70" s="78"/>
      <c r="J70" s="78"/>
    </row>
    <row r="71" spans="2:10">
      <c r="B71" s="78"/>
      <c r="C71" s="78"/>
      <c r="D71" s="78"/>
      <c r="E71" s="78"/>
      <c r="F71" s="78"/>
      <c r="G71" s="78"/>
      <c r="H71" s="78"/>
      <c r="I71" s="78"/>
      <c r="J71" s="78"/>
    </row>
    <row r="72" spans="2:10">
      <c r="B72" s="78"/>
      <c r="C72" s="78"/>
      <c r="D72" s="78"/>
      <c r="E72" s="78"/>
      <c r="F72" s="78"/>
      <c r="G72" s="78"/>
      <c r="H72" s="78"/>
      <c r="I72" s="78"/>
      <c r="J72" s="78"/>
    </row>
    <row r="73" spans="2:10">
      <c r="B73" s="78"/>
      <c r="C73" s="78"/>
      <c r="D73" s="78"/>
      <c r="E73" s="78"/>
      <c r="F73" s="78"/>
      <c r="G73" s="78"/>
      <c r="H73" s="78"/>
      <c r="I73" s="78"/>
      <c r="J73" s="78"/>
    </row>
    <row r="74" spans="2:10">
      <c r="B74" s="78"/>
      <c r="C74" s="78"/>
      <c r="D74" s="78"/>
      <c r="E74" s="78"/>
      <c r="F74" s="78"/>
      <c r="G74" s="78"/>
      <c r="H74" s="78"/>
      <c r="I74" s="78"/>
      <c r="J74" s="78"/>
    </row>
    <row r="75" spans="2:10">
      <c r="B75" s="78"/>
      <c r="C75" s="78"/>
      <c r="D75" s="78"/>
      <c r="E75" s="78"/>
      <c r="F75" s="78"/>
      <c r="G75" s="78"/>
      <c r="H75" s="78"/>
      <c r="I75" s="78"/>
      <c r="J75" s="78"/>
    </row>
    <row r="76" spans="2:10">
      <c r="B76" s="78"/>
      <c r="C76" s="78"/>
      <c r="D76" s="78"/>
      <c r="E76" s="78"/>
      <c r="F76" s="78"/>
      <c r="G76" s="78"/>
      <c r="H76" s="78"/>
      <c r="I76" s="78"/>
      <c r="J76" s="78"/>
    </row>
    <row r="77" spans="2:10">
      <c r="B77" s="78"/>
      <c r="C77" s="78"/>
      <c r="D77" s="78"/>
      <c r="E77" s="78"/>
      <c r="F77" s="78"/>
      <c r="G77" s="78"/>
      <c r="H77" s="78"/>
      <c r="I77" s="78"/>
      <c r="J77" s="78"/>
    </row>
    <row r="78" spans="2:10">
      <c r="B78" s="78"/>
      <c r="C78" s="78"/>
      <c r="D78" s="78"/>
      <c r="E78" s="78"/>
      <c r="F78" s="78"/>
      <c r="G78" s="78"/>
      <c r="H78" s="78"/>
      <c r="I78" s="78"/>
      <c r="J78" s="78"/>
    </row>
    <row r="79" spans="2:10">
      <c r="B79" s="78"/>
      <c r="C79" s="78"/>
      <c r="D79" s="78"/>
      <c r="E79" s="78"/>
      <c r="F79" s="78"/>
      <c r="G79" s="78"/>
      <c r="H79" s="78"/>
      <c r="I79" s="78"/>
      <c r="J79" s="78"/>
    </row>
    <row r="80" spans="2:10">
      <c r="B80" s="78"/>
      <c r="C80" s="78"/>
      <c r="D80" s="78"/>
      <c r="E80" s="78"/>
      <c r="F80" s="78"/>
      <c r="G80" s="78"/>
      <c r="H80" s="78"/>
      <c r="I80" s="78"/>
      <c r="J80" s="78"/>
    </row>
    <row r="81" spans="2:10">
      <c r="B81" s="78"/>
      <c r="C81" s="78"/>
      <c r="D81" s="78"/>
      <c r="E81" s="78"/>
      <c r="F81" s="78"/>
      <c r="G81" s="78"/>
      <c r="H81" s="78"/>
      <c r="I81" s="78"/>
      <c r="J81" s="78"/>
    </row>
    <row r="82" spans="2:10">
      <c r="B82" s="78"/>
      <c r="C82" s="78"/>
      <c r="D82" s="78"/>
      <c r="E82" s="78"/>
      <c r="F82" s="78"/>
      <c r="G82" s="78"/>
      <c r="H82" s="78"/>
      <c r="I82" s="78"/>
      <c r="J82" s="78"/>
    </row>
    <row r="83" spans="2:10">
      <c r="B83" s="78"/>
      <c r="C83" s="78"/>
      <c r="D83" s="78"/>
      <c r="E83" s="78"/>
      <c r="F83" s="78"/>
      <c r="G83" s="78"/>
      <c r="H83" s="78"/>
      <c r="I83" s="78"/>
      <c r="J83" s="78"/>
    </row>
    <row r="84" spans="2:10">
      <c r="B84" s="78"/>
      <c r="C84" s="78"/>
      <c r="D84" s="78"/>
      <c r="E84" s="78"/>
      <c r="F84" s="78"/>
      <c r="G84" s="78"/>
      <c r="H84" s="78"/>
      <c r="I84" s="78"/>
      <c r="J84" s="78"/>
    </row>
    <row r="85" spans="2:10">
      <c r="B85" s="78"/>
      <c r="C85" s="78"/>
      <c r="D85" s="78"/>
      <c r="E85" s="78"/>
      <c r="F85" s="78"/>
      <c r="G85" s="78"/>
      <c r="H85" s="78"/>
      <c r="I85" s="78"/>
      <c r="J85" s="78"/>
    </row>
    <row r="86" spans="2:10">
      <c r="B86" s="78"/>
      <c r="C86" s="78"/>
      <c r="D86" s="78"/>
      <c r="E86" s="78"/>
      <c r="F86" s="78"/>
      <c r="G86" s="78"/>
      <c r="H86" s="78"/>
      <c r="I86" s="78"/>
      <c r="J86" s="78"/>
    </row>
    <row r="87" spans="2:10">
      <c r="B87" s="78"/>
      <c r="C87" s="78"/>
      <c r="D87" s="78"/>
      <c r="E87" s="78"/>
      <c r="F87" s="78"/>
      <c r="G87" s="78"/>
      <c r="H87" s="78"/>
      <c r="I87" s="78"/>
      <c r="J87" s="78"/>
    </row>
    <row r="88" spans="2:10">
      <c r="B88" s="78"/>
      <c r="C88" s="78"/>
      <c r="D88" s="78"/>
      <c r="E88" s="78"/>
      <c r="F88" s="78"/>
      <c r="G88" s="78"/>
      <c r="H88" s="78"/>
      <c r="I88" s="78"/>
      <c r="J88" s="78"/>
    </row>
    <row r="89" spans="2:10">
      <c r="B89" s="78"/>
      <c r="C89" s="78"/>
      <c r="D89" s="78"/>
      <c r="E89" s="78"/>
      <c r="F89" s="78"/>
      <c r="G89" s="78"/>
      <c r="H89" s="78"/>
      <c r="I89" s="78"/>
      <c r="J89" s="78"/>
    </row>
    <row r="90" spans="2:10">
      <c r="B90" s="78"/>
      <c r="C90" s="78"/>
      <c r="D90" s="78"/>
      <c r="E90" s="78"/>
      <c r="F90" s="78"/>
      <c r="G90" s="78"/>
      <c r="H90" s="78"/>
      <c r="I90" s="78"/>
      <c r="J90" s="78"/>
    </row>
    <row r="91" spans="2:10">
      <c r="B91" s="78"/>
      <c r="C91" s="78"/>
      <c r="D91" s="78"/>
      <c r="E91" s="78"/>
      <c r="F91" s="78"/>
      <c r="G91" s="78"/>
      <c r="H91" s="78"/>
      <c r="I91" s="78"/>
      <c r="J91" s="78"/>
    </row>
    <row r="92" spans="2:10">
      <c r="B92" s="78"/>
      <c r="C92" s="78"/>
      <c r="D92" s="78"/>
      <c r="E92" s="78"/>
      <c r="F92" s="78"/>
      <c r="G92" s="78"/>
      <c r="H92" s="78"/>
      <c r="I92" s="78"/>
      <c r="J92" s="78"/>
    </row>
    <row r="93" spans="2:10">
      <c r="B93" s="78"/>
      <c r="C93" s="78"/>
      <c r="D93" s="78"/>
      <c r="E93" s="78"/>
      <c r="F93" s="78"/>
      <c r="G93" s="78"/>
      <c r="H93" s="78"/>
      <c r="I93" s="78"/>
      <c r="J93" s="78"/>
    </row>
    <row r="94" spans="2:10">
      <c r="B94" s="78"/>
      <c r="C94" s="78"/>
      <c r="D94" s="78"/>
      <c r="E94" s="78"/>
      <c r="F94" s="78"/>
      <c r="G94" s="78"/>
      <c r="H94" s="78"/>
      <c r="I94" s="78"/>
      <c r="J94" s="78"/>
    </row>
    <row r="95" spans="2:10">
      <c r="B95" s="78"/>
      <c r="C95" s="78"/>
      <c r="D95" s="78"/>
      <c r="E95" s="78"/>
      <c r="F95" s="78"/>
      <c r="G95" s="78"/>
      <c r="H95" s="78"/>
      <c r="I95" s="78"/>
      <c r="J95" s="78"/>
    </row>
    <row r="96" spans="2:10">
      <c r="B96" s="78"/>
      <c r="C96" s="78"/>
      <c r="D96" s="78"/>
      <c r="E96" s="78"/>
      <c r="F96" s="78"/>
      <c r="G96" s="78"/>
      <c r="H96" s="78"/>
      <c r="I96" s="78"/>
      <c r="J96" s="78"/>
    </row>
    <row r="97" spans="2:10">
      <c r="B97" s="78"/>
      <c r="C97" s="78"/>
      <c r="D97" s="78"/>
      <c r="E97" s="78"/>
      <c r="F97" s="78"/>
      <c r="G97" s="78"/>
      <c r="H97" s="78"/>
      <c r="I97" s="78"/>
      <c r="J97" s="78"/>
    </row>
    <row r="98" spans="2:10">
      <c r="B98" s="78"/>
      <c r="C98" s="78"/>
      <c r="D98" s="78"/>
      <c r="E98" s="78"/>
      <c r="F98" s="78"/>
      <c r="G98" s="78"/>
      <c r="H98" s="78"/>
      <c r="I98" s="78"/>
      <c r="J98" s="78"/>
    </row>
    <row r="99" spans="2:10">
      <c r="B99" s="78"/>
      <c r="C99" s="78"/>
      <c r="D99" s="78"/>
      <c r="E99" s="78"/>
      <c r="F99" s="78"/>
      <c r="G99" s="78"/>
      <c r="H99" s="78"/>
      <c r="I99" s="78"/>
      <c r="J99" s="78"/>
    </row>
    <row r="100" spans="2:10">
      <c r="B100" s="78"/>
      <c r="C100" s="78"/>
      <c r="D100" s="78"/>
      <c r="E100" s="78"/>
      <c r="F100" s="78"/>
      <c r="G100" s="78"/>
      <c r="H100" s="78"/>
      <c r="I100" s="78"/>
      <c r="J100" s="78"/>
    </row>
    <row r="101" spans="2:10">
      <c r="B101" s="78"/>
      <c r="C101" s="78"/>
      <c r="D101" s="78"/>
      <c r="E101" s="78"/>
      <c r="F101" s="78"/>
      <c r="G101" s="78"/>
      <c r="H101" s="78"/>
      <c r="I101" s="78"/>
      <c r="J101" s="78"/>
    </row>
    <row r="102" spans="2:10">
      <c r="B102" s="78"/>
      <c r="C102" s="78"/>
      <c r="D102" s="78"/>
      <c r="E102" s="78"/>
      <c r="F102" s="78"/>
      <c r="G102" s="78"/>
      <c r="H102" s="78"/>
      <c r="I102" s="78"/>
      <c r="J102" s="78"/>
    </row>
    <row r="103" spans="2:10">
      <c r="B103" s="78"/>
      <c r="C103" s="78"/>
      <c r="D103" s="78"/>
      <c r="E103" s="78"/>
      <c r="F103" s="78"/>
      <c r="G103" s="78"/>
      <c r="H103" s="78"/>
      <c r="I103" s="78"/>
      <c r="J103" s="78"/>
    </row>
    <row r="104" spans="2:10">
      <c r="B104" s="78"/>
      <c r="C104" s="78"/>
      <c r="D104" s="78"/>
      <c r="E104" s="78"/>
      <c r="F104" s="78"/>
      <c r="G104" s="78"/>
      <c r="H104" s="78"/>
      <c r="I104" s="78"/>
      <c r="J104" s="78"/>
    </row>
    <row r="105" spans="2:10">
      <c r="B105" s="78"/>
      <c r="C105" s="78"/>
      <c r="D105" s="78"/>
      <c r="E105" s="78"/>
      <c r="F105" s="78"/>
      <c r="G105" s="78"/>
      <c r="H105" s="78"/>
      <c r="I105" s="78"/>
      <c r="J105" s="78"/>
    </row>
    <row r="106" spans="2:10">
      <c r="B106" s="78"/>
      <c r="C106" s="78"/>
      <c r="D106" s="78"/>
      <c r="E106" s="78"/>
      <c r="F106" s="78"/>
      <c r="G106" s="78"/>
      <c r="H106" s="78"/>
      <c r="I106" s="78"/>
      <c r="J106" s="78"/>
    </row>
    <row r="107" spans="2:10"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2:10"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2:10"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170</v>
      </c>
      <c r="C1" s="77" t="s" vm="1">
        <v>241</v>
      </c>
    </row>
    <row r="2" spans="2:60">
      <c r="B2" s="56" t="s">
        <v>169</v>
      </c>
      <c r="C2" s="77" t="s">
        <v>242</v>
      </c>
    </row>
    <row r="3" spans="2:60">
      <c r="B3" s="56" t="s">
        <v>171</v>
      </c>
      <c r="C3" s="77" t="s">
        <v>243</v>
      </c>
    </row>
    <row r="4" spans="2:60">
      <c r="B4" s="56" t="s">
        <v>172</v>
      </c>
      <c r="C4" s="77">
        <v>2142</v>
      </c>
    </row>
    <row r="6" spans="2:60" ht="26.25" customHeight="1">
      <c r="B6" s="188" t="s">
        <v>205</v>
      </c>
      <c r="C6" s="189"/>
      <c r="D6" s="189"/>
      <c r="E6" s="189"/>
      <c r="F6" s="189"/>
      <c r="G6" s="189"/>
      <c r="H6" s="189"/>
      <c r="I6" s="189"/>
      <c r="J6" s="189"/>
      <c r="K6" s="190"/>
    </row>
    <row r="7" spans="2:60" s="3" customFormat="1" ht="66">
      <c r="B7" s="59" t="s">
        <v>107</v>
      </c>
      <c r="C7" s="59" t="s">
        <v>108</v>
      </c>
      <c r="D7" s="59" t="s">
        <v>15</v>
      </c>
      <c r="E7" s="59" t="s">
        <v>16</v>
      </c>
      <c r="F7" s="59" t="s">
        <v>46</v>
      </c>
      <c r="G7" s="59" t="s">
        <v>92</v>
      </c>
      <c r="H7" s="59" t="s">
        <v>43</v>
      </c>
      <c r="I7" s="59" t="s">
        <v>101</v>
      </c>
      <c r="J7" s="59" t="s">
        <v>173</v>
      </c>
      <c r="K7" s="59" t="s">
        <v>174</v>
      </c>
    </row>
    <row r="8" spans="2:60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228</v>
      </c>
      <c r="J8" s="32" t="s">
        <v>20</v>
      </c>
      <c r="K8" s="17" t="s">
        <v>20</v>
      </c>
    </row>
    <row r="9" spans="2:60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7"/>
      <c r="C11" s="78"/>
      <c r="D11" s="78"/>
      <c r="E11" s="78"/>
      <c r="F11" s="78"/>
      <c r="G11" s="78"/>
      <c r="H11" s="78"/>
      <c r="I11" s="78"/>
      <c r="J11" s="78"/>
      <c r="K11" s="78"/>
    </row>
    <row r="12" spans="2:60">
      <c r="B12" s="107"/>
      <c r="C12" s="78"/>
      <c r="D12" s="78"/>
      <c r="E12" s="78"/>
      <c r="F12" s="78"/>
      <c r="G12" s="78"/>
      <c r="H12" s="78"/>
      <c r="I12" s="78"/>
      <c r="J12" s="78"/>
      <c r="K12" s="78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8"/>
      <c r="C13" s="78"/>
      <c r="D13" s="78"/>
      <c r="E13" s="78"/>
      <c r="F13" s="78"/>
      <c r="G13" s="78"/>
      <c r="H13" s="78"/>
      <c r="I13" s="78"/>
      <c r="J13" s="78"/>
      <c r="K13" s="78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2:60">
      <c r="B15" s="78"/>
      <c r="C15" s="78"/>
      <c r="D15" s="78"/>
      <c r="E15" s="78"/>
      <c r="F15" s="78"/>
      <c r="G15" s="78"/>
      <c r="H15" s="78"/>
      <c r="I15" s="78"/>
      <c r="J15" s="78"/>
      <c r="K15" s="7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78"/>
      <c r="C16" s="78"/>
      <c r="D16" s="78"/>
      <c r="E16" s="78"/>
      <c r="F16" s="78"/>
      <c r="G16" s="78"/>
      <c r="H16" s="78"/>
      <c r="I16" s="78"/>
      <c r="J16" s="78"/>
      <c r="K16" s="78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A1:BH61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10.140625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1:60">
      <c r="B1" s="56" t="s">
        <v>170</v>
      </c>
      <c r="C1" s="77" t="s" vm="1">
        <v>241</v>
      </c>
    </row>
    <row r="2" spans="1:60">
      <c r="B2" s="56" t="s">
        <v>169</v>
      </c>
      <c r="C2" s="77" t="s">
        <v>242</v>
      </c>
    </row>
    <row r="3" spans="1:60">
      <c r="B3" s="56" t="s">
        <v>171</v>
      </c>
      <c r="C3" s="77" t="s">
        <v>243</v>
      </c>
    </row>
    <row r="4" spans="1:60">
      <c r="B4" s="56" t="s">
        <v>172</v>
      </c>
      <c r="C4" s="77">
        <v>2142</v>
      </c>
    </row>
    <row r="6" spans="1:60" ht="26.25" customHeight="1">
      <c r="B6" s="188" t="s">
        <v>206</v>
      </c>
      <c r="C6" s="189"/>
      <c r="D6" s="189"/>
      <c r="E6" s="189"/>
      <c r="F6" s="189"/>
      <c r="G6" s="189"/>
      <c r="H6" s="189"/>
      <c r="I6" s="189"/>
      <c r="J6" s="189"/>
      <c r="K6" s="190"/>
    </row>
    <row r="7" spans="1:60" s="3" customFormat="1" ht="63">
      <c r="B7" s="59" t="s">
        <v>107</v>
      </c>
      <c r="C7" s="61" t="s">
        <v>37</v>
      </c>
      <c r="D7" s="61" t="s">
        <v>15</v>
      </c>
      <c r="E7" s="61" t="s">
        <v>16</v>
      </c>
      <c r="F7" s="61" t="s">
        <v>46</v>
      </c>
      <c r="G7" s="61" t="s">
        <v>92</v>
      </c>
      <c r="H7" s="61" t="s">
        <v>43</v>
      </c>
      <c r="I7" s="61" t="s">
        <v>101</v>
      </c>
      <c r="J7" s="61" t="s">
        <v>173</v>
      </c>
      <c r="K7" s="63" t="s">
        <v>174</v>
      </c>
    </row>
    <row r="8" spans="1:60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228</v>
      </c>
      <c r="J8" s="32" t="s">
        <v>20</v>
      </c>
      <c r="K8" s="17" t="s">
        <v>20</v>
      </c>
    </row>
    <row r="9" spans="1:60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60" s="4" customFormat="1" ht="18" customHeight="1">
      <c r="A10" s="131"/>
      <c r="B10" s="171" t="s">
        <v>1285</v>
      </c>
      <c r="C10" s="167"/>
      <c r="D10" s="167"/>
      <c r="E10" s="167"/>
      <c r="F10" s="167"/>
      <c r="G10" s="167"/>
      <c r="H10" s="169"/>
      <c r="I10" s="168">
        <v>4365.6675699999996</v>
      </c>
      <c r="J10" s="169">
        <v>1</v>
      </c>
      <c r="K10" s="169">
        <v>5.8480031305980914E-3</v>
      </c>
      <c r="L10" s="170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6"/>
    </row>
    <row r="11" spans="1:60" ht="21" customHeight="1">
      <c r="A11" s="128"/>
      <c r="B11" s="171" t="s">
        <v>220</v>
      </c>
      <c r="C11" s="167"/>
      <c r="D11" s="167"/>
      <c r="E11" s="167"/>
      <c r="F11" s="167"/>
      <c r="G11" s="167"/>
      <c r="H11" s="169"/>
      <c r="I11" s="168">
        <v>4365.6675699999996</v>
      </c>
      <c r="J11" s="169">
        <v>1</v>
      </c>
      <c r="K11" s="169">
        <v>5.8480031305980914E-3</v>
      </c>
      <c r="L11" s="170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>
      <c r="A12" s="128"/>
      <c r="B12" s="172" t="s">
        <v>1286</v>
      </c>
      <c r="C12" s="164"/>
      <c r="D12" s="164"/>
      <c r="E12" s="164"/>
      <c r="F12" s="164"/>
      <c r="G12" s="164"/>
      <c r="H12" s="164"/>
      <c r="I12" s="173">
        <v>4365.6675699999996</v>
      </c>
      <c r="J12" s="165">
        <v>1</v>
      </c>
      <c r="K12" s="165">
        <v>5.8480031305980914E-3</v>
      </c>
      <c r="L12" s="170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</row>
    <row r="13" spans="1:60">
      <c r="B13" s="78"/>
      <c r="C13" s="78"/>
      <c r="D13" s="78"/>
      <c r="E13" s="78"/>
      <c r="F13" s="78"/>
      <c r="G13" s="78"/>
      <c r="H13" s="78"/>
      <c r="I13" s="78"/>
      <c r="J13" s="78"/>
      <c r="K13" s="78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60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60">
      <c r="B15" s="78"/>
      <c r="C15" s="78"/>
      <c r="D15" s="78"/>
      <c r="E15" s="78"/>
      <c r="F15" s="78"/>
      <c r="G15" s="78"/>
      <c r="H15" s="78"/>
      <c r="I15" s="78"/>
      <c r="J15" s="78"/>
      <c r="K15" s="7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60">
      <c r="B16" s="78"/>
      <c r="C16" s="78"/>
      <c r="D16" s="78"/>
      <c r="E16" s="78"/>
      <c r="F16" s="78"/>
      <c r="G16" s="78"/>
      <c r="H16" s="78"/>
      <c r="I16" s="78"/>
      <c r="J16" s="78"/>
      <c r="K16" s="78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4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6" t="s">
        <v>170</v>
      </c>
      <c r="C1" s="77" t="s" vm="1">
        <v>241</v>
      </c>
    </row>
    <row r="2" spans="2:47">
      <c r="B2" s="56" t="s">
        <v>169</v>
      </c>
      <c r="C2" s="77" t="s">
        <v>242</v>
      </c>
    </row>
    <row r="3" spans="2:47">
      <c r="B3" s="56" t="s">
        <v>171</v>
      </c>
      <c r="C3" s="77" t="s">
        <v>243</v>
      </c>
    </row>
    <row r="4" spans="2:47">
      <c r="B4" s="56" t="s">
        <v>172</v>
      </c>
      <c r="C4" s="77">
        <v>2142</v>
      </c>
    </row>
    <row r="6" spans="2:47" ht="26.25" customHeight="1">
      <c r="B6" s="188" t="s">
        <v>207</v>
      </c>
      <c r="C6" s="189"/>
      <c r="D6" s="190"/>
    </row>
    <row r="7" spans="2:47" s="3" customFormat="1" ht="33">
      <c r="B7" s="59" t="s">
        <v>107</v>
      </c>
      <c r="C7" s="64" t="s">
        <v>98</v>
      </c>
      <c r="D7" s="65" t="s">
        <v>97</v>
      </c>
    </row>
    <row r="8" spans="2:47" s="3" customFormat="1">
      <c r="B8" s="15"/>
      <c r="C8" s="32" t="s">
        <v>228</v>
      </c>
      <c r="D8" s="17" t="s">
        <v>22</v>
      </c>
    </row>
    <row r="9" spans="2:47" s="4" customFormat="1" ht="18" customHeight="1">
      <c r="B9" s="18"/>
      <c r="C9" s="19" t="s">
        <v>1</v>
      </c>
      <c r="D9" s="20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78"/>
      <c r="C10" s="78"/>
      <c r="D10" s="7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7"/>
      <c r="C11" s="78"/>
      <c r="D11" s="78"/>
    </row>
    <row r="12" spans="2:47">
      <c r="B12" s="107"/>
      <c r="C12" s="78"/>
      <c r="D12" s="7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8"/>
      <c r="C13" s="78"/>
      <c r="D13" s="78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78"/>
      <c r="C14" s="78"/>
      <c r="D14" s="78"/>
    </row>
    <row r="15" spans="2:47">
      <c r="B15" s="78"/>
      <c r="C15" s="78"/>
      <c r="D15" s="78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78"/>
      <c r="C16" s="78"/>
      <c r="D16" s="7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78"/>
      <c r="C17" s="78"/>
      <c r="D17" s="78"/>
    </row>
    <row r="18" spans="2:4">
      <c r="B18" s="78"/>
      <c r="C18" s="78"/>
      <c r="D18" s="78"/>
    </row>
    <row r="19" spans="2:4">
      <c r="B19" s="78"/>
      <c r="C19" s="78"/>
      <c r="D19" s="78"/>
    </row>
    <row r="20" spans="2:4">
      <c r="B20" s="78"/>
      <c r="C20" s="78"/>
      <c r="D20" s="78"/>
    </row>
    <row r="21" spans="2:4">
      <c r="B21" s="78"/>
      <c r="C21" s="78"/>
      <c r="D21" s="78"/>
    </row>
    <row r="22" spans="2:4">
      <c r="B22" s="78"/>
      <c r="C22" s="78"/>
      <c r="D22" s="78"/>
    </row>
    <row r="23" spans="2:4">
      <c r="B23" s="78"/>
      <c r="C23" s="78"/>
      <c r="D23" s="78"/>
    </row>
    <row r="24" spans="2:4">
      <c r="B24" s="78"/>
      <c r="C24" s="78"/>
      <c r="D24" s="78"/>
    </row>
    <row r="25" spans="2:4">
      <c r="B25" s="78"/>
      <c r="C25" s="78"/>
      <c r="D25" s="78"/>
    </row>
    <row r="26" spans="2:4">
      <c r="B26" s="78"/>
      <c r="C26" s="78"/>
      <c r="D26" s="78"/>
    </row>
    <row r="27" spans="2:4">
      <c r="B27" s="78"/>
      <c r="C27" s="78"/>
      <c r="D27" s="78"/>
    </row>
    <row r="28" spans="2:4">
      <c r="B28" s="78"/>
      <c r="C28" s="78"/>
      <c r="D28" s="78"/>
    </row>
    <row r="29" spans="2:4">
      <c r="B29" s="78"/>
      <c r="C29" s="78"/>
      <c r="D29" s="78"/>
    </row>
    <row r="30" spans="2:4">
      <c r="B30" s="78"/>
      <c r="C30" s="78"/>
      <c r="D30" s="78"/>
    </row>
    <row r="31" spans="2:4">
      <c r="B31" s="78"/>
      <c r="C31" s="78"/>
      <c r="D31" s="78"/>
    </row>
    <row r="32" spans="2:4">
      <c r="B32" s="78"/>
      <c r="C32" s="78"/>
      <c r="D32" s="78"/>
    </row>
    <row r="33" spans="2:4">
      <c r="B33" s="78"/>
      <c r="C33" s="78"/>
      <c r="D33" s="78"/>
    </row>
    <row r="34" spans="2:4">
      <c r="B34" s="78"/>
      <c r="C34" s="78"/>
      <c r="D34" s="78"/>
    </row>
    <row r="35" spans="2:4">
      <c r="B35" s="78"/>
      <c r="C35" s="78"/>
      <c r="D35" s="78"/>
    </row>
    <row r="36" spans="2:4">
      <c r="B36" s="78"/>
      <c r="C36" s="78"/>
      <c r="D36" s="78"/>
    </row>
    <row r="37" spans="2:4">
      <c r="B37" s="78"/>
      <c r="C37" s="78"/>
      <c r="D37" s="78"/>
    </row>
    <row r="38" spans="2:4">
      <c r="B38" s="78"/>
      <c r="C38" s="78"/>
      <c r="D38" s="78"/>
    </row>
    <row r="39" spans="2:4">
      <c r="B39" s="78"/>
      <c r="C39" s="78"/>
      <c r="D39" s="78"/>
    </row>
    <row r="40" spans="2:4">
      <c r="B40" s="78"/>
      <c r="C40" s="78"/>
      <c r="D40" s="78"/>
    </row>
    <row r="41" spans="2:4">
      <c r="B41" s="78"/>
      <c r="C41" s="78"/>
      <c r="D41" s="78"/>
    </row>
    <row r="42" spans="2:4">
      <c r="B42" s="78"/>
      <c r="C42" s="78"/>
      <c r="D42" s="78"/>
    </row>
    <row r="43" spans="2:4">
      <c r="B43" s="78"/>
      <c r="C43" s="78"/>
      <c r="D43" s="78"/>
    </row>
    <row r="44" spans="2:4">
      <c r="B44" s="78"/>
      <c r="C44" s="78"/>
      <c r="D44" s="78"/>
    </row>
    <row r="45" spans="2:4">
      <c r="B45" s="78"/>
      <c r="C45" s="78"/>
      <c r="D45" s="78"/>
    </row>
    <row r="46" spans="2:4">
      <c r="B46" s="78"/>
      <c r="C46" s="78"/>
      <c r="D46" s="78"/>
    </row>
    <row r="47" spans="2:4">
      <c r="B47" s="78"/>
      <c r="C47" s="78"/>
      <c r="D47" s="78"/>
    </row>
    <row r="48" spans="2:4">
      <c r="B48" s="78"/>
      <c r="C48" s="78"/>
      <c r="D48" s="78"/>
    </row>
    <row r="49" spans="2:4">
      <c r="B49" s="78"/>
      <c r="C49" s="78"/>
      <c r="D49" s="78"/>
    </row>
    <row r="50" spans="2:4">
      <c r="B50" s="78"/>
      <c r="C50" s="78"/>
      <c r="D50" s="78"/>
    </row>
    <row r="51" spans="2:4">
      <c r="B51" s="78"/>
      <c r="C51" s="78"/>
      <c r="D51" s="78"/>
    </row>
    <row r="52" spans="2:4">
      <c r="B52" s="78"/>
      <c r="C52" s="78"/>
      <c r="D52" s="78"/>
    </row>
    <row r="53" spans="2:4">
      <c r="B53" s="78"/>
      <c r="C53" s="78"/>
      <c r="D53" s="78"/>
    </row>
    <row r="54" spans="2:4">
      <c r="B54" s="78"/>
      <c r="C54" s="78"/>
      <c r="D54" s="78"/>
    </row>
    <row r="55" spans="2:4">
      <c r="B55" s="78"/>
      <c r="C55" s="78"/>
      <c r="D55" s="78"/>
    </row>
    <row r="56" spans="2:4">
      <c r="B56" s="78"/>
      <c r="C56" s="78"/>
      <c r="D56" s="78"/>
    </row>
    <row r="57" spans="2:4">
      <c r="B57" s="78"/>
      <c r="C57" s="78"/>
      <c r="D57" s="78"/>
    </row>
    <row r="58" spans="2:4">
      <c r="B58" s="78"/>
      <c r="C58" s="78"/>
      <c r="D58" s="78"/>
    </row>
    <row r="59" spans="2:4">
      <c r="B59" s="78"/>
      <c r="C59" s="78"/>
      <c r="D59" s="78"/>
    </row>
    <row r="60" spans="2:4">
      <c r="B60" s="78"/>
      <c r="C60" s="78"/>
      <c r="D60" s="78"/>
    </row>
    <row r="61" spans="2:4">
      <c r="B61" s="78"/>
      <c r="C61" s="78"/>
      <c r="D61" s="78"/>
    </row>
    <row r="62" spans="2:4">
      <c r="B62" s="78"/>
      <c r="C62" s="78"/>
      <c r="D62" s="78"/>
    </row>
    <row r="63" spans="2:4">
      <c r="B63" s="78"/>
      <c r="C63" s="78"/>
      <c r="D63" s="78"/>
    </row>
    <row r="64" spans="2:4">
      <c r="B64" s="78"/>
      <c r="C64" s="78"/>
      <c r="D64" s="78"/>
    </row>
    <row r="65" spans="2:4">
      <c r="B65" s="78"/>
      <c r="C65" s="78"/>
      <c r="D65" s="78"/>
    </row>
    <row r="66" spans="2:4">
      <c r="B66" s="78"/>
      <c r="C66" s="78"/>
      <c r="D66" s="78"/>
    </row>
    <row r="67" spans="2:4">
      <c r="B67" s="78"/>
      <c r="C67" s="78"/>
      <c r="D67" s="78"/>
    </row>
    <row r="68" spans="2:4">
      <c r="B68" s="78"/>
      <c r="C68" s="78"/>
      <c r="D68" s="78"/>
    </row>
    <row r="69" spans="2:4">
      <c r="B69" s="78"/>
      <c r="C69" s="78"/>
      <c r="D69" s="78"/>
    </row>
    <row r="70" spans="2:4">
      <c r="B70" s="78"/>
      <c r="C70" s="78"/>
      <c r="D70" s="78"/>
    </row>
    <row r="71" spans="2:4">
      <c r="B71" s="78"/>
      <c r="C71" s="78"/>
      <c r="D71" s="78"/>
    </row>
    <row r="72" spans="2:4">
      <c r="B72" s="78"/>
      <c r="C72" s="78"/>
      <c r="D72" s="78"/>
    </row>
    <row r="73" spans="2:4">
      <c r="B73" s="78"/>
      <c r="C73" s="78"/>
      <c r="D73" s="78"/>
    </row>
    <row r="74" spans="2:4">
      <c r="B74" s="78"/>
      <c r="C74" s="78"/>
      <c r="D74" s="78"/>
    </row>
    <row r="75" spans="2:4">
      <c r="B75" s="78"/>
      <c r="C75" s="78"/>
      <c r="D75" s="78"/>
    </row>
    <row r="76" spans="2:4">
      <c r="B76" s="78"/>
      <c r="C76" s="78"/>
      <c r="D76" s="78"/>
    </row>
    <row r="77" spans="2:4">
      <c r="B77" s="78"/>
      <c r="C77" s="78"/>
      <c r="D77" s="78"/>
    </row>
    <row r="78" spans="2:4">
      <c r="B78" s="78"/>
      <c r="C78" s="78"/>
      <c r="D78" s="78"/>
    </row>
    <row r="79" spans="2:4">
      <c r="B79" s="78"/>
      <c r="C79" s="78"/>
      <c r="D79" s="78"/>
    </row>
    <row r="80" spans="2:4">
      <c r="B80" s="78"/>
      <c r="C80" s="78"/>
      <c r="D80" s="78"/>
    </row>
    <row r="81" spans="2:4">
      <c r="B81" s="78"/>
      <c r="C81" s="78"/>
      <c r="D81" s="78"/>
    </row>
    <row r="82" spans="2:4">
      <c r="B82" s="78"/>
      <c r="C82" s="78"/>
      <c r="D82" s="78"/>
    </row>
    <row r="83" spans="2:4">
      <c r="B83" s="78"/>
      <c r="C83" s="78"/>
      <c r="D83" s="78"/>
    </row>
    <row r="84" spans="2:4">
      <c r="B84" s="78"/>
      <c r="C84" s="78"/>
      <c r="D84" s="78"/>
    </row>
    <row r="85" spans="2:4">
      <c r="B85" s="78"/>
      <c r="C85" s="78"/>
      <c r="D85" s="78"/>
    </row>
    <row r="86" spans="2:4">
      <c r="B86" s="78"/>
      <c r="C86" s="78"/>
      <c r="D86" s="78"/>
    </row>
    <row r="87" spans="2:4">
      <c r="B87" s="78"/>
      <c r="C87" s="78"/>
      <c r="D87" s="78"/>
    </row>
    <row r="88" spans="2:4">
      <c r="B88" s="78"/>
      <c r="C88" s="78"/>
      <c r="D88" s="78"/>
    </row>
    <row r="89" spans="2:4">
      <c r="B89" s="78"/>
      <c r="C89" s="78"/>
      <c r="D89" s="78"/>
    </row>
    <row r="90" spans="2:4">
      <c r="B90" s="78"/>
      <c r="C90" s="78"/>
      <c r="D90" s="78"/>
    </row>
    <row r="91" spans="2:4">
      <c r="B91" s="78"/>
      <c r="C91" s="78"/>
      <c r="D91" s="78"/>
    </row>
    <row r="92" spans="2:4">
      <c r="B92" s="78"/>
      <c r="C92" s="78"/>
      <c r="D92" s="78"/>
    </row>
    <row r="93" spans="2:4">
      <c r="B93" s="78"/>
      <c r="C93" s="78"/>
      <c r="D93" s="78"/>
    </row>
    <row r="94" spans="2:4">
      <c r="B94" s="78"/>
      <c r="C94" s="78"/>
      <c r="D94" s="78"/>
    </row>
    <row r="95" spans="2:4">
      <c r="B95" s="78"/>
      <c r="C95" s="78"/>
      <c r="D95" s="78"/>
    </row>
    <row r="96" spans="2:4">
      <c r="B96" s="78"/>
      <c r="C96" s="78"/>
      <c r="D96" s="78"/>
    </row>
    <row r="97" spans="2:4">
      <c r="B97" s="78"/>
      <c r="C97" s="78"/>
      <c r="D97" s="78"/>
    </row>
    <row r="98" spans="2:4">
      <c r="B98" s="78"/>
      <c r="C98" s="78"/>
      <c r="D98" s="78"/>
    </row>
    <row r="99" spans="2:4">
      <c r="B99" s="78"/>
      <c r="C99" s="78"/>
      <c r="D99" s="78"/>
    </row>
    <row r="100" spans="2:4">
      <c r="B100" s="78"/>
      <c r="C100" s="78"/>
      <c r="D100" s="78"/>
    </row>
    <row r="101" spans="2:4">
      <c r="B101" s="78"/>
      <c r="C101" s="78"/>
      <c r="D101" s="78"/>
    </row>
    <row r="102" spans="2:4">
      <c r="B102" s="78"/>
      <c r="C102" s="78"/>
      <c r="D102" s="78"/>
    </row>
    <row r="103" spans="2:4">
      <c r="B103" s="78"/>
      <c r="C103" s="78"/>
      <c r="D103" s="78"/>
    </row>
    <row r="104" spans="2:4">
      <c r="B104" s="78"/>
      <c r="C104" s="78"/>
      <c r="D104" s="78"/>
    </row>
    <row r="105" spans="2:4">
      <c r="B105" s="78"/>
      <c r="C105" s="78"/>
      <c r="D105" s="78"/>
    </row>
    <row r="106" spans="2:4">
      <c r="B106" s="78"/>
      <c r="C106" s="78"/>
      <c r="D106" s="78"/>
    </row>
    <row r="107" spans="2:4">
      <c r="B107" s="78"/>
      <c r="C107" s="78"/>
      <c r="D107" s="78"/>
    </row>
    <row r="108" spans="2:4">
      <c r="B108" s="78"/>
      <c r="C108" s="78"/>
      <c r="D108" s="78"/>
    </row>
    <row r="109" spans="2:4">
      <c r="B109" s="78"/>
      <c r="C109" s="78"/>
      <c r="D109" s="78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170</v>
      </c>
      <c r="C1" s="77" t="s" vm="1">
        <v>241</v>
      </c>
    </row>
    <row r="2" spans="2:18">
      <c r="B2" s="56" t="s">
        <v>169</v>
      </c>
      <c r="C2" s="77" t="s">
        <v>242</v>
      </c>
    </row>
    <row r="3" spans="2:18">
      <c r="B3" s="56" t="s">
        <v>171</v>
      </c>
      <c r="C3" s="77" t="s">
        <v>243</v>
      </c>
    </row>
    <row r="4" spans="2:18">
      <c r="B4" s="56" t="s">
        <v>172</v>
      </c>
      <c r="C4" s="77">
        <v>2142</v>
      </c>
    </row>
    <row r="6" spans="2:18" ht="26.25" customHeight="1">
      <c r="B6" s="188" t="s">
        <v>210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</row>
    <row r="7" spans="2:18" s="3" customFormat="1" ht="78.75">
      <c r="B7" s="22" t="s">
        <v>107</v>
      </c>
      <c r="C7" s="30" t="s">
        <v>37</v>
      </c>
      <c r="D7" s="30" t="s">
        <v>53</v>
      </c>
      <c r="E7" s="30" t="s">
        <v>15</v>
      </c>
      <c r="F7" s="30" t="s">
        <v>54</v>
      </c>
      <c r="G7" s="30" t="s">
        <v>93</v>
      </c>
      <c r="H7" s="30" t="s">
        <v>18</v>
      </c>
      <c r="I7" s="30" t="s">
        <v>92</v>
      </c>
      <c r="J7" s="30" t="s">
        <v>17</v>
      </c>
      <c r="K7" s="30" t="s">
        <v>208</v>
      </c>
      <c r="L7" s="30" t="s">
        <v>230</v>
      </c>
      <c r="M7" s="30" t="s">
        <v>209</v>
      </c>
      <c r="N7" s="30" t="s">
        <v>48</v>
      </c>
      <c r="O7" s="30" t="s">
        <v>173</v>
      </c>
      <c r="P7" s="31" t="s">
        <v>175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232</v>
      </c>
      <c r="M8" s="32" t="s">
        <v>228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  <c r="Q9" s="5"/>
    </row>
    <row r="10" spans="2:18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5"/>
    </row>
    <row r="11" spans="2:18" ht="20.25" customHeight="1">
      <c r="B11" s="94" t="s">
        <v>240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8">
      <c r="B12" s="94" t="s">
        <v>103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8">
      <c r="B13" s="94" t="s">
        <v>231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8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8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8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4"/>
  <sheetViews>
    <sheetView rightToLeft="1" workbookViewId="0">
      <selection activeCell="J11" sqref="J11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138" t="s">
        <v>170</v>
      </c>
      <c r="C1" s="139" t="s" vm="1">
        <v>241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3">
      <c r="B2" s="138" t="s">
        <v>169</v>
      </c>
      <c r="C2" s="139" t="s">
        <v>242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>
      <c r="B3" s="138" t="s">
        <v>171</v>
      </c>
      <c r="C3" s="139" t="s">
        <v>243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2:13">
      <c r="B4" s="138" t="s">
        <v>172</v>
      </c>
      <c r="C4" s="139">
        <v>2142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6" spans="2:13" ht="26.25" customHeight="1">
      <c r="B6" s="177" t="s">
        <v>199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27"/>
    </row>
    <row r="7" spans="2:13" s="3" customFormat="1" ht="63">
      <c r="B7" s="132" t="s">
        <v>106</v>
      </c>
      <c r="C7" s="133" t="s">
        <v>37</v>
      </c>
      <c r="D7" s="133" t="s">
        <v>108</v>
      </c>
      <c r="E7" s="133" t="s">
        <v>15</v>
      </c>
      <c r="F7" s="133" t="s">
        <v>54</v>
      </c>
      <c r="G7" s="133" t="s">
        <v>92</v>
      </c>
      <c r="H7" s="133" t="s">
        <v>17</v>
      </c>
      <c r="I7" s="133" t="s">
        <v>19</v>
      </c>
      <c r="J7" s="133" t="s">
        <v>50</v>
      </c>
      <c r="K7" s="133" t="s">
        <v>173</v>
      </c>
      <c r="L7" s="133" t="s">
        <v>174</v>
      </c>
      <c r="M7" s="128"/>
    </row>
    <row r="8" spans="2:13" s="3" customFormat="1" ht="28.5" customHeight="1">
      <c r="B8" s="134"/>
      <c r="C8" s="135"/>
      <c r="D8" s="135"/>
      <c r="E8" s="135"/>
      <c r="F8" s="135"/>
      <c r="G8" s="135"/>
      <c r="H8" s="135" t="s">
        <v>20</v>
      </c>
      <c r="I8" s="135" t="s">
        <v>20</v>
      </c>
      <c r="J8" s="135" t="s">
        <v>228</v>
      </c>
      <c r="K8" s="135" t="s">
        <v>20</v>
      </c>
      <c r="L8" s="135" t="s">
        <v>20</v>
      </c>
      <c r="M8" s="130"/>
    </row>
    <row r="9" spans="2:13" s="4" customFormat="1" ht="18" customHeight="1">
      <c r="B9" s="136"/>
      <c r="C9" s="137" t="s">
        <v>1</v>
      </c>
      <c r="D9" s="137" t="s">
        <v>2</v>
      </c>
      <c r="E9" s="137" t="s">
        <v>3</v>
      </c>
      <c r="F9" s="137" t="s">
        <v>4</v>
      </c>
      <c r="G9" s="137" t="s">
        <v>5</v>
      </c>
      <c r="H9" s="137" t="s">
        <v>6</v>
      </c>
      <c r="I9" s="137" t="s">
        <v>7</v>
      </c>
      <c r="J9" s="137" t="s">
        <v>8</v>
      </c>
      <c r="K9" s="137" t="s">
        <v>9</v>
      </c>
      <c r="L9" s="137" t="s">
        <v>10</v>
      </c>
      <c r="M9" s="131"/>
    </row>
    <row r="10" spans="2:13" s="120" customFormat="1" ht="18" customHeight="1">
      <c r="B10" s="151" t="s">
        <v>36</v>
      </c>
      <c r="C10" s="153"/>
      <c r="D10" s="153"/>
      <c r="E10" s="153"/>
      <c r="F10" s="153"/>
      <c r="G10" s="153"/>
      <c r="H10" s="153"/>
      <c r="I10" s="153"/>
      <c r="J10" s="154">
        <v>63580.737879999993</v>
      </c>
      <c r="K10" s="155">
        <v>1</v>
      </c>
      <c r="L10" s="155">
        <v>8.516918620259871E-2</v>
      </c>
      <c r="M10" s="156"/>
    </row>
    <row r="11" spans="2:13" s="121" customFormat="1">
      <c r="B11" s="141" t="s">
        <v>220</v>
      </c>
      <c r="C11" s="142"/>
      <c r="D11" s="142"/>
      <c r="E11" s="142"/>
      <c r="F11" s="142"/>
      <c r="G11" s="142"/>
      <c r="H11" s="142"/>
      <c r="I11" s="142"/>
      <c r="J11" s="147">
        <v>63580.737879999993</v>
      </c>
      <c r="K11" s="148">
        <v>1</v>
      </c>
      <c r="L11" s="148">
        <v>8.516918620259871E-2</v>
      </c>
      <c r="M11" s="157"/>
    </row>
    <row r="12" spans="2:13" s="121" customFormat="1">
      <c r="B12" s="152" t="s">
        <v>34</v>
      </c>
      <c r="C12" s="142"/>
      <c r="D12" s="142"/>
      <c r="E12" s="142"/>
      <c r="F12" s="142"/>
      <c r="G12" s="142"/>
      <c r="H12" s="142"/>
      <c r="I12" s="142"/>
      <c r="J12" s="147">
        <v>60799.617939999996</v>
      </c>
      <c r="K12" s="148">
        <v>0.95625845133711751</v>
      </c>
      <c r="L12" s="148">
        <v>8.144375409973964E-2</v>
      </c>
      <c r="M12" s="157"/>
    </row>
    <row r="13" spans="2:13" s="121" customFormat="1">
      <c r="B13" s="144" t="s">
        <v>1251</v>
      </c>
      <c r="C13" s="140" t="s">
        <v>1252</v>
      </c>
      <c r="D13" s="140">
        <v>10</v>
      </c>
      <c r="E13" s="140" t="s">
        <v>1253</v>
      </c>
      <c r="F13" s="140" t="s">
        <v>1254</v>
      </c>
      <c r="G13" s="149" t="s">
        <v>155</v>
      </c>
      <c r="H13" s="150">
        <v>0</v>
      </c>
      <c r="I13" s="150">
        <v>0</v>
      </c>
      <c r="J13" s="145">
        <v>60736.892599999999</v>
      </c>
      <c r="K13" s="146">
        <v>0.95527190506396187</v>
      </c>
      <c r="L13" s="146">
        <v>8.1359730756503768E-2</v>
      </c>
      <c r="M13" s="157"/>
    </row>
    <row r="14" spans="2:13" s="121" customFormat="1">
      <c r="B14" s="144" t="s">
        <v>1255</v>
      </c>
      <c r="C14" s="140" t="s">
        <v>1256</v>
      </c>
      <c r="D14" s="140">
        <v>26</v>
      </c>
      <c r="E14" s="140" t="s">
        <v>1257</v>
      </c>
      <c r="F14" s="140" t="s">
        <v>1254</v>
      </c>
      <c r="G14" s="149" t="s">
        <v>155</v>
      </c>
      <c r="H14" s="150">
        <v>0</v>
      </c>
      <c r="I14" s="150">
        <v>0</v>
      </c>
      <c r="J14" s="145">
        <v>62.725339999999989</v>
      </c>
      <c r="K14" s="146">
        <v>9.8654627315564571E-4</v>
      </c>
      <c r="L14" s="146">
        <v>8.4023343235873011E-5</v>
      </c>
      <c r="M14" s="157"/>
    </row>
    <row r="15" spans="2:13" s="121" customFormat="1">
      <c r="B15" s="143"/>
      <c r="C15" s="140"/>
      <c r="D15" s="140"/>
      <c r="E15" s="140"/>
      <c r="F15" s="140"/>
      <c r="G15" s="140"/>
      <c r="H15" s="140"/>
      <c r="I15" s="140"/>
      <c r="J15" s="140"/>
      <c r="K15" s="146"/>
      <c r="L15" s="140"/>
      <c r="M15" s="157"/>
    </row>
    <row r="16" spans="2:13" s="121" customFormat="1">
      <c r="B16" s="152" t="s">
        <v>35</v>
      </c>
      <c r="C16" s="142"/>
      <c r="D16" s="142"/>
      <c r="E16" s="142"/>
      <c r="F16" s="142"/>
      <c r="G16" s="142"/>
      <c r="H16" s="142"/>
      <c r="I16" s="142"/>
      <c r="J16" s="147">
        <v>2781.1199399999991</v>
      </c>
      <c r="K16" s="148">
        <v>4.3741548662882546E-2</v>
      </c>
      <c r="L16" s="148">
        <v>3.7254321028590762E-3</v>
      </c>
      <c r="M16" s="157"/>
    </row>
    <row r="17" spans="2:12" s="121" customFormat="1">
      <c r="B17" s="144" t="s">
        <v>1251</v>
      </c>
      <c r="C17" s="140" t="s">
        <v>1258</v>
      </c>
      <c r="D17" s="140">
        <v>10</v>
      </c>
      <c r="E17" s="140" t="s">
        <v>1253</v>
      </c>
      <c r="F17" s="140" t="s">
        <v>1254</v>
      </c>
      <c r="G17" s="149" t="s">
        <v>158</v>
      </c>
      <c r="H17" s="150">
        <v>0</v>
      </c>
      <c r="I17" s="150">
        <v>0</v>
      </c>
      <c r="J17" s="145">
        <v>276.35309999999993</v>
      </c>
      <c r="K17" s="146">
        <v>4.3464909218508731E-3</v>
      </c>
      <c r="L17" s="146">
        <v>3.70187094651022E-4</v>
      </c>
    </row>
    <row r="18" spans="2:12" s="121" customFormat="1">
      <c r="B18" s="144" t="s">
        <v>1251</v>
      </c>
      <c r="C18" s="140" t="s">
        <v>1259</v>
      </c>
      <c r="D18" s="140">
        <v>10</v>
      </c>
      <c r="E18" s="140" t="s">
        <v>1253</v>
      </c>
      <c r="F18" s="140" t="s">
        <v>1254</v>
      </c>
      <c r="G18" s="149" t="s">
        <v>163</v>
      </c>
      <c r="H18" s="150">
        <v>0</v>
      </c>
      <c r="I18" s="150">
        <v>0</v>
      </c>
      <c r="J18" s="145">
        <v>12.277879999999998</v>
      </c>
      <c r="K18" s="146">
        <v>1.9310691271266509E-4</v>
      </c>
      <c r="L18" s="146">
        <v>1.6446758605833951E-5</v>
      </c>
    </row>
    <row r="19" spans="2:12" s="121" customFormat="1">
      <c r="B19" s="144" t="s">
        <v>1251</v>
      </c>
      <c r="C19" s="140" t="s">
        <v>1260</v>
      </c>
      <c r="D19" s="140">
        <v>10</v>
      </c>
      <c r="E19" s="140" t="s">
        <v>1253</v>
      </c>
      <c r="F19" s="140" t="s">
        <v>1254</v>
      </c>
      <c r="G19" s="149" t="s">
        <v>157</v>
      </c>
      <c r="H19" s="150">
        <v>0</v>
      </c>
      <c r="I19" s="150">
        <v>0</v>
      </c>
      <c r="J19" s="145">
        <v>480.59112999999996</v>
      </c>
      <c r="K19" s="146">
        <v>7.5587535789070339E-3</v>
      </c>
      <c r="L19" s="146">
        <v>6.4377289102149262E-4</v>
      </c>
    </row>
    <row r="20" spans="2:12" s="121" customFormat="1">
      <c r="B20" s="144" t="s">
        <v>1251</v>
      </c>
      <c r="C20" s="140" t="s">
        <v>1261</v>
      </c>
      <c r="D20" s="140">
        <v>10</v>
      </c>
      <c r="E20" s="140" t="s">
        <v>1253</v>
      </c>
      <c r="F20" s="140" t="s">
        <v>1254</v>
      </c>
      <c r="G20" s="149" t="s">
        <v>161</v>
      </c>
      <c r="H20" s="150">
        <v>0</v>
      </c>
      <c r="I20" s="150">
        <v>0</v>
      </c>
      <c r="J20" s="145">
        <v>1.0414699999999999</v>
      </c>
      <c r="K20" s="146">
        <v>1.6380275453324134E-5</v>
      </c>
      <c r="L20" s="146">
        <v>1.3950947301340202E-6</v>
      </c>
    </row>
    <row r="21" spans="2:12" s="121" customFormat="1">
      <c r="B21" s="144" t="s">
        <v>1251</v>
      </c>
      <c r="C21" s="140" t="s">
        <v>1262</v>
      </c>
      <c r="D21" s="140">
        <v>10</v>
      </c>
      <c r="E21" s="140" t="s">
        <v>1253</v>
      </c>
      <c r="F21" s="140" t="s">
        <v>1254</v>
      </c>
      <c r="G21" s="149" t="s">
        <v>159</v>
      </c>
      <c r="H21" s="150">
        <v>0</v>
      </c>
      <c r="I21" s="150">
        <v>0</v>
      </c>
      <c r="J21" s="145">
        <v>4.4252599999999997</v>
      </c>
      <c r="K21" s="146">
        <v>6.9600639243163189E-5</v>
      </c>
      <c r="L21" s="146">
        <v>5.9278298035208643E-6</v>
      </c>
    </row>
    <row r="22" spans="2:12" s="121" customFormat="1">
      <c r="B22" s="144" t="s">
        <v>1251</v>
      </c>
      <c r="C22" s="140" t="s">
        <v>1263</v>
      </c>
      <c r="D22" s="140">
        <v>10</v>
      </c>
      <c r="E22" s="140" t="s">
        <v>1253</v>
      </c>
      <c r="F22" s="140" t="s">
        <v>1254</v>
      </c>
      <c r="G22" s="149" t="s">
        <v>164</v>
      </c>
      <c r="H22" s="150">
        <v>0</v>
      </c>
      <c r="I22" s="150">
        <v>0</v>
      </c>
      <c r="J22" s="145">
        <v>0.11147999999999998</v>
      </c>
      <c r="K22" s="146">
        <v>1.7533612178330383E-6</v>
      </c>
      <c r="L22" s="146">
        <v>1.4933234804203729E-7</v>
      </c>
    </row>
    <row r="23" spans="2:12" s="121" customFormat="1">
      <c r="B23" s="144" t="s">
        <v>1251</v>
      </c>
      <c r="C23" s="140" t="s">
        <v>1264</v>
      </c>
      <c r="D23" s="140">
        <v>10</v>
      </c>
      <c r="E23" s="140" t="s">
        <v>1253</v>
      </c>
      <c r="F23" s="140" t="s">
        <v>1254</v>
      </c>
      <c r="G23" s="149" t="s">
        <v>154</v>
      </c>
      <c r="H23" s="150">
        <v>0</v>
      </c>
      <c r="I23" s="150">
        <v>0</v>
      </c>
      <c r="J23" s="145">
        <v>1595.9808999999996</v>
      </c>
      <c r="K23" s="146">
        <v>2.5101641679783532E-2</v>
      </c>
      <c r="L23" s="146">
        <v>2.1378863942163964E-3</v>
      </c>
    </row>
    <row r="24" spans="2:12" s="121" customFormat="1">
      <c r="B24" s="144" t="s">
        <v>1251</v>
      </c>
      <c r="C24" s="140" t="s">
        <v>1265</v>
      </c>
      <c r="D24" s="140">
        <v>10</v>
      </c>
      <c r="E24" s="140" t="s">
        <v>1253</v>
      </c>
      <c r="F24" s="140" t="s">
        <v>1254</v>
      </c>
      <c r="G24" s="149" t="s">
        <v>156</v>
      </c>
      <c r="H24" s="150">
        <v>0</v>
      </c>
      <c r="I24" s="150">
        <v>0</v>
      </c>
      <c r="J24" s="145">
        <v>97.807059999999979</v>
      </c>
      <c r="K24" s="146">
        <v>1.5383127541645949E-3</v>
      </c>
      <c r="L24" s="146">
        <v>1.3101684539727683E-4</v>
      </c>
    </row>
    <row r="25" spans="2:12" s="121" customFormat="1">
      <c r="B25" s="144" t="s">
        <v>1251</v>
      </c>
      <c r="C25" s="140" t="s">
        <v>1266</v>
      </c>
      <c r="D25" s="140">
        <v>10</v>
      </c>
      <c r="E25" s="140" t="s">
        <v>1253</v>
      </c>
      <c r="F25" s="140" t="s">
        <v>1254</v>
      </c>
      <c r="G25" s="149" t="s">
        <v>162</v>
      </c>
      <c r="H25" s="150">
        <v>0</v>
      </c>
      <c r="I25" s="150">
        <v>0</v>
      </c>
      <c r="J25" s="145">
        <v>109.67254999999999</v>
      </c>
      <c r="K25" s="146">
        <v>1.7249335829821924E-3</v>
      </c>
      <c r="L25" s="146">
        <v>1.469111895161261E-4</v>
      </c>
    </row>
    <row r="26" spans="2:12" s="121" customFormat="1">
      <c r="B26" s="144" t="s">
        <v>1251</v>
      </c>
      <c r="C26" s="140" t="s">
        <v>1267</v>
      </c>
      <c r="D26" s="140">
        <v>10</v>
      </c>
      <c r="E26" s="140" t="s">
        <v>1253</v>
      </c>
      <c r="F26" s="140" t="s">
        <v>1254</v>
      </c>
      <c r="G26" s="149" t="s">
        <v>621</v>
      </c>
      <c r="H26" s="150">
        <v>0</v>
      </c>
      <c r="I26" s="150">
        <v>0</v>
      </c>
      <c r="J26" s="145">
        <v>87.082990000000009</v>
      </c>
      <c r="K26" s="146">
        <v>1.3696442177874269E-3</v>
      </c>
      <c r="L26" s="146">
        <v>1.1665148341605002E-4</v>
      </c>
    </row>
    <row r="27" spans="2:12" s="121" customFormat="1">
      <c r="B27" s="144" t="s">
        <v>1255</v>
      </c>
      <c r="C27" s="140" t="s">
        <v>1268</v>
      </c>
      <c r="D27" s="140">
        <v>26</v>
      </c>
      <c r="E27" s="140" t="s">
        <v>1257</v>
      </c>
      <c r="F27" s="140" t="s">
        <v>1254</v>
      </c>
      <c r="G27" s="149" t="s">
        <v>162</v>
      </c>
      <c r="H27" s="150">
        <v>0</v>
      </c>
      <c r="I27" s="150">
        <v>0</v>
      </c>
      <c r="J27" s="145">
        <v>8.4199999999999987E-3</v>
      </c>
      <c r="K27" s="146">
        <v>1.3243004533686924E-7</v>
      </c>
      <c r="L27" s="146">
        <v>1.1278959190114406E-8</v>
      </c>
    </row>
    <row r="28" spans="2:12" s="121" customFormat="1">
      <c r="B28" s="144" t="s">
        <v>1255</v>
      </c>
      <c r="C28" s="140" t="s">
        <v>1269</v>
      </c>
      <c r="D28" s="140">
        <v>26</v>
      </c>
      <c r="E28" s="140" t="s">
        <v>1257</v>
      </c>
      <c r="F28" s="140" t="s">
        <v>1254</v>
      </c>
      <c r="G28" s="149" t="s">
        <v>154</v>
      </c>
      <c r="H28" s="150">
        <v>0</v>
      </c>
      <c r="I28" s="150">
        <v>0</v>
      </c>
      <c r="J28" s="145">
        <v>17.374159999999996</v>
      </c>
      <c r="K28" s="146">
        <v>2.7326137725534677E-4</v>
      </c>
      <c r="L28" s="146">
        <v>2.3273449121439202E-5</v>
      </c>
    </row>
    <row r="29" spans="2:12" s="121" customFormat="1">
      <c r="B29" s="144" t="s">
        <v>1255</v>
      </c>
      <c r="C29" s="140" t="s">
        <v>1270</v>
      </c>
      <c r="D29" s="140">
        <v>26</v>
      </c>
      <c r="E29" s="140" t="s">
        <v>1257</v>
      </c>
      <c r="F29" s="140" t="s">
        <v>1254</v>
      </c>
      <c r="G29" s="149" t="s">
        <v>621</v>
      </c>
      <c r="H29" s="150">
        <v>0</v>
      </c>
      <c r="I29" s="150">
        <v>0</v>
      </c>
      <c r="J29" s="145">
        <v>1.4199999999999997E-2</v>
      </c>
      <c r="K29" s="146">
        <v>2.2333808120944694E-7</v>
      </c>
      <c r="L29" s="146">
        <v>1.9021522624658499E-8</v>
      </c>
    </row>
    <row r="30" spans="2:12" s="121" customFormat="1">
      <c r="B30" s="144" t="s">
        <v>1255</v>
      </c>
      <c r="C30" s="140" t="s">
        <v>1271</v>
      </c>
      <c r="D30" s="140">
        <v>26</v>
      </c>
      <c r="E30" s="140" t="s">
        <v>1257</v>
      </c>
      <c r="F30" s="140" t="s">
        <v>1254</v>
      </c>
      <c r="G30" s="149" t="s">
        <v>157</v>
      </c>
      <c r="H30" s="150">
        <v>0</v>
      </c>
      <c r="I30" s="150">
        <v>0</v>
      </c>
      <c r="J30" s="145">
        <v>95.340659999999971</v>
      </c>
      <c r="K30" s="146">
        <v>1.4995211313832582E-3</v>
      </c>
      <c r="L30" s="146">
        <v>1.277129944535122E-4</v>
      </c>
    </row>
    <row r="31" spans="2:12" s="121" customFormat="1">
      <c r="B31" s="144" t="s">
        <v>1255</v>
      </c>
      <c r="C31" s="140" t="s">
        <v>1272</v>
      </c>
      <c r="D31" s="140">
        <v>26</v>
      </c>
      <c r="E31" s="140" t="s">
        <v>1257</v>
      </c>
      <c r="F31" s="140" t="s">
        <v>1254</v>
      </c>
      <c r="G31" s="149" t="s">
        <v>164</v>
      </c>
      <c r="H31" s="150">
        <v>0</v>
      </c>
      <c r="I31" s="150">
        <v>0</v>
      </c>
      <c r="J31" s="145">
        <v>0.66822999999999988</v>
      </c>
      <c r="K31" s="146">
        <v>1.0509944084971036E-5</v>
      </c>
      <c r="L31" s="146">
        <v>8.9512338475179916E-7</v>
      </c>
    </row>
    <row r="32" spans="2:12" s="121" customFormat="1">
      <c r="B32" s="144" t="s">
        <v>1255</v>
      </c>
      <c r="C32" s="140" t="s">
        <v>1273</v>
      </c>
      <c r="D32" s="140">
        <v>26</v>
      </c>
      <c r="E32" s="140" t="s">
        <v>1257</v>
      </c>
      <c r="F32" s="140" t="s">
        <v>1254</v>
      </c>
      <c r="G32" s="149" t="s">
        <v>161</v>
      </c>
      <c r="H32" s="150">
        <v>0</v>
      </c>
      <c r="I32" s="150">
        <v>0</v>
      </c>
      <c r="J32" s="145">
        <v>1.7499999999999998E-3</v>
      </c>
      <c r="K32" s="146">
        <v>2.7524059303981137E-8</v>
      </c>
      <c r="L32" s="146">
        <v>2.3442017319121391E-9</v>
      </c>
    </row>
    <row r="33" spans="2:12" s="121" customFormat="1">
      <c r="B33" s="144" t="s">
        <v>1255</v>
      </c>
      <c r="C33" s="140" t="s">
        <v>1274</v>
      </c>
      <c r="D33" s="140">
        <v>26</v>
      </c>
      <c r="E33" s="140" t="s">
        <v>1257</v>
      </c>
      <c r="F33" s="140" t="s">
        <v>1254</v>
      </c>
      <c r="G33" s="149" t="s">
        <v>156</v>
      </c>
      <c r="H33" s="150">
        <v>0</v>
      </c>
      <c r="I33" s="150">
        <v>0</v>
      </c>
      <c r="J33" s="145">
        <v>2.3662999999999998</v>
      </c>
      <c r="K33" s="146">
        <v>3.72172465891489E-5</v>
      </c>
      <c r="L33" s="146">
        <v>3.1697626046992541E-6</v>
      </c>
    </row>
    <row r="34" spans="2:12" s="121" customFormat="1">
      <c r="B34" s="144" t="s">
        <v>1255</v>
      </c>
      <c r="C34" s="140" t="s">
        <v>1275</v>
      </c>
      <c r="D34" s="140">
        <v>26</v>
      </c>
      <c r="E34" s="140" t="s">
        <v>1257</v>
      </c>
      <c r="F34" s="140" t="s">
        <v>1254</v>
      </c>
      <c r="G34" s="149" t="s">
        <v>163</v>
      </c>
      <c r="H34" s="150">
        <v>0</v>
      </c>
      <c r="I34" s="150">
        <v>0</v>
      </c>
      <c r="J34" s="145">
        <v>2.3999999999999994E-3</v>
      </c>
      <c r="K34" s="146">
        <v>3.7747281331174127E-8</v>
      </c>
      <c r="L34" s="146">
        <v>3.2149052323366476E-9</v>
      </c>
    </row>
    <row r="35" spans="2:12" s="121" customFormat="1">
      <c r="B35" s="143"/>
      <c r="C35" s="140"/>
      <c r="D35" s="140"/>
      <c r="E35" s="140"/>
      <c r="F35" s="140"/>
      <c r="G35" s="140"/>
      <c r="H35" s="140"/>
      <c r="I35" s="140"/>
      <c r="J35" s="140"/>
      <c r="K35" s="146"/>
      <c r="L35" s="140"/>
    </row>
    <row r="36" spans="2:12" s="121" customFormat="1">
      <c r="B36" s="158"/>
      <c r="C36" s="158"/>
      <c r="D36" s="157"/>
      <c r="E36" s="157"/>
      <c r="F36" s="157"/>
      <c r="G36" s="157"/>
      <c r="H36" s="157"/>
      <c r="I36" s="157"/>
      <c r="J36" s="157"/>
      <c r="K36" s="157"/>
      <c r="L36" s="157"/>
    </row>
    <row r="37" spans="2:12" s="122" customFormat="1">
      <c r="B37" s="158"/>
      <c r="C37" s="158"/>
      <c r="D37" s="157"/>
      <c r="E37" s="157"/>
      <c r="F37" s="157"/>
      <c r="G37" s="157"/>
      <c r="H37" s="157"/>
      <c r="I37" s="157"/>
      <c r="J37" s="157"/>
      <c r="K37" s="157"/>
      <c r="L37" s="157"/>
    </row>
    <row r="38" spans="2:12" s="121" customFormat="1">
      <c r="B38" s="159" t="s">
        <v>240</v>
      </c>
      <c r="C38" s="158"/>
      <c r="D38" s="157"/>
      <c r="E38" s="157"/>
      <c r="F38" s="157"/>
      <c r="G38" s="157"/>
      <c r="H38" s="157"/>
      <c r="I38" s="157"/>
      <c r="J38" s="157"/>
      <c r="K38" s="157"/>
      <c r="L38" s="157"/>
    </row>
    <row r="39" spans="2:12" s="121" customFormat="1">
      <c r="B39" s="160"/>
      <c r="C39" s="158"/>
      <c r="D39" s="157"/>
      <c r="E39" s="157"/>
      <c r="F39" s="157"/>
      <c r="G39" s="157"/>
      <c r="H39" s="157"/>
      <c r="I39" s="157"/>
      <c r="J39" s="157"/>
      <c r="K39" s="157"/>
      <c r="L39" s="157"/>
    </row>
    <row r="40" spans="2:12">
      <c r="B40" s="158"/>
      <c r="C40" s="158"/>
      <c r="D40" s="157"/>
      <c r="E40" s="157"/>
      <c r="F40" s="157"/>
      <c r="G40" s="157"/>
      <c r="H40" s="157"/>
      <c r="I40" s="157"/>
      <c r="J40" s="157"/>
      <c r="K40" s="157"/>
      <c r="L40" s="157"/>
    </row>
    <row r="41" spans="2:12">
      <c r="B41" s="158"/>
      <c r="C41" s="158"/>
      <c r="D41" s="157"/>
      <c r="E41" s="157"/>
      <c r="F41" s="157"/>
      <c r="G41" s="157"/>
      <c r="H41" s="157"/>
      <c r="I41" s="157"/>
      <c r="J41" s="157"/>
      <c r="K41" s="157"/>
      <c r="L41" s="157"/>
    </row>
    <row r="42" spans="2:12">
      <c r="B42" s="158"/>
      <c r="C42" s="158"/>
      <c r="D42" s="157"/>
      <c r="E42" s="157"/>
      <c r="F42" s="157"/>
      <c r="G42" s="157"/>
      <c r="H42" s="157"/>
      <c r="I42" s="157"/>
      <c r="J42" s="157"/>
      <c r="K42" s="157"/>
      <c r="L42" s="157"/>
    </row>
    <row r="43" spans="2:12">
      <c r="B43" s="158"/>
      <c r="C43" s="158"/>
      <c r="D43" s="157"/>
      <c r="E43" s="157"/>
      <c r="F43" s="157"/>
      <c r="G43" s="157"/>
      <c r="H43" s="157"/>
      <c r="I43" s="157"/>
      <c r="J43" s="157"/>
      <c r="K43" s="157"/>
      <c r="L43" s="157"/>
    </row>
    <row r="44" spans="2:12">
      <c r="B44" s="158"/>
      <c r="C44" s="158"/>
      <c r="D44" s="157"/>
      <c r="E44" s="157"/>
      <c r="F44" s="157"/>
      <c r="G44" s="157"/>
      <c r="H44" s="157"/>
      <c r="I44" s="157"/>
      <c r="J44" s="157"/>
      <c r="K44" s="157"/>
      <c r="L44" s="157"/>
    </row>
    <row r="45" spans="2:12">
      <c r="B45" s="158"/>
      <c r="C45" s="158"/>
      <c r="D45" s="157"/>
      <c r="E45" s="157"/>
      <c r="F45" s="157"/>
      <c r="G45" s="157"/>
      <c r="H45" s="157"/>
      <c r="I45" s="157"/>
      <c r="J45" s="157"/>
      <c r="K45" s="157"/>
      <c r="L45" s="157"/>
    </row>
    <row r="46" spans="2:12">
      <c r="B46" s="158"/>
      <c r="C46" s="158"/>
      <c r="D46" s="157"/>
      <c r="E46" s="157"/>
      <c r="F46" s="157"/>
      <c r="G46" s="157"/>
      <c r="H46" s="157"/>
      <c r="I46" s="157"/>
      <c r="J46" s="157"/>
      <c r="K46" s="157"/>
      <c r="L46" s="157"/>
    </row>
    <row r="47" spans="2:12">
      <c r="B47" s="158"/>
      <c r="C47" s="158"/>
      <c r="D47" s="157"/>
      <c r="E47" s="157"/>
      <c r="F47" s="157"/>
      <c r="G47" s="157"/>
      <c r="H47" s="157"/>
      <c r="I47" s="157"/>
      <c r="J47" s="157"/>
      <c r="K47" s="157"/>
      <c r="L47" s="157"/>
    </row>
    <row r="48" spans="2:12">
      <c r="B48" s="158"/>
      <c r="C48" s="158"/>
      <c r="D48" s="157"/>
      <c r="E48" s="157"/>
      <c r="F48" s="157"/>
      <c r="G48" s="157"/>
      <c r="H48" s="157"/>
      <c r="I48" s="157"/>
      <c r="J48" s="157"/>
      <c r="K48" s="157"/>
      <c r="L48" s="157"/>
    </row>
    <row r="49" spans="2:4">
      <c r="B49" s="158"/>
      <c r="C49" s="158"/>
      <c r="D49" s="1"/>
    </row>
    <row r="50" spans="2:4">
      <c r="B50" s="158"/>
      <c r="C50" s="158"/>
      <c r="D50" s="1"/>
    </row>
    <row r="51" spans="2:4">
      <c r="B51" s="158"/>
      <c r="C51" s="158"/>
      <c r="D51" s="1"/>
    </row>
    <row r="52" spans="2:4">
      <c r="B52" s="158"/>
      <c r="C52" s="158"/>
      <c r="D52" s="1"/>
    </row>
    <row r="53" spans="2:4">
      <c r="B53" s="158"/>
      <c r="C53" s="158"/>
      <c r="D53" s="1"/>
    </row>
    <row r="54" spans="2:4">
      <c r="B54" s="158"/>
      <c r="C54" s="158"/>
      <c r="D54" s="1"/>
    </row>
    <row r="55" spans="2:4">
      <c r="B55" s="158"/>
      <c r="C55" s="158"/>
      <c r="D55" s="1"/>
    </row>
    <row r="56" spans="2:4">
      <c r="B56" s="158"/>
      <c r="C56" s="158"/>
      <c r="D56" s="1"/>
    </row>
    <row r="57" spans="2:4">
      <c r="B57" s="158"/>
      <c r="C57" s="158"/>
      <c r="D57" s="1"/>
    </row>
    <row r="58" spans="2:4">
      <c r="B58" s="158"/>
      <c r="C58" s="158"/>
      <c r="D58" s="1"/>
    </row>
    <row r="59" spans="2:4">
      <c r="B59" s="158"/>
      <c r="C59" s="158"/>
      <c r="D59" s="1"/>
    </row>
    <row r="60" spans="2:4">
      <c r="B60" s="158"/>
      <c r="C60" s="158"/>
      <c r="D60" s="1"/>
    </row>
    <row r="61" spans="2:4">
      <c r="B61" s="158"/>
      <c r="C61" s="158"/>
      <c r="D61" s="1"/>
    </row>
    <row r="62" spans="2:4">
      <c r="B62" s="158"/>
      <c r="C62" s="158"/>
      <c r="D62" s="1"/>
    </row>
    <row r="63" spans="2:4">
      <c r="B63" s="158"/>
      <c r="C63" s="158"/>
      <c r="D63" s="1"/>
    </row>
    <row r="64" spans="2:4">
      <c r="B64" s="158"/>
      <c r="C64" s="158"/>
      <c r="D64" s="1"/>
    </row>
    <row r="65" spans="2:4">
      <c r="B65" s="158"/>
      <c r="C65" s="158"/>
      <c r="D65" s="1"/>
    </row>
    <row r="66" spans="2:4">
      <c r="B66" s="158"/>
      <c r="C66" s="158"/>
      <c r="D66" s="1"/>
    </row>
    <row r="67" spans="2:4">
      <c r="B67" s="158"/>
      <c r="C67" s="158"/>
      <c r="D67" s="1"/>
    </row>
    <row r="68" spans="2:4">
      <c r="B68" s="158"/>
      <c r="C68" s="158"/>
      <c r="D68" s="1"/>
    </row>
    <row r="69" spans="2:4">
      <c r="B69" s="158"/>
      <c r="C69" s="158"/>
      <c r="D69" s="1"/>
    </row>
    <row r="70" spans="2:4">
      <c r="B70" s="158"/>
      <c r="C70" s="158"/>
      <c r="D70" s="1"/>
    </row>
    <row r="71" spans="2:4">
      <c r="B71" s="158"/>
      <c r="C71" s="158"/>
      <c r="D71" s="1"/>
    </row>
    <row r="72" spans="2:4">
      <c r="B72" s="158"/>
      <c r="C72" s="158"/>
      <c r="D72" s="1"/>
    </row>
    <row r="73" spans="2:4">
      <c r="B73" s="158"/>
      <c r="C73" s="158"/>
      <c r="D73" s="1"/>
    </row>
    <row r="74" spans="2:4">
      <c r="B74" s="158"/>
      <c r="C74" s="158"/>
      <c r="D74" s="1"/>
    </row>
    <row r="75" spans="2:4">
      <c r="B75" s="158"/>
      <c r="C75" s="158"/>
      <c r="D75" s="1"/>
    </row>
    <row r="76" spans="2:4">
      <c r="B76" s="158"/>
      <c r="C76" s="158"/>
      <c r="D76" s="1"/>
    </row>
    <row r="77" spans="2:4">
      <c r="B77" s="158"/>
      <c r="C77" s="158"/>
      <c r="D77" s="1"/>
    </row>
    <row r="78" spans="2:4">
      <c r="B78" s="158"/>
      <c r="C78" s="158"/>
      <c r="D78" s="1"/>
    </row>
    <row r="79" spans="2:4">
      <c r="B79" s="158"/>
      <c r="C79" s="158"/>
      <c r="D79" s="1"/>
    </row>
    <row r="80" spans="2:4">
      <c r="B80" s="158"/>
      <c r="C80" s="158"/>
      <c r="D80" s="1"/>
    </row>
    <row r="81" spans="2:4">
      <c r="B81" s="158"/>
      <c r="C81" s="158"/>
      <c r="D81" s="1"/>
    </row>
    <row r="82" spans="2:4">
      <c r="B82" s="158"/>
      <c r="C82" s="158"/>
      <c r="D82" s="1"/>
    </row>
    <row r="83" spans="2:4">
      <c r="B83" s="158"/>
      <c r="C83" s="158"/>
      <c r="D83" s="1"/>
    </row>
    <row r="84" spans="2:4">
      <c r="B84" s="158"/>
      <c r="C84" s="158"/>
      <c r="D84" s="1"/>
    </row>
    <row r="85" spans="2:4">
      <c r="B85" s="158"/>
      <c r="C85" s="158"/>
      <c r="D85" s="1"/>
    </row>
    <row r="86" spans="2:4">
      <c r="B86" s="158"/>
      <c r="C86" s="158"/>
      <c r="D86" s="1"/>
    </row>
    <row r="87" spans="2:4">
      <c r="B87" s="158"/>
      <c r="C87" s="158"/>
      <c r="D87" s="1"/>
    </row>
    <row r="88" spans="2:4">
      <c r="B88" s="158"/>
      <c r="C88" s="158"/>
      <c r="D88" s="1"/>
    </row>
    <row r="89" spans="2:4">
      <c r="B89" s="158"/>
      <c r="C89" s="158"/>
      <c r="D89" s="1"/>
    </row>
    <row r="90" spans="2:4">
      <c r="B90" s="158"/>
      <c r="C90" s="158"/>
      <c r="D90" s="1"/>
    </row>
    <row r="91" spans="2:4">
      <c r="B91" s="158"/>
      <c r="C91" s="158"/>
      <c r="D91" s="1"/>
    </row>
    <row r="92" spans="2:4">
      <c r="B92" s="158"/>
      <c r="C92" s="158"/>
      <c r="D92" s="1"/>
    </row>
    <row r="93" spans="2:4">
      <c r="B93" s="158"/>
      <c r="C93" s="158"/>
      <c r="D93" s="1"/>
    </row>
    <row r="94" spans="2:4">
      <c r="B94" s="158"/>
      <c r="C94" s="158"/>
      <c r="D94" s="1"/>
    </row>
    <row r="95" spans="2:4">
      <c r="B95" s="158"/>
      <c r="C95" s="158"/>
      <c r="D95" s="1"/>
    </row>
    <row r="96" spans="2:4">
      <c r="B96" s="158"/>
      <c r="C96" s="158"/>
      <c r="D96" s="1"/>
    </row>
    <row r="97" spans="2:4">
      <c r="B97" s="158"/>
      <c r="C97" s="158"/>
      <c r="D97" s="157"/>
    </row>
    <row r="98" spans="2:4">
      <c r="B98" s="158"/>
      <c r="C98" s="158"/>
      <c r="D98" s="157"/>
    </row>
    <row r="99" spans="2:4">
      <c r="B99" s="158"/>
      <c r="C99" s="158"/>
      <c r="D99" s="157"/>
    </row>
    <row r="100" spans="2:4">
      <c r="B100" s="158"/>
      <c r="C100" s="158"/>
      <c r="D100" s="157"/>
    </row>
    <row r="101" spans="2:4">
      <c r="B101" s="127"/>
      <c r="C101" s="127"/>
      <c r="D101" s="128"/>
    </row>
    <row r="102" spans="2:4">
      <c r="B102" s="127"/>
      <c r="C102" s="127"/>
      <c r="D102" s="128"/>
    </row>
    <row r="103" spans="2:4">
      <c r="B103" s="127"/>
      <c r="C103" s="127"/>
      <c r="D103" s="128"/>
    </row>
    <row r="104" spans="2:4">
      <c r="B104" s="127"/>
      <c r="C104" s="127"/>
      <c r="D104" s="128"/>
    </row>
    <row r="105" spans="2:4">
      <c r="B105" s="127"/>
      <c r="C105" s="127"/>
      <c r="D105" s="128"/>
    </row>
    <row r="106" spans="2:4">
      <c r="B106" s="127"/>
      <c r="C106" s="127"/>
      <c r="D106" s="128"/>
    </row>
    <row r="107" spans="2:4">
      <c r="B107" s="127"/>
      <c r="C107" s="127"/>
      <c r="D107" s="128"/>
    </row>
    <row r="108" spans="2:4">
      <c r="B108" s="127"/>
      <c r="C108" s="127"/>
      <c r="D108" s="128"/>
    </row>
    <row r="109" spans="2:4">
      <c r="B109" s="127"/>
      <c r="C109" s="127"/>
      <c r="D109" s="128"/>
    </row>
    <row r="110" spans="2:4">
      <c r="B110" s="127"/>
      <c r="C110" s="127"/>
      <c r="D110" s="128"/>
    </row>
    <row r="111" spans="2:4">
      <c r="B111" s="127"/>
      <c r="C111" s="127"/>
      <c r="D111" s="128"/>
    </row>
    <row r="112" spans="2:4">
      <c r="B112" s="127"/>
      <c r="C112" s="127"/>
      <c r="D112" s="128"/>
    </row>
    <row r="113" spans="4:4">
      <c r="D113" s="128"/>
    </row>
    <row r="114" spans="4:4">
      <c r="D114" s="128"/>
    </row>
    <row r="115" spans="4:4">
      <c r="D115" s="128"/>
    </row>
    <row r="116" spans="4:4">
      <c r="D116" s="128"/>
    </row>
    <row r="117" spans="4:4">
      <c r="D117" s="128"/>
    </row>
    <row r="118" spans="4:4">
      <c r="D118" s="128"/>
    </row>
    <row r="119" spans="4:4">
      <c r="D119" s="128"/>
    </row>
    <row r="120" spans="4:4">
      <c r="D120" s="128"/>
    </row>
    <row r="121" spans="4:4">
      <c r="D121" s="128"/>
    </row>
    <row r="122" spans="4:4">
      <c r="D122" s="128"/>
    </row>
    <row r="123" spans="4:4">
      <c r="D123" s="128"/>
    </row>
    <row r="124" spans="4:4">
      <c r="D124" s="128"/>
    </row>
    <row r="125" spans="4:4">
      <c r="D125" s="128"/>
    </row>
    <row r="126" spans="4:4">
      <c r="D126" s="128"/>
    </row>
    <row r="127" spans="4:4">
      <c r="D127" s="128"/>
    </row>
    <row r="128" spans="4:4">
      <c r="D128" s="128"/>
    </row>
    <row r="129" spans="4:4">
      <c r="D129" s="128"/>
    </row>
    <row r="130" spans="4:4">
      <c r="D130" s="128"/>
    </row>
    <row r="131" spans="4:4">
      <c r="D131" s="128"/>
    </row>
    <row r="132" spans="4:4">
      <c r="D132" s="128"/>
    </row>
    <row r="133" spans="4:4">
      <c r="D133" s="128"/>
    </row>
    <row r="134" spans="4:4">
      <c r="D134" s="128"/>
    </row>
    <row r="135" spans="4:4">
      <c r="D135" s="128"/>
    </row>
    <row r="136" spans="4:4">
      <c r="D136" s="128"/>
    </row>
    <row r="137" spans="4:4">
      <c r="D137" s="128"/>
    </row>
    <row r="138" spans="4:4">
      <c r="D138" s="128"/>
    </row>
    <row r="139" spans="4:4">
      <c r="D139" s="128"/>
    </row>
    <row r="140" spans="4:4">
      <c r="D140" s="128"/>
    </row>
    <row r="141" spans="4:4">
      <c r="D141" s="128"/>
    </row>
    <row r="142" spans="4:4">
      <c r="D142" s="128"/>
    </row>
    <row r="143" spans="4:4">
      <c r="D143" s="128"/>
    </row>
    <row r="144" spans="4:4">
      <c r="D144" s="128"/>
    </row>
    <row r="145" spans="4:4">
      <c r="D145" s="128"/>
    </row>
    <row r="146" spans="4:4">
      <c r="D146" s="128"/>
    </row>
    <row r="147" spans="4:4">
      <c r="D147" s="128"/>
    </row>
    <row r="148" spans="4:4">
      <c r="D148" s="128"/>
    </row>
    <row r="149" spans="4:4">
      <c r="D149" s="128"/>
    </row>
    <row r="150" spans="4:4">
      <c r="D150" s="128"/>
    </row>
    <row r="151" spans="4:4">
      <c r="D151" s="128"/>
    </row>
    <row r="152" spans="4:4">
      <c r="D152" s="128"/>
    </row>
    <row r="153" spans="4:4">
      <c r="D153" s="128"/>
    </row>
    <row r="154" spans="4:4">
      <c r="D154" s="128"/>
    </row>
    <row r="155" spans="4:4">
      <c r="D155" s="128"/>
    </row>
    <row r="156" spans="4:4">
      <c r="D156" s="128"/>
    </row>
    <row r="157" spans="4:4">
      <c r="D157" s="128"/>
    </row>
    <row r="158" spans="4:4">
      <c r="D158" s="128"/>
    </row>
    <row r="159" spans="4:4">
      <c r="D159" s="128"/>
    </row>
    <row r="160" spans="4:4">
      <c r="D160" s="128"/>
    </row>
    <row r="161" spans="4:4">
      <c r="D161" s="128"/>
    </row>
    <row r="162" spans="4:4">
      <c r="D162" s="128"/>
    </row>
    <row r="163" spans="4:4">
      <c r="D163" s="128"/>
    </row>
    <row r="164" spans="4:4">
      <c r="D164" s="128"/>
    </row>
    <row r="165" spans="4:4">
      <c r="D165" s="128"/>
    </row>
    <row r="166" spans="4:4">
      <c r="D166" s="128"/>
    </row>
    <row r="167" spans="4:4">
      <c r="D167" s="128"/>
    </row>
    <row r="168" spans="4:4">
      <c r="D168" s="128"/>
    </row>
    <row r="169" spans="4:4">
      <c r="D169" s="128"/>
    </row>
    <row r="170" spans="4:4">
      <c r="D170" s="128"/>
    </row>
    <row r="171" spans="4:4">
      <c r="D171" s="128"/>
    </row>
    <row r="172" spans="4:4">
      <c r="D172" s="128"/>
    </row>
    <row r="173" spans="4:4">
      <c r="D173" s="128"/>
    </row>
    <row r="174" spans="4:4">
      <c r="D174" s="128"/>
    </row>
    <row r="175" spans="4:4">
      <c r="D175" s="128"/>
    </row>
    <row r="176" spans="4:4">
      <c r="D176" s="128"/>
    </row>
    <row r="177" spans="4:4">
      <c r="D177" s="128"/>
    </row>
    <row r="178" spans="4:4">
      <c r="D178" s="128"/>
    </row>
    <row r="179" spans="4:4">
      <c r="D179" s="128"/>
    </row>
    <row r="180" spans="4:4">
      <c r="D180" s="128"/>
    </row>
    <row r="181" spans="4:4">
      <c r="D181" s="128"/>
    </row>
    <row r="182" spans="4:4">
      <c r="D182" s="128"/>
    </row>
    <row r="183" spans="4:4">
      <c r="D183" s="128"/>
    </row>
    <row r="184" spans="4:4">
      <c r="D184" s="128"/>
    </row>
    <row r="185" spans="4:4">
      <c r="D185" s="128"/>
    </row>
    <row r="186" spans="4:4">
      <c r="D186" s="128"/>
    </row>
    <row r="187" spans="4:4">
      <c r="D187" s="128"/>
    </row>
    <row r="188" spans="4:4">
      <c r="D188" s="128"/>
    </row>
    <row r="189" spans="4:4">
      <c r="D189" s="128"/>
    </row>
    <row r="190" spans="4:4">
      <c r="D190" s="128"/>
    </row>
    <row r="191" spans="4:4">
      <c r="D191" s="128"/>
    </row>
    <row r="192" spans="4:4">
      <c r="D192" s="128"/>
    </row>
    <row r="193" spans="4:4">
      <c r="D193" s="128"/>
    </row>
    <row r="194" spans="4:4">
      <c r="D194" s="128"/>
    </row>
    <row r="195" spans="4:4">
      <c r="D195" s="128"/>
    </row>
    <row r="196" spans="4:4">
      <c r="D196" s="128"/>
    </row>
    <row r="197" spans="4:4">
      <c r="D197" s="128"/>
    </row>
    <row r="198" spans="4:4">
      <c r="D198" s="128"/>
    </row>
    <row r="199" spans="4:4">
      <c r="D199" s="128"/>
    </row>
    <row r="200" spans="4:4">
      <c r="D200" s="128"/>
    </row>
    <row r="201" spans="4:4">
      <c r="D201" s="128"/>
    </row>
    <row r="202" spans="4:4">
      <c r="D202" s="128"/>
    </row>
    <row r="203" spans="4:4">
      <c r="D203" s="128"/>
    </row>
    <row r="204" spans="4:4">
      <c r="D204" s="128"/>
    </row>
    <row r="205" spans="4:4">
      <c r="D205" s="128"/>
    </row>
    <row r="206" spans="4:4">
      <c r="D206" s="128"/>
    </row>
    <row r="207" spans="4:4">
      <c r="D207" s="128"/>
    </row>
    <row r="208" spans="4:4">
      <c r="D208" s="128"/>
    </row>
    <row r="209" spans="4:4">
      <c r="D209" s="128"/>
    </row>
    <row r="210" spans="4:4">
      <c r="D210" s="128"/>
    </row>
    <row r="211" spans="4:4">
      <c r="D211" s="128"/>
    </row>
    <row r="212" spans="4:4">
      <c r="D212" s="128"/>
    </row>
    <row r="213" spans="4:4">
      <c r="D213" s="128"/>
    </row>
    <row r="214" spans="4:4">
      <c r="D214" s="128"/>
    </row>
    <row r="215" spans="4:4">
      <c r="D215" s="128"/>
    </row>
    <row r="216" spans="4:4">
      <c r="D216" s="128"/>
    </row>
    <row r="217" spans="4:4">
      <c r="D217" s="128"/>
    </row>
    <row r="218" spans="4:4">
      <c r="D218" s="128"/>
    </row>
    <row r="219" spans="4:4">
      <c r="D219" s="128"/>
    </row>
    <row r="220" spans="4:4">
      <c r="D220" s="128"/>
    </row>
    <row r="221" spans="4:4">
      <c r="D221" s="128"/>
    </row>
    <row r="222" spans="4:4">
      <c r="D222" s="128"/>
    </row>
    <row r="223" spans="4:4">
      <c r="D223" s="128"/>
    </row>
    <row r="224" spans="4:4">
      <c r="D224" s="128"/>
    </row>
    <row r="225" spans="4:4">
      <c r="D225" s="128"/>
    </row>
    <row r="226" spans="4:4">
      <c r="D226" s="128"/>
    </row>
    <row r="227" spans="4:4">
      <c r="D227" s="128"/>
    </row>
    <row r="228" spans="4:4">
      <c r="D228" s="128"/>
    </row>
    <row r="229" spans="4:4">
      <c r="D229" s="128"/>
    </row>
    <row r="230" spans="4:4">
      <c r="D230" s="128"/>
    </row>
    <row r="231" spans="4:4">
      <c r="D231" s="128"/>
    </row>
    <row r="232" spans="4:4">
      <c r="D232" s="128"/>
    </row>
    <row r="233" spans="4:4">
      <c r="D233" s="128"/>
    </row>
    <row r="234" spans="4:4">
      <c r="D234" s="128"/>
    </row>
    <row r="235" spans="4:4">
      <c r="D235" s="128"/>
    </row>
    <row r="236" spans="4:4">
      <c r="D236" s="128"/>
    </row>
    <row r="237" spans="4:4">
      <c r="D237" s="128"/>
    </row>
    <row r="238" spans="4:4">
      <c r="D238" s="128"/>
    </row>
    <row r="239" spans="4:4">
      <c r="D239" s="128"/>
    </row>
    <row r="240" spans="4:4">
      <c r="D240" s="128"/>
    </row>
    <row r="241" spans="4:4">
      <c r="D241" s="128"/>
    </row>
    <row r="242" spans="4:4">
      <c r="D242" s="128"/>
    </row>
    <row r="243" spans="4:4">
      <c r="D243" s="128"/>
    </row>
    <row r="244" spans="4:4">
      <c r="D244" s="128"/>
    </row>
    <row r="245" spans="4:4">
      <c r="D245" s="128"/>
    </row>
    <row r="246" spans="4:4">
      <c r="D246" s="128"/>
    </row>
    <row r="247" spans="4:4">
      <c r="D247" s="128"/>
    </row>
    <row r="248" spans="4:4">
      <c r="D248" s="128"/>
    </row>
    <row r="249" spans="4:4">
      <c r="D249" s="128"/>
    </row>
    <row r="250" spans="4:4">
      <c r="D250" s="128"/>
    </row>
    <row r="251" spans="4:4">
      <c r="D251" s="128"/>
    </row>
    <row r="252" spans="4:4">
      <c r="D252" s="128"/>
    </row>
    <row r="253" spans="4:4">
      <c r="D253" s="128"/>
    </row>
    <row r="254" spans="4:4">
      <c r="D254" s="128"/>
    </row>
    <row r="255" spans="4:4">
      <c r="D255" s="128"/>
    </row>
    <row r="256" spans="4:4">
      <c r="D256" s="128"/>
    </row>
    <row r="257" spans="4:4">
      <c r="D257" s="128"/>
    </row>
    <row r="258" spans="4:4">
      <c r="D258" s="128"/>
    </row>
    <row r="259" spans="4:4">
      <c r="D259" s="128"/>
    </row>
    <row r="260" spans="4:4">
      <c r="D260" s="128"/>
    </row>
    <row r="261" spans="4:4">
      <c r="D261" s="128"/>
    </row>
    <row r="262" spans="4:4">
      <c r="D262" s="128"/>
    </row>
    <row r="263" spans="4:4">
      <c r="D263" s="128"/>
    </row>
    <row r="264" spans="4:4">
      <c r="D264" s="128"/>
    </row>
    <row r="265" spans="4:4">
      <c r="D265" s="128"/>
    </row>
    <row r="266" spans="4:4">
      <c r="D266" s="128"/>
    </row>
    <row r="267" spans="4:4">
      <c r="D267" s="128"/>
    </row>
    <row r="268" spans="4:4">
      <c r="D268" s="128"/>
    </row>
    <row r="269" spans="4:4">
      <c r="D269" s="128"/>
    </row>
    <row r="270" spans="4:4">
      <c r="D270" s="128"/>
    </row>
    <row r="271" spans="4:4">
      <c r="D271" s="128"/>
    </row>
    <row r="272" spans="4:4">
      <c r="D272" s="128"/>
    </row>
    <row r="273" spans="4:4">
      <c r="D273" s="128"/>
    </row>
    <row r="274" spans="4:4">
      <c r="D274" s="128"/>
    </row>
    <row r="275" spans="4:4">
      <c r="D275" s="128"/>
    </row>
    <row r="276" spans="4:4">
      <c r="D276" s="128"/>
    </row>
    <row r="277" spans="4:4">
      <c r="D277" s="128"/>
    </row>
    <row r="278" spans="4:4">
      <c r="D278" s="128"/>
    </row>
    <row r="279" spans="4:4">
      <c r="D279" s="128"/>
    </row>
    <row r="280" spans="4:4">
      <c r="D280" s="128"/>
    </row>
    <row r="281" spans="4:4">
      <c r="D281" s="128"/>
    </row>
    <row r="282" spans="4:4">
      <c r="D282" s="128"/>
    </row>
    <row r="283" spans="4:4">
      <c r="D283" s="128"/>
    </row>
    <row r="284" spans="4:4">
      <c r="D284" s="128"/>
    </row>
    <row r="285" spans="4:4">
      <c r="D285" s="128"/>
    </row>
    <row r="286" spans="4:4">
      <c r="D286" s="128"/>
    </row>
    <row r="287" spans="4:4">
      <c r="D287" s="128"/>
    </row>
    <row r="288" spans="4:4">
      <c r="D288" s="128"/>
    </row>
    <row r="289" spans="4:4">
      <c r="D289" s="128"/>
    </row>
    <row r="290" spans="4:4">
      <c r="D290" s="128"/>
    </row>
    <row r="291" spans="4:4">
      <c r="D291" s="128"/>
    </row>
    <row r="292" spans="4:4">
      <c r="D292" s="128"/>
    </row>
    <row r="293" spans="4:4">
      <c r="D293" s="128"/>
    </row>
    <row r="294" spans="4:4">
      <c r="D294" s="128"/>
    </row>
    <row r="295" spans="4:4">
      <c r="D295" s="128"/>
    </row>
    <row r="296" spans="4:4">
      <c r="D296" s="128"/>
    </row>
    <row r="297" spans="4:4">
      <c r="D297" s="128"/>
    </row>
    <row r="298" spans="4:4">
      <c r="D298" s="128"/>
    </row>
    <row r="299" spans="4:4">
      <c r="D299" s="128"/>
    </row>
    <row r="300" spans="4:4">
      <c r="D300" s="128"/>
    </row>
    <row r="301" spans="4:4">
      <c r="D301" s="128"/>
    </row>
    <row r="302" spans="4:4">
      <c r="D302" s="128"/>
    </row>
    <row r="303" spans="4:4">
      <c r="D303" s="128"/>
    </row>
    <row r="304" spans="4:4">
      <c r="D304" s="128"/>
    </row>
    <row r="305" spans="4:4">
      <c r="D305" s="128"/>
    </row>
    <row r="306" spans="4:4">
      <c r="D306" s="128"/>
    </row>
    <row r="307" spans="4:4">
      <c r="D307" s="128"/>
    </row>
    <row r="308" spans="4:4">
      <c r="D308" s="128"/>
    </row>
    <row r="309" spans="4:4">
      <c r="D309" s="128"/>
    </row>
    <row r="310" spans="4:4">
      <c r="D310" s="128"/>
    </row>
    <row r="311" spans="4:4">
      <c r="D311" s="128"/>
    </row>
    <row r="312" spans="4:4">
      <c r="D312" s="128"/>
    </row>
    <row r="313" spans="4:4">
      <c r="D313" s="128"/>
    </row>
    <row r="314" spans="4:4">
      <c r="D314" s="128"/>
    </row>
    <row r="315" spans="4:4">
      <c r="D315" s="128"/>
    </row>
    <row r="316" spans="4:4">
      <c r="D316" s="128"/>
    </row>
    <row r="317" spans="4:4">
      <c r="D317" s="128"/>
    </row>
    <row r="318" spans="4:4">
      <c r="D318" s="128"/>
    </row>
    <row r="319" spans="4:4">
      <c r="D319" s="128"/>
    </row>
    <row r="320" spans="4:4">
      <c r="D320" s="128"/>
    </row>
    <row r="321" spans="4:4">
      <c r="D321" s="128"/>
    </row>
    <row r="322" spans="4:4">
      <c r="D322" s="128"/>
    </row>
    <row r="323" spans="4:4">
      <c r="D323" s="128"/>
    </row>
    <row r="324" spans="4:4">
      <c r="D324" s="128"/>
    </row>
    <row r="325" spans="4:4">
      <c r="D325" s="128"/>
    </row>
    <row r="326" spans="4:4">
      <c r="D326" s="128"/>
    </row>
    <row r="327" spans="4:4">
      <c r="D327" s="128"/>
    </row>
    <row r="328" spans="4:4">
      <c r="D328" s="128"/>
    </row>
    <row r="329" spans="4:4">
      <c r="D329" s="128"/>
    </row>
    <row r="330" spans="4:4">
      <c r="D330" s="128"/>
    </row>
    <row r="331" spans="4:4">
      <c r="D331" s="128"/>
    </row>
    <row r="332" spans="4:4">
      <c r="D332" s="128"/>
    </row>
    <row r="333" spans="4:4">
      <c r="D333" s="128"/>
    </row>
    <row r="334" spans="4:4">
      <c r="D334" s="128"/>
    </row>
    <row r="335" spans="4:4">
      <c r="D335" s="128"/>
    </row>
    <row r="336" spans="4:4">
      <c r="D336" s="128"/>
    </row>
    <row r="337" spans="4:4">
      <c r="D337" s="128"/>
    </row>
    <row r="338" spans="4:4">
      <c r="D338" s="128"/>
    </row>
    <row r="339" spans="4:4">
      <c r="D339" s="128"/>
    </row>
    <row r="340" spans="4:4">
      <c r="D340" s="128"/>
    </row>
    <row r="341" spans="4:4">
      <c r="D341" s="128"/>
    </row>
    <row r="342" spans="4:4">
      <c r="D342" s="128"/>
    </row>
    <row r="343" spans="4:4">
      <c r="D343" s="128"/>
    </row>
    <row r="344" spans="4:4">
      <c r="D344" s="128"/>
    </row>
    <row r="345" spans="4:4">
      <c r="D345" s="128"/>
    </row>
    <row r="346" spans="4:4">
      <c r="D346" s="128"/>
    </row>
    <row r="347" spans="4:4">
      <c r="D347" s="128"/>
    </row>
    <row r="348" spans="4:4">
      <c r="D348" s="128"/>
    </row>
    <row r="349" spans="4:4">
      <c r="D349" s="128"/>
    </row>
    <row r="350" spans="4:4">
      <c r="D350" s="128"/>
    </row>
    <row r="351" spans="4:4">
      <c r="D351" s="128"/>
    </row>
    <row r="352" spans="4:4">
      <c r="D352" s="128"/>
    </row>
    <row r="353" spans="4:4">
      <c r="D353" s="128"/>
    </row>
    <row r="354" spans="4:4">
      <c r="D354" s="128"/>
    </row>
    <row r="355" spans="4:4">
      <c r="D355" s="128"/>
    </row>
    <row r="356" spans="4:4">
      <c r="D356" s="128"/>
    </row>
    <row r="357" spans="4:4">
      <c r="D357" s="128"/>
    </row>
    <row r="358" spans="4:4">
      <c r="D358" s="128"/>
    </row>
    <row r="359" spans="4:4">
      <c r="D359" s="128"/>
    </row>
    <row r="360" spans="4:4">
      <c r="D360" s="128"/>
    </row>
    <row r="361" spans="4:4">
      <c r="D361" s="128"/>
    </row>
    <row r="362" spans="4:4">
      <c r="D362" s="128"/>
    </row>
    <row r="363" spans="4:4">
      <c r="D363" s="128"/>
    </row>
    <row r="364" spans="4:4">
      <c r="D364" s="128"/>
    </row>
    <row r="365" spans="4:4">
      <c r="D365" s="128"/>
    </row>
    <row r="366" spans="4:4">
      <c r="D366" s="128"/>
    </row>
    <row r="367" spans="4:4">
      <c r="D367" s="128"/>
    </row>
    <row r="368" spans="4:4">
      <c r="D368" s="128"/>
    </row>
    <row r="369" spans="4:4">
      <c r="D369" s="128"/>
    </row>
    <row r="370" spans="4:4">
      <c r="D370" s="128"/>
    </row>
    <row r="371" spans="4:4">
      <c r="D371" s="128"/>
    </row>
    <row r="372" spans="4:4">
      <c r="D372" s="128"/>
    </row>
    <row r="373" spans="4:4">
      <c r="D373" s="128"/>
    </row>
    <row r="374" spans="4:4">
      <c r="D374" s="128"/>
    </row>
    <row r="375" spans="4:4">
      <c r="D375" s="128"/>
    </row>
    <row r="376" spans="4:4">
      <c r="D376" s="128"/>
    </row>
    <row r="377" spans="4:4">
      <c r="D377" s="128"/>
    </row>
    <row r="378" spans="4:4">
      <c r="D378" s="128"/>
    </row>
    <row r="379" spans="4:4">
      <c r="D379" s="128"/>
    </row>
    <row r="380" spans="4:4">
      <c r="D380" s="128"/>
    </row>
    <row r="381" spans="4:4">
      <c r="D381" s="128"/>
    </row>
    <row r="382" spans="4:4">
      <c r="D382" s="128"/>
    </row>
    <row r="383" spans="4:4">
      <c r="D383" s="128"/>
    </row>
    <row r="384" spans="4:4">
      <c r="D384" s="128"/>
    </row>
    <row r="385" spans="4:4">
      <c r="D385" s="128"/>
    </row>
    <row r="386" spans="4:4">
      <c r="D386" s="128"/>
    </row>
    <row r="387" spans="4:4">
      <c r="D387" s="128"/>
    </row>
    <row r="388" spans="4:4">
      <c r="D388" s="128"/>
    </row>
    <row r="389" spans="4:4">
      <c r="D389" s="128"/>
    </row>
    <row r="390" spans="4:4">
      <c r="D390" s="128"/>
    </row>
    <row r="391" spans="4:4">
      <c r="D391" s="128"/>
    </row>
    <row r="392" spans="4:4">
      <c r="D392" s="128"/>
    </row>
    <row r="393" spans="4:4">
      <c r="D393" s="128"/>
    </row>
    <row r="394" spans="4:4">
      <c r="D394" s="128"/>
    </row>
    <row r="395" spans="4:4">
      <c r="D395" s="128"/>
    </row>
    <row r="396" spans="4:4">
      <c r="D396" s="128"/>
    </row>
    <row r="397" spans="4:4">
      <c r="D397" s="128"/>
    </row>
    <row r="398" spans="4:4">
      <c r="D398" s="128"/>
    </row>
    <row r="399" spans="4:4">
      <c r="D399" s="128"/>
    </row>
    <row r="400" spans="4:4">
      <c r="D400" s="128"/>
    </row>
    <row r="401" spans="4:4">
      <c r="D401" s="128"/>
    </row>
    <row r="402" spans="4:4">
      <c r="D402" s="128"/>
    </row>
    <row r="403" spans="4:4">
      <c r="D403" s="128"/>
    </row>
    <row r="404" spans="4:4">
      <c r="D404" s="128"/>
    </row>
    <row r="405" spans="4:4">
      <c r="D405" s="128"/>
    </row>
    <row r="406" spans="4:4">
      <c r="D406" s="128"/>
    </row>
    <row r="407" spans="4:4">
      <c r="D407" s="128"/>
    </row>
    <row r="408" spans="4:4">
      <c r="D408" s="128"/>
    </row>
    <row r="409" spans="4:4">
      <c r="D409" s="128"/>
    </row>
    <row r="410" spans="4:4">
      <c r="D410" s="128"/>
    </row>
    <row r="411" spans="4:4">
      <c r="D411" s="128"/>
    </row>
    <row r="412" spans="4:4">
      <c r="D412" s="128"/>
    </row>
    <row r="413" spans="4:4">
      <c r="D413" s="128"/>
    </row>
    <row r="414" spans="4:4">
      <c r="D414" s="128"/>
    </row>
    <row r="415" spans="4:4">
      <c r="D415" s="128"/>
    </row>
    <row r="416" spans="4:4">
      <c r="D416" s="128"/>
    </row>
    <row r="417" spans="4:4">
      <c r="D417" s="128"/>
    </row>
    <row r="418" spans="4:4">
      <c r="D418" s="128"/>
    </row>
    <row r="419" spans="4:4">
      <c r="D419" s="128"/>
    </row>
    <row r="420" spans="4:4">
      <c r="D420" s="128"/>
    </row>
    <row r="421" spans="4:4">
      <c r="D421" s="128"/>
    </row>
    <row r="422" spans="4:4">
      <c r="D422" s="128"/>
    </row>
    <row r="423" spans="4:4">
      <c r="D423" s="128"/>
    </row>
    <row r="424" spans="4:4">
      <c r="D424" s="128"/>
    </row>
    <row r="425" spans="4:4">
      <c r="D425" s="128"/>
    </row>
    <row r="426" spans="4:4">
      <c r="D426" s="128"/>
    </row>
    <row r="427" spans="4:4">
      <c r="D427" s="128"/>
    </row>
    <row r="428" spans="4:4">
      <c r="D428" s="128"/>
    </row>
    <row r="429" spans="4:4">
      <c r="D429" s="128"/>
    </row>
    <row r="430" spans="4:4">
      <c r="D430" s="128"/>
    </row>
    <row r="431" spans="4:4">
      <c r="D431" s="128"/>
    </row>
    <row r="432" spans="4:4">
      <c r="D432" s="128"/>
    </row>
    <row r="433" spans="4:4">
      <c r="D433" s="128"/>
    </row>
    <row r="434" spans="4:4">
      <c r="D434" s="128"/>
    </row>
    <row r="435" spans="4:4">
      <c r="D435" s="128"/>
    </row>
    <row r="436" spans="4:4">
      <c r="D436" s="128"/>
    </row>
    <row r="437" spans="4:4">
      <c r="D437" s="128"/>
    </row>
    <row r="438" spans="4:4">
      <c r="D438" s="128"/>
    </row>
    <row r="439" spans="4:4">
      <c r="D439" s="128"/>
    </row>
    <row r="440" spans="4:4">
      <c r="D440" s="128"/>
    </row>
    <row r="441" spans="4:4">
      <c r="D441" s="128"/>
    </row>
    <row r="442" spans="4:4">
      <c r="D442" s="128"/>
    </row>
    <row r="443" spans="4:4">
      <c r="D443" s="128"/>
    </row>
    <row r="444" spans="4:4">
      <c r="D444" s="128"/>
    </row>
    <row r="445" spans="4:4">
      <c r="D445" s="128"/>
    </row>
    <row r="446" spans="4:4">
      <c r="D446" s="128"/>
    </row>
    <row r="447" spans="4:4">
      <c r="D447" s="128"/>
    </row>
    <row r="448" spans="4:4">
      <c r="D448" s="128"/>
    </row>
    <row r="449" spans="4:4">
      <c r="D449" s="128"/>
    </row>
    <row r="450" spans="4:4">
      <c r="D450" s="128"/>
    </row>
    <row r="451" spans="4:4">
      <c r="D451" s="128"/>
    </row>
    <row r="452" spans="4:4">
      <c r="D452" s="128"/>
    </row>
    <row r="453" spans="4:4">
      <c r="D453" s="128"/>
    </row>
    <row r="454" spans="4:4">
      <c r="D454" s="128"/>
    </row>
    <row r="455" spans="4:4">
      <c r="D455" s="128"/>
    </row>
    <row r="456" spans="4:4">
      <c r="D456" s="128"/>
    </row>
    <row r="457" spans="4:4">
      <c r="D457" s="128"/>
    </row>
    <row r="458" spans="4:4">
      <c r="D458" s="128"/>
    </row>
    <row r="459" spans="4:4">
      <c r="D459" s="128"/>
    </row>
    <row r="460" spans="4:4">
      <c r="D460" s="128"/>
    </row>
    <row r="461" spans="4:4">
      <c r="D461" s="128"/>
    </row>
    <row r="462" spans="4:4">
      <c r="D462" s="128"/>
    </row>
    <row r="463" spans="4:4">
      <c r="D463" s="128"/>
    </row>
    <row r="464" spans="4:4">
      <c r="D464" s="128"/>
    </row>
    <row r="465" spans="4:4">
      <c r="D465" s="128"/>
    </row>
    <row r="466" spans="4:4">
      <c r="D466" s="128"/>
    </row>
    <row r="467" spans="4:4">
      <c r="D467" s="128"/>
    </row>
    <row r="468" spans="4:4">
      <c r="D468" s="128"/>
    </row>
    <row r="469" spans="4:4">
      <c r="D469" s="128"/>
    </row>
    <row r="470" spans="4:4">
      <c r="D470" s="128"/>
    </row>
    <row r="471" spans="4:4">
      <c r="D471" s="128"/>
    </row>
    <row r="472" spans="4:4">
      <c r="D472" s="128"/>
    </row>
    <row r="473" spans="4:4">
      <c r="D473" s="128"/>
    </row>
    <row r="474" spans="4:4">
      <c r="D474" s="128"/>
    </row>
    <row r="475" spans="4:4">
      <c r="D475" s="128"/>
    </row>
    <row r="476" spans="4:4">
      <c r="D476" s="128"/>
    </row>
    <row r="477" spans="4:4">
      <c r="D477" s="128"/>
    </row>
    <row r="478" spans="4:4">
      <c r="D478" s="128"/>
    </row>
    <row r="479" spans="4:4">
      <c r="D479" s="128"/>
    </row>
    <row r="480" spans="4:4">
      <c r="D480" s="128"/>
    </row>
    <row r="481" spans="4:4">
      <c r="D481" s="128"/>
    </row>
    <row r="482" spans="4:4">
      <c r="D482" s="128"/>
    </row>
    <row r="483" spans="4:4">
      <c r="D483" s="128"/>
    </row>
    <row r="484" spans="4:4">
      <c r="D484" s="128"/>
    </row>
    <row r="485" spans="4:4">
      <c r="D485" s="128"/>
    </row>
    <row r="486" spans="4:4">
      <c r="D486" s="128"/>
    </row>
    <row r="487" spans="4:4">
      <c r="D487" s="128"/>
    </row>
    <row r="488" spans="4:4">
      <c r="D488" s="128"/>
    </row>
    <row r="489" spans="4:4">
      <c r="D489" s="128"/>
    </row>
    <row r="490" spans="4:4">
      <c r="D490" s="128"/>
    </row>
    <row r="491" spans="4:4">
      <c r="D491" s="128"/>
    </row>
    <row r="492" spans="4:4">
      <c r="D492" s="128"/>
    </row>
    <row r="493" spans="4:4">
      <c r="D493" s="128"/>
    </row>
    <row r="494" spans="4:4">
      <c r="D494" s="128"/>
    </row>
    <row r="495" spans="4:4">
      <c r="D495" s="128"/>
    </row>
    <row r="496" spans="4:4">
      <c r="D496" s="128"/>
    </row>
    <row r="497" spans="4:5">
      <c r="D497" s="128"/>
      <c r="E497" s="127"/>
    </row>
    <row r="498" spans="4:5">
      <c r="D498" s="128"/>
      <c r="E498" s="127"/>
    </row>
    <row r="499" spans="4:5">
      <c r="D499" s="128"/>
      <c r="E499" s="127"/>
    </row>
    <row r="500" spans="4:5">
      <c r="D500" s="128"/>
      <c r="E500" s="127"/>
    </row>
    <row r="501" spans="4:5">
      <c r="D501" s="128"/>
      <c r="E501" s="127"/>
    </row>
    <row r="502" spans="4:5">
      <c r="D502" s="128"/>
      <c r="E502" s="127"/>
    </row>
    <row r="503" spans="4:5">
      <c r="D503" s="128"/>
      <c r="E503" s="127"/>
    </row>
    <row r="504" spans="4:5">
      <c r="D504" s="128"/>
      <c r="E504" s="127"/>
    </row>
    <row r="505" spans="4:5">
      <c r="D505" s="128"/>
      <c r="E505" s="127"/>
    </row>
    <row r="506" spans="4:5">
      <c r="D506" s="128"/>
      <c r="E506" s="127"/>
    </row>
    <row r="507" spans="4:5">
      <c r="D507" s="128"/>
      <c r="E507" s="127"/>
    </row>
    <row r="508" spans="4:5">
      <c r="D508" s="128"/>
      <c r="E508" s="127"/>
    </row>
    <row r="509" spans="4:5">
      <c r="D509" s="128"/>
      <c r="E509" s="127"/>
    </row>
    <row r="510" spans="4:5">
      <c r="D510" s="128"/>
      <c r="E510" s="127"/>
    </row>
    <row r="511" spans="4:5">
      <c r="D511" s="127"/>
      <c r="E511" s="129"/>
    </row>
    <row r="512" spans="4:5">
      <c r="D512" s="1"/>
    </row>
    <row r="513" spans="4:5">
      <c r="D513" s="1"/>
    </row>
    <row r="514" spans="4:5">
      <c r="E514" s="2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170</v>
      </c>
      <c r="C1" s="77" t="s" vm="1">
        <v>241</v>
      </c>
    </row>
    <row r="2" spans="2:18">
      <c r="B2" s="56" t="s">
        <v>169</v>
      </c>
      <c r="C2" s="77" t="s">
        <v>242</v>
      </c>
    </row>
    <row r="3" spans="2:18">
      <c r="B3" s="56" t="s">
        <v>171</v>
      </c>
      <c r="C3" s="77" t="s">
        <v>243</v>
      </c>
    </row>
    <row r="4" spans="2:18">
      <c r="B4" s="56" t="s">
        <v>172</v>
      </c>
      <c r="C4" s="77">
        <v>2142</v>
      </c>
    </row>
    <row r="6" spans="2:18" ht="26.25" customHeight="1">
      <c r="B6" s="188" t="s">
        <v>211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</row>
    <row r="7" spans="2:18" s="3" customFormat="1" ht="78.75">
      <c r="B7" s="22" t="s">
        <v>107</v>
      </c>
      <c r="C7" s="30" t="s">
        <v>37</v>
      </c>
      <c r="D7" s="30" t="s">
        <v>53</v>
      </c>
      <c r="E7" s="30" t="s">
        <v>15</v>
      </c>
      <c r="F7" s="30" t="s">
        <v>54</v>
      </c>
      <c r="G7" s="30" t="s">
        <v>93</v>
      </c>
      <c r="H7" s="30" t="s">
        <v>18</v>
      </c>
      <c r="I7" s="30" t="s">
        <v>92</v>
      </c>
      <c r="J7" s="30" t="s">
        <v>17</v>
      </c>
      <c r="K7" s="30" t="s">
        <v>208</v>
      </c>
      <c r="L7" s="30" t="s">
        <v>225</v>
      </c>
      <c r="M7" s="30" t="s">
        <v>209</v>
      </c>
      <c r="N7" s="30" t="s">
        <v>48</v>
      </c>
      <c r="O7" s="30" t="s">
        <v>173</v>
      </c>
      <c r="P7" s="31" t="s">
        <v>175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232</v>
      </c>
      <c r="M8" s="32" t="s">
        <v>228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5"/>
    </row>
    <row r="11" spans="2:18" ht="20.25" customHeight="1">
      <c r="B11" s="94" t="s">
        <v>240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8">
      <c r="B12" s="94" t="s">
        <v>103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8">
      <c r="B13" s="94" t="s">
        <v>231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8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8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8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170</v>
      </c>
      <c r="C1" s="77" t="s" vm="1">
        <v>241</v>
      </c>
    </row>
    <row r="2" spans="2:18">
      <c r="B2" s="56" t="s">
        <v>169</v>
      </c>
      <c r="C2" s="77" t="s">
        <v>242</v>
      </c>
    </row>
    <row r="3" spans="2:18">
      <c r="B3" s="56" t="s">
        <v>171</v>
      </c>
      <c r="C3" s="77" t="s">
        <v>243</v>
      </c>
    </row>
    <row r="4" spans="2:18">
      <c r="B4" s="56" t="s">
        <v>172</v>
      </c>
      <c r="C4" s="77">
        <v>2142</v>
      </c>
    </row>
    <row r="6" spans="2:18" ht="26.25" customHeight="1">
      <c r="B6" s="188" t="s">
        <v>213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</row>
    <row r="7" spans="2:18" s="3" customFormat="1" ht="78.75">
      <c r="B7" s="22" t="s">
        <v>107</v>
      </c>
      <c r="C7" s="30" t="s">
        <v>37</v>
      </c>
      <c r="D7" s="30" t="s">
        <v>53</v>
      </c>
      <c r="E7" s="30" t="s">
        <v>15</v>
      </c>
      <c r="F7" s="30" t="s">
        <v>54</v>
      </c>
      <c r="G7" s="30" t="s">
        <v>93</v>
      </c>
      <c r="H7" s="30" t="s">
        <v>18</v>
      </c>
      <c r="I7" s="30" t="s">
        <v>92</v>
      </c>
      <c r="J7" s="30" t="s">
        <v>17</v>
      </c>
      <c r="K7" s="30" t="s">
        <v>208</v>
      </c>
      <c r="L7" s="30" t="s">
        <v>225</v>
      </c>
      <c r="M7" s="30" t="s">
        <v>209</v>
      </c>
      <c r="N7" s="30" t="s">
        <v>48</v>
      </c>
      <c r="O7" s="30" t="s">
        <v>173</v>
      </c>
      <c r="P7" s="31" t="s">
        <v>175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232</v>
      </c>
      <c r="M8" s="32" t="s">
        <v>228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5"/>
    </row>
    <row r="11" spans="2:18" ht="20.25" customHeight="1">
      <c r="B11" s="94" t="s">
        <v>240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8">
      <c r="B12" s="94" t="s">
        <v>103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8">
      <c r="B13" s="94" t="s">
        <v>231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8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8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8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23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23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23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23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23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23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23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23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23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23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23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23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23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23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23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2"/>
      <c r="R31" s="2"/>
      <c r="S31" s="2"/>
      <c r="T31" s="2"/>
      <c r="U31" s="2"/>
      <c r="V31" s="2"/>
      <c r="W31" s="2"/>
    </row>
    <row r="32" spans="2:23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2"/>
      <c r="R32" s="2"/>
      <c r="S32" s="2"/>
      <c r="T32" s="2"/>
      <c r="U32" s="2"/>
      <c r="V32" s="2"/>
      <c r="W32" s="2"/>
    </row>
    <row r="33" spans="2:23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2"/>
      <c r="R33" s="2"/>
      <c r="S33" s="2"/>
      <c r="T33" s="2"/>
      <c r="U33" s="2"/>
      <c r="V33" s="2"/>
      <c r="W33" s="2"/>
    </row>
    <row r="34" spans="2:23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2"/>
      <c r="R34" s="2"/>
      <c r="S34" s="2"/>
      <c r="T34" s="2"/>
      <c r="U34" s="2"/>
      <c r="V34" s="2"/>
      <c r="W34" s="2"/>
    </row>
    <row r="35" spans="2:23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2"/>
      <c r="R35" s="2"/>
      <c r="S35" s="2"/>
      <c r="T35" s="2"/>
      <c r="U35" s="2"/>
      <c r="V35" s="2"/>
      <c r="W35" s="2"/>
    </row>
    <row r="36" spans="2:23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2"/>
      <c r="R36" s="2"/>
      <c r="S36" s="2"/>
      <c r="T36" s="2"/>
      <c r="U36" s="2"/>
      <c r="V36" s="2"/>
      <c r="W36" s="2"/>
    </row>
    <row r="37" spans="2:23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2"/>
      <c r="R37" s="2"/>
      <c r="S37" s="2"/>
      <c r="T37" s="2"/>
      <c r="U37" s="2"/>
      <c r="V37" s="2"/>
      <c r="W37" s="2"/>
    </row>
    <row r="38" spans="2:23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2"/>
      <c r="R38" s="2"/>
      <c r="S38" s="2"/>
      <c r="T38" s="2"/>
      <c r="U38" s="2"/>
      <c r="V38" s="2"/>
      <c r="W38" s="2"/>
    </row>
    <row r="39" spans="2:23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2"/>
      <c r="R39" s="2"/>
      <c r="S39" s="2"/>
      <c r="T39" s="2"/>
      <c r="U39" s="2"/>
      <c r="V39" s="2"/>
      <c r="W39" s="2"/>
    </row>
    <row r="40" spans="2:23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2"/>
      <c r="R40" s="2"/>
      <c r="S40" s="2"/>
      <c r="T40" s="2"/>
      <c r="U40" s="2"/>
      <c r="V40" s="2"/>
      <c r="W40" s="2"/>
    </row>
    <row r="41" spans="2:23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2"/>
      <c r="R41" s="2"/>
      <c r="S41" s="2"/>
      <c r="T41" s="2"/>
      <c r="U41" s="2"/>
      <c r="V41" s="2"/>
      <c r="W41" s="2"/>
    </row>
    <row r="42" spans="2:23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2"/>
      <c r="R42" s="2"/>
      <c r="S42" s="2"/>
      <c r="T42" s="2"/>
      <c r="U42" s="2"/>
      <c r="V42" s="2"/>
      <c r="W42" s="2"/>
    </row>
    <row r="43" spans="2:23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23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23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23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23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23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Q12" sqref="Q12:Q19"/>
    </sheetView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6" t="s">
        <v>170</v>
      </c>
      <c r="C1" s="77" t="s" vm="1">
        <v>241</v>
      </c>
    </row>
    <row r="2" spans="2:53">
      <c r="B2" s="56" t="s">
        <v>169</v>
      </c>
      <c r="C2" s="77" t="s">
        <v>242</v>
      </c>
    </row>
    <row r="3" spans="2:53">
      <c r="B3" s="56" t="s">
        <v>171</v>
      </c>
      <c r="C3" s="77" t="s">
        <v>243</v>
      </c>
    </row>
    <row r="4" spans="2:53">
      <c r="B4" s="56" t="s">
        <v>172</v>
      </c>
      <c r="C4" s="77">
        <v>2142</v>
      </c>
    </row>
    <row r="6" spans="2:53" ht="21.75" customHeight="1">
      <c r="B6" s="179" t="s">
        <v>200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1"/>
    </row>
    <row r="7" spans="2:53" ht="27.75" customHeight="1">
      <c r="B7" s="182" t="s">
        <v>77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AU7" s="3"/>
      <c r="AV7" s="3"/>
    </row>
    <row r="8" spans="2:53" s="3" customFormat="1" ht="66" customHeight="1">
      <c r="B8" s="22" t="s">
        <v>106</v>
      </c>
      <c r="C8" s="30" t="s">
        <v>37</v>
      </c>
      <c r="D8" s="30" t="s">
        <v>110</v>
      </c>
      <c r="E8" s="30" t="s">
        <v>15</v>
      </c>
      <c r="F8" s="30" t="s">
        <v>54</v>
      </c>
      <c r="G8" s="30" t="s">
        <v>93</v>
      </c>
      <c r="H8" s="30" t="s">
        <v>18</v>
      </c>
      <c r="I8" s="30" t="s">
        <v>92</v>
      </c>
      <c r="J8" s="30" t="s">
        <v>17</v>
      </c>
      <c r="K8" s="30" t="s">
        <v>19</v>
      </c>
      <c r="L8" s="30" t="s">
        <v>225</v>
      </c>
      <c r="M8" s="30" t="s">
        <v>224</v>
      </c>
      <c r="N8" s="30" t="s">
        <v>239</v>
      </c>
      <c r="O8" s="30" t="s">
        <v>50</v>
      </c>
      <c r="P8" s="30" t="s">
        <v>227</v>
      </c>
      <c r="Q8" s="30" t="s">
        <v>173</v>
      </c>
      <c r="R8" s="71" t="s">
        <v>175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232</v>
      </c>
      <c r="M9" s="32"/>
      <c r="N9" s="16" t="s">
        <v>228</v>
      </c>
      <c r="O9" s="32" t="s">
        <v>233</v>
      </c>
      <c r="P9" s="32" t="s">
        <v>20</v>
      </c>
      <c r="Q9" s="32" t="s">
        <v>20</v>
      </c>
      <c r="R9" s="33" t="s">
        <v>20</v>
      </c>
      <c r="AU9" s="1"/>
      <c r="AV9" s="1"/>
    </row>
    <row r="10" spans="2:53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104</v>
      </c>
      <c r="R10" s="20" t="s">
        <v>105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118" t="s">
        <v>25</v>
      </c>
      <c r="C11" s="81"/>
      <c r="D11" s="81"/>
      <c r="E11" s="81"/>
      <c r="F11" s="81"/>
      <c r="G11" s="81"/>
      <c r="H11" s="89">
        <v>1.2378229195405228</v>
      </c>
      <c r="I11" s="81"/>
      <c r="J11" s="81"/>
      <c r="K11" s="90">
        <v>3.2175154206193911E-3</v>
      </c>
      <c r="L11" s="89"/>
      <c r="M11" s="91"/>
      <c r="N11" s="81"/>
      <c r="O11" s="89">
        <v>37358.66960999999</v>
      </c>
      <c r="P11" s="81"/>
      <c r="Q11" s="90">
        <f>O11/$O$11</f>
        <v>1</v>
      </c>
      <c r="R11" s="90">
        <f>O11/'סכום נכסי הקרן'!$C$42</f>
        <v>4.9752622508781964E-2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95"/>
      <c r="AV11" s="95"/>
      <c r="AW11" s="3"/>
      <c r="BA11" s="95"/>
    </row>
    <row r="12" spans="2:53" s="95" customFormat="1" ht="22.5" customHeight="1">
      <c r="B12" s="80" t="s">
        <v>220</v>
      </c>
      <c r="C12" s="81"/>
      <c r="D12" s="81"/>
      <c r="E12" s="81"/>
      <c r="F12" s="81"/>
      <c r="G12" s="81"/>
      <c r="H12" s="89">
        <v>1.2378229195405228</v>
      </c>
      <c r="I12" s="81"/>
      <c r="J12" s="81"/>
      <c r="K12" s="90">
        <v>3.2175154206193911E-3</v>
      </c>
      <c r="L12" s="89"/>
      <c r="M12" s="91"/>
      <c r="N12" s="81"/>
      <c r="O12" s="89">
        <v>37358.66960999999</v>
      </c>
      <c r="P12" s="81"/>
      <c r="Q12" s="90">
        <f t="shared" ref="Q12:Q19" si="0">O12/$O$11</f>
        <v>1</v>
      </c>
      <c r="R12" s="90">
        <f>O12/'סכום נכסי הקרן'!$C$42</f>
        <v>4.9752622508781964E-2</v>
      </c>
      <c r="AW12" s="4"/>
    </row>
    <row r="13" spans="2:53" s="95" customFormat="1">
      <c r="B13" s="97" t="s">
        <v>38</v>
      </c>
      <c r="C13" s="81"/>
      <c r="D13" s="81"/>
      <c r="E13" s="81"/>
      <c r="F13" s="81"/>
      <c r="G13" s="81"/>
      <c r="H13" s="89">
        <v>1.2378229195405228</v>
      </c>
      <c r="I13" s="81"/>
      <c r="J13" s="81"/>
      <c r="K13" s="90">
        <v>3.2175154206193911E-3</v>
      </c>
      <c r="L13" s="89"/>
      <c r="M13" s="91"/>
      <c r="N13" s="81"/>
      <c r="O13" s="89">
        <v>37358.66960999999</v>
      </c>
      <c r="P13" s="81"/>
      <c r="Q13" s="90">
        <f t="shared" si="0"/>
        <v>1</v>
      </c>
      <c r="R13" s="90">
        <f>O13/'סכום נכסי הקרן'!$C$42</f>
        <v>4.9752622508781964E-2</v>
      </c>
    </row>
    <row r="14" spans="2:53">
      <c r="B14" s="83" t="s">
        <v>23</v>
      </c>
      <c r="C14" s="81"/>
      <c r="D14" s="81"/>
      <c r="E14" s="81"/>
      <c r="F14" s="81"/>
      <c r="G14" s="81"/>
      <c r="H14" s="89">
        <v>1.2378229195405228</v>
      </c>
      <c r="I14" s="81"/>
      <c r="J14" s="81"/>
      <c r="K14" s="90">
        <v>3.2175154206193911E-3</v>
      </c>
      <c r="L14" s="89"/>
      <c r="M14" s="91"/>
      <c r="N14" s="81"/>
      <c r="O14" s="89">
        <v>37358.66960999999</v>
      </c>
      <c r="P14" s="81"/>
      <c r="Q14" s="90">
        <f t="shared" si="0"/>
        <v>1</v>
      </c>
      <c r="R14" s="90">
        <f>O14/'סכום נכסי הקרן'!$C$42</f>
        <v>4.9752622508781964E-2</v>
      </c>
    </row>
    <row r="15" spans="2:53">
      <c r="B15" s="84" t="s">
        <v>244</v>
      </c>
      <c r="C15" s="79" t="s">
        <v>245</v>
      </c>
      <c r="D15" s="92" t="s">
        <v>111</v>
      </c>
      <c r="E15" s="79" t="s">
        <v>246</v>
      </c>
      <c r="F15" s="79"/>
      <c r="G15" s="79"/>
      <c r="H15" s="86">
        <v>0.42000000000000004</v>
      </c>
      <c r="I15" s="92" t="s">
        <v>155</v>
      </c>
      <c r="J15" s="93">
        <v>0.06</v>
      </c>
      <c r="K15" s="87">
        <v>1.4000000000000002E-3</v>
      </c>
      <c r="L15" s="86">
        <v>12049999.999999998</v>
      </c>
      <c r="M15" s="88">
        <v>105.94</v>
      </c>
      <c r="N15" s="79"/>
      <c r="O15" s="86">
        <v>12765.769789999997</v>
      </c>
      <c r="P15" s="87">
        <v>8.4732017925960264E-4</v>
      </c>
      <c r="Q15" s="87">
        <f t="shared" si="0"/>
        <v>0.3417083617609048</v>
      </c>
      <c r="R15" s="87">
        <f>O15/'סכום נכסי הקרן'!$C$42</f>
        <v>1.7000887130784601E-2</v>
      </c>
    </row>
    <row r="16" spans="2:53" ht="20.25">
      <c r="B16" s="84" t="s">
        <v>247</v>
      </c>
      <c r="C16" s="79" t="s">
        <v>248</v>
      </c>
      <c r="D16" s="92" t="s">
        <v>111</v>
      </c>
      <c r="E16" s="79" t="s">
        <v>246</v>
      </c>
      <c r="F16" s="79"/>
      <c r="G16" s="79"/>
      <c r="H16" s="86">
        <v>0.67</v>
      </c>
      <c r="I16" s="92" t="s">
        <v>155</v>
      </c>
      <c r="J16" s="93">
        <v>2.2499999999999999E-2</v>
      </c>
      <c r="K16" s="87">
        <v>1.7999999999999997E-3</v>
      </c>
      <c r="L16" s="86">
        <v>4999999.9999999991</v>
      </c>
      <c r="M16" s="88">
        <v>102.13</v>
      </c>
      <c r="N16" s="79"/>
      <c r="O16" s="86">
        <v>5106.5002399999994</v>
      </c>
      <c r="P16" s="87">
        <v>2.6009547584727397E-4</v>
      </c>
      <c r="Q16" s="87">
        <f t="shared" si="0"/>
        <v>0.13668849274635614</v>
      </c>
      <c r="R16" s="87">
        <f>O16/'סכום נכסי הקרן'!$C$42</f>
        <v>6.8006109809038394E-3</v>
      </c>
      <c r="AU16" s="4"/>
    </row>
    <row r="17" spans="2:48" ht="20.25">
      <c r="B17" s="84" t="s">
        <v>249</v>
      </c>
      <c r="C17" s="79" t="s">
        <v>250</v>
      </c>
      <c r="D17" s="92" t="s">
        <v>111</v>
      </c>
      <c r="E17" s="79" t="s">
        <v>246</v>
      </c>
      <c r="F17" s="79"/>
      <c r="G17" s="79"/>
      <c r="H17" s="86">
        <v>4.0500000000000007</v>
      </c>
      <c r="I17" s="92" t="s">
        <v>155</v>
      </c>
      <c r="J17" s="93">
        <v>1.2500000000000001E-2</v>
      </c>
      <c r="K17" s="87">
        <v>1.15E-2</v>
      </c>
      <c r="L17" s="86">
        <v>2499999.9999999995</v>
      </c>
      <c r="M17" s="88">
        <v>101.44</v>
      </c>
      <c r="N17" s="79"/>
      <c r="O17" s="86">
        <v>2535.9998999999993</v>
      </c>
      <c r="P17" s="87">
        <v>1.973733553865162E-4</v>
      </c>
      <c r="Q17" s="87">
        <f t="shared" si="0"/>
        <v>6.7882500273006907E-2</v>
      </c>
      <c r="R17" s="87">
        <f>O17/'סכום נכסי הקרן'!$C$42</f>
        <v>3.3773324110352018E-3</v>
      </c>
      <c r="AV17" s="4"/>
    </row>
    <row r="18" spans="2:48">
      <c r="B18" s="84" t="s">
        <v>251</v>
      </c>
      <c r="C18" s="79" t="s">
        <v>252</v>
      </c>
      <c r="D18" s="92" t="s">
        <v>111</v>
      </c>
      <c r="E18" s="79" t="s">
        <v>246</v>
      </c>
      <c r="F18" s="79"/>
      <c r="G18" s="79"/>
      <c r="H18" s="86">
        <v>2.3299999999999996</v>
      </c>
      <c r="I18" s="92" t="s">
        <v>155</v>
      </c>
      <c r="J18" s="93">
        <v>5.0000000000000001E-3</v>
      </c>
      <c r="K18" s="87">
        <v>6.0999999999999987E-3</v>
      </c>
      <c r="L18" s="86">
        <v>4999999.9999999991</v>
      </c>
      <c r="M18" s="88">
        <v>100.08</v>
      </c>
      <c r="N18" s="79"/>
      <c r="O18" s="86">
        <v>5003.9998399999995</v>
      </c>
      <c r="P18" s="87">
        <v>6.3212643540110308E-4</v>
      </c>
      <c r="Q18" s="87">
        <f t="shared" si="0"/>
        <v>0.13394480831995562</v>
      </c>
      <c r="R18" s="87">
        <f>O18/'סכום נכסי הקרן'!$C$42</f>
        <v>6.664105485353909E-3</v>
      </c>
      <c r="AU18" s="3"/>
    </row>
    <row r="19" spans="2:48">
      <c r="B19" s="84" t="s">
        <v>253</v>
      </c>
      <c r="C19" s="79" t="s">
        <v>254</v>
      </c>
      <c r="D19" s="92" t="s">
        <v>111</v>
      </c>
      <c r="E19" s="79" t="s">
        <v>246</v>
      </c>
      <c r="F19" s="79"/>
      <c r="G19" s="79"/>
      <c r="H19" s="86">
        <v>1.3</v>
      </c>
      <c r="I19" s="92" t="s">
        <v>155</v>
      </c>
      <c r="J19" s="93">
        <v>0.05</v>
      </c>
      <c r="K19" s="87">
        <v>2.8000000000000004E-3</v>
      </c>
      <c r="L19" s="86">
        <v>10899999.999999998</v>
      </c>
      <c r="M19" s="88">
        <v>109.6</v>
      </c>
      <c r="N19" s="79"/>
      <c r="O19" s="86">
        <v>11946.399839999998</v>
      </c>
      <c r="P19" s="87">
        <v>5.888972871284881E-4</v>
      </c>
      <c r="Q19" s="87">
        <f t="shared" si="0"/>
        <v>0.31977583689977662</v>
      </c>
      <c r="R19" s="87">
        <f>O19/'סכום נכסי הקרן'!$C$42</f>
        <v>1.5909686500704418E-2</v>
      </c>
      <c r="AV19" s="3"/>
    </row>
    <row r="20" spans="2:48">
      <c r="B20" s="85"/>
      <c r="C20" s="79"/>
      <c r="D20" s="79"/>
      <c r="E20" s="79"/>
      <c r="F20" s="79"/>
      <c r="G20" s="79"/>
      <c r="H20" s="79"/>
      <c r="I20" s="79"/>
      <c r="J20" s="79"/>
      <c r="K20" s="87"/>
      <c r="L20" s="86"/>
      <c r="M20" s="88"/>
      <c r="N20" s="79"/>
      <c r="O20" s="79"/>
      <c r="P20" s="79"/>
      <c r="Q20" s="87"/>
      <c r="R20" s="79"/>
    </row>
    <row r="21" spans="2:48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2:48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2:48">
      <c r="B23" s="94" t="s">
        <v>103</v>
      </c>
      <c r="C23" s="95"/>
      <c r="D23" s="95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2:48">
      <c r="B24" s="94" t="s">
        <v>223</v>
      </c>
      <c r="C24" s="95"/>
      <c r="D24" s="95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2:48">
      <c r="B25" s="185" t="s">
        <v>231</v>
      </c>
      <c r="C25" s="185"/>
      <c r="D25" s="185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2:48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2:48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2:48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2:48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2:48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2:48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2:48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2:18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2:18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2:18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2:18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2:18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2:18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2:18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2:18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2:18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2:18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2:18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2:18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2:18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2:18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2:18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2:18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2:18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2:18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2:18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2:18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2:18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2:18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2:18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2:18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2:18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2:18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2:18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2:18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2:18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2:18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2:18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2:18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2:18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2:18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2:18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2:18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2:18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2:18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2:18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2:18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2:18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18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2:18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2:18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2:18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2:18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2:18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2:18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2:18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2:18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2:18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2:18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2:18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2:18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2:18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2:18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2:18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2:18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2:18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2:18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2:18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2:18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2:18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2:18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2:18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2:18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2:18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2:18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2:18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2:18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2:18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2:18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2:18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2:18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2:18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2:18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2:18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2:18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2:18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2:18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2:18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2:18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2:18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2:18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2:18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2:18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2:18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2:18">
      <c r="C120" s="1"/>
      <c r="D120" s="1"/>
    </row>
    <row r="121" spans="2:18">
      <c r="C121" s="1"/>
      <c r="D121" s="1"/>
    </row>
    <row r="122" spans="2:18">
      <c r="C122" s="1"/>
      <c r="D122" s="1"/>
    </row>
    <row r="123" spans="2:18">
      <c r="C123" s="1"/>
      <c r="D123" s="1"/>
    </row>
    <row r="124" spans="2:18">
      <c r="C124" s="1"/>
      <c r="D124" s="1"/>
    </row>
    <row r="125" spans="2:18">
      <c r="C125" s="1"/>
      <c r="D125" s="1"/>
    </row>
    <row r="126" spans="2:18">
      <c r="C126" s="1"/>
      <c r="D126" s="1"/>
    </row>
    <row r="127" spans="2:18">
      <c r="C127" s="1"/>
      <c r="D127" s="1"/>
    </row>
    <row r="128" spans="2:18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25:D25"/>
  </mergeCells>
  <phoneticPr fontId="4" type="noConversion"/>
  <dataValidations count="1">
    <dataValidation allowBlank="1" showInputMessage="1" showErrorMessage="1" sqref="N10:Q10 N9 N1:N7 N32:N1048576 B26:B1048576 O1:Q9 O11:Q1048576 C32:I1048576 J1:M1048576 E1:I30 D26:D29 B23:B25 R1:AF1048576 AJ1:XFD1048576 AG1:AI27 AG31:AI1048576 C23:D24 D1:D22 A1:A1048576 B1:B22 C5:C22 C26:C29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6" t="s">
        <v>170</v>
      </c>
      <c r="C1" s="77" t="s" vm="1">
        <v>241</v>
      </c>
    </row>
    <row r="2" spans="2:67">
      <c r="B2" s="56" t="s">
        <v>169</v>
      </c>
      <c r="C2" s="77" t="s">
        <v>242</v>
      </c>
    </row>
    <row r="3" spans="2:67">
      <c r="B3" s="56" t="s">
        <v>171</v>
      </c>
      <c r="C3" s="77" t="s">
        <v>243</v>
      </c>
    </row>
    <row r="4" spans="2:67">
      <c r="B4" s="56" t="s">
        <v>172</v>
      </c>
      <c r="C4" s="77">
        <v>2142</v>
      </c>
    </row>
    <row r="6" spans="2:67" ht="26.25" customHeight="1">
      <c r="B6" s="182" t="s">
        <v>200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7"/>
      <c r="BO6" s="3"/>
    </row>
    <row r="7" spans="2:67" ht="26.25" customHeight="1">
      <c r="B7" s="182" t="s">
        <v>78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7"/>
      <c r="AZ7" s="43"/>
      <c r="BJ7" s="3"/>
      <c r="BO7" s="3"/>
    </row>
    <row r="8" spans="2:67" s="3" customFormat="1" ht="78.75">
      <c r="B8" s="37" t="s">
        <v>106</v>
      </c>
      <c r="C8" s="13" t="s">
        <v>37</v>
      </c>
      <c r="D8" s="13" t="s">
        <v>110</v>
      </c>
      <c r="E8" s="13" t="s">
        <v>216</v>
      </c>
      <c r="F8" s="13" t="s">
        <v>108</v>
      </c>
      <c r="G8" s="13" t="s">
        <v>53</v>
      </c>
      <c r="H8" s="13" t="s">
        <v>15</v>
      </c>
      <c r="I8" s="13" t="s">
        <v>54</v>
      </c>
      <c r="J8" s="13" t="s">
        <v>93</v>
      </c>
      <c r="K8" s="13" t="s">
        <v>18</v>
      </c>
      <c r="L8" s="13" t="s">
        <v>92</v>
      </c>
      <c r="M8" s="13" t="s">
        <v>17</v>
      </c>
      <c r="N8" s="13" t="s">
        <v>19</v>
      </c>
      <c r="O8" s="13" t="s">
        <v>225</v>
      </c>
      <c r="P8" s="13" t="s">
        <v>224</v>
      </c>
      <c r="Q8" s="13" t="s">
        <v>50</v>
      </c>
      <c r="R8" s="13" t="s">
        <v>48</v>
      </c>
      <c r="S8" s="13" t="s">
        <v>173</v>
      </c>
      <c r="T8" s="38" t="s">
        <v>175</v>
      </c>
      <c r="V8" s="1"/>
      <c r="AZ8" s="43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232</v>
      </c>
      <c r="P9" s="16"/>
      <c r="Q9" s="16" t="s">
        <v>228</v>
      </c>
      <c r="R9" s="16" t="s">
        <v>20</v>
      </c>
      <c r="S9" s="16" t="s">
        <v>20</v>
      </c>
      <c r="T9" s="73" t="s">
        <v>20</v>
      </c>
      <c r="BJ9" s="1"/>
      <c r="BL9" s="1"/>
      <c r="BO9" s="4"/>
    </row>
    <row r="10" spans="2:67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104</v>
      </c>
      <c r="R10" s="19" t="s">
        <v>105</v>
      </c>
      <c r="S10" s="45" t="s">
        <v>176</v>
      </c>
      <c r="T10" s="72" t="s">
        <v>217</v>
      </c>
      <c r="U10" s="5"/>
      <c r="BJ10" s="1"/>
      <c r="BK10" s="3"/>
      <c r="BL10" s="1"/>
      <c r="BO10" s="1"/>
    </row>
    <row r="11" spans="2:67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5"/>
      <c r="BJ11" s="1"/>
      <c r="BK11" s="3"/>
      <c r="BL11" s="1"/>
      <c r="BO11" s="1"/>
    </row>
    <row r="12" spans="2:67" ht="20.25">
      <c r="B12" s="94" t="s">
        <v>240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BK12" s="4"/>
    </row>
    <row r="13" spans="2:67">
      <c r="B13" s="94" t="s">
        <v>103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2:67">
      <c r="B14" s="94" t="s">
        <v>223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2:67">
      <c r="B15" s="94" t="s">
        <v>231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2:67" ht="20.2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BJ16" s="4"/>
    </row>
    <row r="17" spans="2:20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</row>
    <row r="18" spans="2:20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2:20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</row>
    <row r="20" spans="2:20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</row>
    <row r="21" spans="2:20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</row>
    <row r="22" spans="2:20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</row>
    <row r="23" spans="2:20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</row>
    <row r="24" spans="2:20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2:20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</row>
    <row r="26" spans="2:20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</row>
    <row r="27" spans="2:20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2:20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2:20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2:20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2:20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2:20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2:20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2:20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2:20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2:20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2:20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</row>
    <row r="38" spans="2:20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</row>
    <row r="39" spans="2:20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</row>
    <row r="40" spans="2:20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</row>
    <row r="41" spans="2:20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2:20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2:20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2:20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2:20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2:20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2:20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2:20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2:20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2:20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2:20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2:20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</row>
    <row r="53" spans="2:20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</row>
    <row r="54" spans="2:20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</row>
    <row r="55" spans="2:20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2:20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2:20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2:20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2:20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2:20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2:20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2:20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2:20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2:20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2:20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2:20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</row>
    <row r="67" spans="2:20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</row>
    <row r="68" spans="2:20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</row>
    <row r="69" spans="2:20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</row>
    <row r="70" spans="2:20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</row>
    <row r="71" spans="2:20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</row>
    <row r="72" spans="2:20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</row>
    <row r="73" spans="2:20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</row>
    <row r="74" spans="2:20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</row>
    <row r="75" spans="2:20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</row>
    <row r="76" spans="2:20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</row>
    <row r="77" spans="2:20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</row>
    <row r="78" spans="2:20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</row>
    <row r="79" spans="2:20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</row>
    <row r="80" spans="2:20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</row>
    <row r="81" spans="2:20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</row>
    <row r="82" spans="2:20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</row>
    <row r="83" spans="2:20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</row>
    <row r="84" spans="2:20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</row>
    <row r="85" spans="2:20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</row>
    <row r="86" spans="2:20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spans="2:20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</row>
    <row r="88" spans="2:20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</row>
    <row r="89" spans="2:20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</row>
    <row r="90" spans="2:20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</row>
    <row r="91" spans="2:20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</row>
    <row r="92" spans="2:20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</row>
    <row r="93" spans="2:20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</row>
    <row r="94" spans="2:20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</row>
    <row r="95" spans="2:20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</row>
    <row r="96" spans="2:20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</row>
    <row r="97" spans="2:20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</row>
    <row r="98" spans="2:20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</row>
    <row r="99" spans="2:20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</row>
    <row r="100" spans="2:20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</row>
    <row r="101" spans="2:20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</row>
    <row r="102" spans="2:20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</row>
    <row r="103" spans="2:20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</row>
    <row r="104" spans="2:20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</row>
    <row r="105" spans="2:20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</row>
    <row r="106" spans="2:20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</row>
    <row r="107" spans="2:20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</row>
    <row r="108" spans="2:20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</row>
    <row r="109" spans="2:20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</row>
    <row r="110" spans="2:20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4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6" t="s">
        <v>170</v>
      </c>
      <c r="C1" s="77" t="s" vm="1">
        <v>241</v>
      </c>
    </row>
    <row r="2" spans="2:66">
      <c r="B2" s="56" t="s">
        <v>169</v>
      </c>
      <c r="C2" s="77" t="s">
        <v>242</v>
      </c>
    </row>
    <row r="3" spans="2:66">
      <c r="B3" s="56" t="s">
        <v>171</v>
      </c>
      <c r="C3" s="77" t="s">
        <v>243</v>
      </c>
    </row>
    <row r="4" spans="2:66">
      <c r="B4" s="56" t="s">
        <v>172</v>
      </c>
      <c r="C4" s="77">
        <v>2142</v>
      </c>
    </row>
    <row r="6" spans="2:66" ht="26.25" customHeight="1">
      <c r="B6" s="188" t="s">
        <v>200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90"/>
    </row>
    <row r="7" spans="2:66" ht="26.25" customHeight="1">
      <c r="B7" s="188" t="s">
        <v>79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90"/>
      <c r="BN7" s="3"/>
    </row>
    <row r="8" spans="2:66" s="3" customFormat="1" ht="78.75">
      <c r="B8" s="22" t="s">
        <v>106</v>
      </c>
      <c r="C8" s="30" t="s">
        <v>37</v>
      </c>
      <c r="D8" s="30" t="s">
        <v>110</v>
      </c>
      <c r="E8" s="30" t="s">
        <v>216</v>
      </c>
      <c r="F8" s="30" t="s">
        <v>108</v>
      </c>
      <c r="G8" s="30" t="s">
        <v>53</v>
      </c>
      <c r="H8" s="30" t="s">
        <v>15</v>
      </c>
      <c r="I8" s="30" t="s">
        <v>54</v>
      </c>
      <c r="J8" s="30" t="s">
        <v>93</v>
      </c>
      <c r="K8" s="30" t="s">
        <v>18</v>
      </c>
      <c r="L8" s="30" t="s">
        <v>92</v>
      </c>
      <c r="M8" s="30" t="s">
        <v>17</v>
      </c>
      <c r="N8" s="30" t="s">
        <v>19</v>
      </c>
      <c r="O8" s="13" t="s">
        <v>225</v>
      </c>
      <c r="P8" s="30" t="s">
        <v>224</v>
      </c>
      <c r="Q8" s="30" t="s">
        <v>239</v>
      </c>
      <c r="R8" s="30" t="s">
        <v>50</v>
      </c>
      <c r="S8" s="13" t="s">
        <v>48</v>
      </c>
      <c r="T8" s="30" t="s">
        <v>173</v>
      </c>
      <c r="U8" s="14" t="s">
        <v>175</v>
      </c>
      <c r="V8" s="1"/>
      <c r="W8" s="1"/>
      <c r="BJ8" s="1"/>
      <c r="BK8" s="1"/>
    </row>
    <row r="9" spans="2:66" s="3" customFormat="1" ht="25.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232</v>
      </c>
      <c r="P9" s="32"/>
      <c r="Q9" s="16" t="s">
        <v>228</v>
      </c>
      <c r="R9" s="32" t="s">
        <v>228</v>
      </c>
      <c r="S9" s="16" t="s">
        <v>20</v>
      </c>
      <c r="T9" s="32" t="s">
        <v>228</v>
      </c>
      <c r="U9" s="17" t="s">
        <v>20</v>
      </c>
      <c r="BI9" s="1"/>
      <c r="BJ9" s="1"/>
      <c r="BK9" s="1"/>
      <c r="BN9" s="4"/>
    </row>
    <row r="10" spans="2:66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104</v>
      </c>
      <c r="R10" s="19" t="s">
        <v>105</v>
      </c>
      <c r="S10" s="19" t="s">
        <v>176</v>
      </c>
      <c r="T10" s="20" t="s">
        <v>217</v>
      </c>
      <c r="U10" s="20" t="s">
        <v>234</v>
      </c>
      <c r="V10" s="5"/>
      <c r="BI10" s="1"/>
      <c r="BJ10" s="3"/>
      <c r="BK10" s="1"/>
    </row>
    <row r="11" spans="2:66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5"/>
      <c r="BI11" s="1"/>
      <c r="BJ11" s="3"/>
      <c r="BK11" s="1"/>
      <c r="BN11" s="1"/>
    </row>
    <row r="12" spans="2:66">
      <c r="B12" s="94" t="s">
        <v>240</v>
      </c>
      <c r="C12" s="95"/>
      <c r="D12" s="95"/>
      <c r="E12" s="95"/>
      <c r="F12" s="95"/>
      <c r="G12" s="95"/>
      <c r="H12" s="95"/>
      <c r="I12" s="95"/>
      <c r="J12" s="95"/>
      <c r="K12" s="95"/>
      <c r="L12" s="78"/>
      <c r="M12" s="78"/>
      <c r="N12" s="78"/>
      <c r="O12" s="78"/>
      <c r="P12" s="78"/>
      <c r="Q12" s="78"/>
      <c r="R12" s="78"/>
      <c r="S12" s="78"/>
      <c r="T12" s="78"/>
      <c r="U12" s="78"/>
      <c r="BJ12" s="3"/>
    </row>
    <row r="13" spans="2:66" ht="20.25">
      <c r="B13" s="94" t="s">
        <v>103</v>
      </c>
      <c r="C13" s="95"/>
      <c r="D13" s="95"/>
      <c r="E13" s="95"/>
      <c r="F13" s="95"/>
      <c r="G13" s="95"/>
      <c r="H13" s="95"/>
      <c r="I13" s="95"/>
      <c r="J13" s="95"/>
      <c r="K13" s="95"/>
      <c r="L13" s="78"/>
      <c r="M13" s="78"/>
      <c r="N13" s="78"/>
      <c r="O13" s="78"/>
      <c r="P13" s="78"/>
      <c r="Q13" s="78"/>
      <c r="R13" s="78"/>
      <c r="S13" s="78"/>
      <c r="T13" s="78"/>
      <c r="U13" s="78"/>
      <c r="BJ13" s="4"/>
    </row>
    <row r="14" spans="2:66">
      <c r="B14" s="94" t="s">
        <v>223</v>
      </c>
      <c r="C14" s="95"/>
      <c r="D14" s="95"/>
      <c r="E14" s="95"/>
      <c r="F14" s="95"/>
      <c r="G14" s="95"/>
      <c r="H14" s="95"/>
      <c r="I14" s="95"/>
      <c r="J14" s="95"/>
      <c r="K14" s="95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2:66">
      <c r="B15" s="94" t="s">
        <v>231</v>
      </c>
      <c r="C15" s="95"/>
      <c r="D15" s="95"/>
      <c r="E15" s="95"/>
      <c r="F15" s="95"/>
      <c r="G15" s="95"/>
      <c r="H15" s="95"/>
      <c r="I15" s="95"/>
      <c r="J15" s="95"/>
      <c r="K15" s="95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2:66">
      <c r="B16" s="185" t="s">
        <v>236</v>
      </c>
      <c r="C16" s="185"/>
      <c r="D16" s="185"/>
      <c r="E16" s="185"/>
      <c r="F16" s="185"/>
      <c r="G16" s="185"/>
      <c r="H16" s="185"/>
      <c r="I16" s="185"/>
      <c r="J16" s="185"/>
      <c r="K16" s="185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2:61" ht="2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BI17" s="4"/>
    </row>
    <row r="18" spans="2:6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2:61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BI19" s="3"/>
    </row>
    <row r="20" spans="2:61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2:61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2:61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2:6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2:61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2:61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2:61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2:61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2:6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2:61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2:61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2:61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2:61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2:2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2:2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2:2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2:2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2:2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2:21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2:2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2:2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2:2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</row>
    <row r="42" spans="2:2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</row>
    <row r="43" spans="2:2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</row>
    <row r="44" spans="2:2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</row>
    <row r="45" spans="2:2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</row>
    <row r="46" spans="2:2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</row>
    <row r="47" spans="2:2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</row>
    <row r="48" spans="2:21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2:2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</row>
    <row r="50" spans="2:2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</row>
    <row r="51" spans="2:2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</row>
    <row r="52" spans="2:2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</row>
    <row r="53" spans="2:2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</row>
    <row r="54" spans="2:2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2:2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2:21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2:2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2:21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2:21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2:21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</row>
    <row r="61" spans="2:21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</row>
    <row r="62" spans="2:21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</row>
    <row r="63" spans="2:21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</row>
    <row r="64" spans="2:21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2:21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</row>
    <row r="66" spans="2:21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</row>
    <row r="67" spans="2:21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</row>
    <row r="68" spans="2:2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</row>
    <row r="69" spans="2:21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</row>
    <row r="70" spans="2:21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</row>
    <row r="71" spans="2:21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</row>
    <row r="72" spans="2:2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</row>
    <row r="73" spans="2:21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</row>
    <row r="74" spans="2:21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</row>
    <row r="75" spans="2:21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</row>
    <row r="76" spans="2:21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</row>
    <row r="77" spans="2:21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</row>
    <row r="78" spans="2:21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</row>
    <row r="79" spans="2:21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2:21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</row>
    <row r="81" spans="2:21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2:21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2:21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2:21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2:21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</row>
    <row r="86" spans="2:21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2:21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2:21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2:21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</row>
    <row r="90" spans="2:21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</row>
    <row r="91" spans="2:21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2" spans="2:21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2:21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2:21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2:21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</row>
    <row r="96" spans="2:21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2:21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2:21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2:21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2:21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2:21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2:21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</row>
    <row r="103" spans="2:21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2:21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2:21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</row>
    <row r="106" spans="2:21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2:21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2:21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2:21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</row>
    <row r="110" spans="2:21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4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topLeftCell="A235" workbookViewId="0">
      <selection activeCell="L13" sqref="L13"/>
    </sheetView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6" t="s">
        <v>170</v>
      </c>
      <c r="C1" s="77" t="s" vm="1">
        <v>241</v>
      </c>
    </row>
    <row r="2" spans="2:62">
      <c r="B2" s="56" t="s">
        <v>169</v>
      </c>
      <c r="C2" s="77" t="s">
        <v>242</v>
      </c>
    </row>
    <row r="3" spans="2:62">
      <c r="B3" s="56" t="s">
        <v>171</v>
      </c>
      <c r="C3" s="77" t="s">
        <v>243</v>
      </c>
    </row>
    <row r="4" spans="2:62">
      <c r="B4" s="56" t="s">
        <v>172</v>
      </c>
      <c r="C4" s="77">
        <v>2142</v>
      </c>
    </row>
    <row r="6" spans="2:62" ht="26.25" customHeight="1">
      <c r="B6" s="188" t="s">
        <v>200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  <c r="BJ6" s="3"/>
    </row>
    <row r="7" spans="2:62" ht="26.25" customHeight="1">
      <c r="B7" s="188" t="s">
        <v>80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90"/>
      <c r="BF7" s="3"/>
      <c r="BJ7" s="3"/>
    </row>
    <row r="8" spans="2:62" s="3" customFormat="1" ht="78.75">
      <c r="B8" s="22" t="s">
        <v>106</v>
      </c>
      <c r="C8" s="30" t="s">
        <v>37</v>
      </c>
      <c r="D8" s="30" t="s">
        <v>110</v>
      </c>
      <c r="E8" s="30" t="s">
        <v>216</v>
      </c>
      <c r="F8" s="30" t="s">
        <v>108</v>
      </c>
      <c r="G8" s="30" t="s">
        <v>53</v>
      </c>
      <c r="H8" s="30" t="s">
        <v>92</v>
      </c>
      <c r="I8" s="13" t="s">
        <v>225</v>
      </c>
      <c r="J8" s="13" t="s">
        <v>224</v>
      </c>
      <c r="K8" s="30" t="s">
        <v>239</v>
      </c>
      <c r="L8" s="13" t="s">
        <v>50</v>
      </c>
      <c r="M8" s="13" t="s">
        <v>48</v>
      </c>
      <c r="N8" s="13" t="s">
        <v>173</v>
      </c>
      <c r="O8" s="14" t="s">
        <v>175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232</v>
      </c>
      <c r="J9" s="16"/>
      <c r="K9" s="16" t="s">
        <v>228</v>
      </c>
      <c r="L9" s="16" t="s">
        <v>228</v>
      </c>
      <c r="M9" s="16" t="s">
        <v>20</v>
      </c>
      <c r="N9" s="16" t="s">
        <v>20</v>
      </c>
      <c r="O9" s="17" t="s">
        <v>20</v>
      </c>
      <c r="BF9" s="1"/>
      <c r="BH9" s="1"/>
      <c r="BJ9" s="4"/>
    </row>
    <row r="10" spans="2:6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BF10" s="1"/>
      <c r="BG10" s="3"/>
      <c r="BH10" s="1"/>
      <c r="BJ10" s="1"/>
    </row>
    <row r="11" spans="2:62" s="4" customFormat="1" ht="18" customHeight="1">
      <c r="B11" s="96" t="s">
        <v>28</v>
      </c>
      <c r="C11" s="98"/>
      <c r="D11" s="98"/>
      <c r="E11" s="98"/>
      <c r="F11" s="98"/>
      <c r="G11" s="98"/>
      <c r="H11" s="98"/>
      <c r="I11" s="99"/>
      <c r="J11" s="100"/>
      <c r="K11" s="99">
        <v>184.30193999999997</v>
      </c>
      <c r="L11" s="99">
        <v>206679.30454999991</v>
      </c>
      <c r="M11" s="98"/>
      <c r="N11" s="101">
        <f>L11/$L$11</f>
        <v>1</v>
      </c>
      <c r="O11" s="101">
        <f>L11/'סכום נכסי הקרן'!$C$42</f>
        <v>0.27524634916071178</v>
      </c>
      <c r="BF11" s="1"/>
      <c r="BG11" s="3"/>
      <c r="BH11" s="1"/>
      <c r="BJ11" s="1"/>
    </row>
    <row r="12" spans="2:62" ht="20.25">
      <c r="B12" s="80" t="s">
        <v>220</v>
      </c>
      <c r="C12" s="81"/>
      <c r="D12" s="81"/>
      <c r="E12" s="81"/>
      <c r="F12" s="81"/>
      <c r="G12" s="81"/>
      <c r="H12" s="81"/>
      <c r="I12" s="89"/>
      <c r="J12" s="91"/>
      <c r="K12" s="89">
        <v>162.03687999999997</v>
      </c>
      <c r="L12" s="89">
        <v>169723.8076</v>
      </c>
      <c r="M12" s="81"/>
      <c r="N12" s="90">
        <f t="shared" ref="N12:N41" si="0">L12/$L$11</f>
        <v>0.82119401344772947</v>
      </c>
      <c r="O12" s="90">
        <f>L12/'סכום נכסי הקרן'!$C$42</f>
        <v>0.22603065415411996</v>
      </c>
      <c r="BG12" s="4"/>
    </row>
    <row r="13" spans="2:62">
      <c r="B13" s="97" t="s">
        <v>255</v>
      </c>
      <c r="C13" s="81"/>
      <c r="D13" s="81"/>
      <c r="E13" s="81"/>
      <c r="F13" s="81"/>
      <c r="G13" s="81"/>
      <c r="H13" s="81"/>
      <c r="I13" s="89"/>
      <c r="J13" s="91"/>
      <c r="K13" s="89">
        <v>120.93082999999999</v>
      </c>
      <c r="L13" s="89">
        <f>SUM(L14:L41)</f>
        <v>130005.92288999994</v>
      </c>
      <c r="M13" s="81"/>
      <c r="N13" s="90">
        <f t="shared" si="0"/>
        <v>0.62902245182728911</v>
      </c>
      <c r="O13" s="90">
        <f>L13/'סכום נכסי הקרן'!$C$42</f>
        <v>0.17313613340558101</v>
      </c>
    </row>
    <row r="14" spans="2:62">
      <c r="B14" s="85" t="s">
        <v>256</v>
      </c>
      <c r="C14" s="79" t="s">
        <v>257</v>
      </c>
      <c r="D14" s="92" t="s">
        <v>111</v>
      </c>
      <c r="E14" s="92" t="s">
        <v>258</v>
      </c>
      <c r="F14" s="79" t="s">
        <v>259</v>
      </c>
      <c r="G14" s="92" t="s">
        <v>181</v>
      </c>
      <c r="H14" s="92" t="s">
        <v>155</v>
      </c>
      <c r="I14" s="86">
        <v>24970.049999999996</v>
      </c>
      <c r="J14" s="88">
        <v>19130</v>
      </c>
      <c r="K14" s="79"/>
      <c r="L14" s="86">
        <v>4776.7698799999989</v>
      </c>
      <c r="M14" s="87">
        <v>4.9316337105028178E-4</v>
      </c>
      <c r="N14" s="87">
        <f t="shared" si="0"/>
        <v>2.3111989322783896E-2</v>
      </c>
      <c r="O14" s="87">
        <f>L14/'סכום נכסי הקרן'!$C$42</f>
        <v>6.3614906829376179E-3</v>
      </c>
    </row>
    <row r="15" spans="2:62">
      <c r="B15" s="85" t="s">
        <v>260</v>
      </c>
      <c r="C15" s="79" t="s">
        <v>261</v>
      </c>
      <c r="D15" s="92" t="s">
        <v>111</v>
      </c>
      <c r="E15" s="92" t="s">
        <v>258</v>
      </c>
      <c r="F15" s="79" t="s">
        <v>262</v>
      </c>
      <c r="G15" s="92" t="s">
        <v>263</v>
      </c>
      <c r="H15" s="92" t="s">
        <v>155</v>
      </c>
      <c r="I15" s="86">
        <v>21048.999999999996</v>
      </c>
      <c r="J15" s="88">
        <v>4440</v>
      </c>
      <c r="K15" s="79"/>
      <c r="L15" s="86">
        <v>934.57559999999989</v>
      </c>
      <c r="M15" s="87">
        <v>1.6008135713459464E-4</v>
      </c>
      <c r="N15" s="87">
        <f t="shared" si="0"/>
        <v>4.5218634833073335E-3</v>
      </c>
      <c r="O15" s="87">
        <f>L15/'סכום נכסי הקרן'!$C$42</f>
        <v>1.2446264151834826E-3</v>
      </c>
    </row>
    <row r="16" spans="2:62" ht="20.25">
      <c r="B16" s="85" t="s">
        <v>264</v>
      </c>
      <c r="C16" s="79" t="s">
        <v>265</v>
      </c>
      <c r="D16" s="92" t="s">
        <v>111</v>
      </c>
      <c r="E16" s="92" t="s">
        <v>258</v>
      </c>
      <c r="F16" s="79" t="s">
        <v>266</v>
      </c>
      <c r="G16" s="92" t="s">
        <v>267</v>
      </c>
      <c r="H16" s="92" t="s">
        <v>155</v>
      </c>
      <c r="I16" s="86">
        <v>10386.999999999998</v>
      </c>
      <c r="J16" s="88">
        <v>46120</v>
      </c>
      <c r="K16" s="79"/>
      <c r="L16" s="86">
        <v>4790.4843999999994</v>
      </c>
      <c r="M16" s="87">
        <v>2.4295267659843421E-4</v>
      </c>
      <c r="N16" s="87">
        <f t="shared" si="0"/>
        <v>2.3178345845658116E-2</v>
      </c>
      <c r="O16" s="87">
        <f>L16/'סכום נכסי הקרן'!$C$42</f>
        <v>6.3797550736017471E-3</v>
      </c>
      <c r="BF16" s="4"/>
    </row>
    <row r="17" spans="2:15">
      <c r="B17" s="85" t="s">
        <v>268</v>
      </c>
      <c r="C17" s="79" t="s">
        <v>269</v>
      </c>
      <c r="D17" s="92" t="s">
        <v>111</v>
      </c>
      <c r="E17" s="92" t="s">
        <v>258</v>
      </c>
      <c r="F17" s="79" t="s">
        <v>270</v>
      </c>
      <c r="G17" s="92" t="s">
        <v>263</v>
      </c>
      <c r="H17" s="92" t="s">
        <v>155</v>
      </c>
      <c r="I17" s="86">
        <v>52116.999999999993</v>
      </c>
      <c r="J17" s="88">
        <v>1920</v>
      </c>
      <c r="K17" s="79"/>
      <c r="L17" s="86">
        <v>1000.6463999999999</v>
      </c>
      <c r="M17" s="87">
        <v>1.5029259026183605E-4</v>
      </c>
      <c r="N17" s="87">
        <f t="shared" si="0"/>
        <v>4.8415413540252323E-3</v>
      </c>
      <c r="O17" s="87">
        <f>L17/'סכום נכסי הקרן'!$C$42</f>
        <v>1.3326165820060543E-3</v>
      </c>
    </row>
    <row r="18" spans="2:15">
      <c r="B18" s="85" t="s">
        <v>271</v>
      </c>
      <c r="C18" s="79" t="s">
        <v>272</v>
      </c>
      <c r="D18" s="92" t="s">
        <v>111</v>
      </c>
      <c r="E18" s="92" t="s">
        <v>258</v>
      </c>
      <c r="F18" s="79" t="s">
        <v>273</v>
      </c>
      <c r="G18" s="92" t="s">
        <v>274</v>
      </c>
      <c r="H18" s="92" t="s">
        <v>155</v>
      </c>
      <c r="I18" s="86">
        <v>1051672.9999999998</v>
      </c>
      <c r="J18" s="88">
        <v>418.3</v>
      </c>
      <c r="K18" s="86">
        <v>120.93082999999999</v>
      </c>
      <c r="L18" s="86">
        <v>4520.0789899999991</v>
      </c>
      <c r="M18" s="87">
        <v>3.8028509055204661E-4</v>
      </c>
      <c r="N18" s="87">
        <f t="shared" si="0"/>
        <v>2.1870012577415561E-2</v>
      </c>
      <c r="O18" s="87">
        <f>L18/'סכום נכסי הקרן'!$C$42</f>
        <v>6.0196411180324805E-3</v>
      </c>
    </row>
    <row r="19" spans="2:15">
      <c r="B19" s="85" t="s">
        <v>275</v>
      </c>
      <c r="C19" s="79" t="s">
        <v>276</v>
      </c>
      <c r="D19" s="92" t="s">
        <v>111</v>
      </c>
      <c r="E19" s="92" t="s">
        <v>258</v>
      </c>
      <c r="F19" s="79" t="s">
        <v>277</v>
      </c>
      <c r="G19" s="92" t="s">
        <v>278</v>
      </c>
      <c r="H19" s="92" t="s">
        <v>155</v>
      </c>
      <c r="I19" s="86">
        <v>32342.999999999996</v>
      </c>
      <c r="J19" s="88">
        <v>8209</v>
      </c>
      <c r="K19" s="79"/>
      <c r="L19" s="86">
        <v>2655.0368699999995</v>
      </c>
      <c r="M19" s="87">
        <v>3.2236606304552451E-4</v>
      </c>
      <c r="N19" s="87">
        <f t="shared" si="0"/>
        <v>1.2846167040191933E-2</v>
      </c>
      <c r="O19" s="87">
        <f>L19/'סכום נכסי הקרן'!$C$42</f>
        <v>3.5358605785214959E-3</v>
      </c>
    </row>
    <row r="20" spans="2:15">
      <c r="B20" s="85" t="s">
        <v>279</v>
      </c>
      <c r="C20" s="79" t="s">
        <v>280</v>
      </c>
      <c r="D20" s="92" t="s">
        <v>111</v>
      </c>
      <c r="E20" s="92" t="s">
        <v>258</v>
      </c>
      <c r="F20" s="79" t="s">
        <v>281</v>
      </c>
      <c r="G20" s="92" t="s">
        <v>282</v>
      </c>
      <c r="H20" s="92" t="s">
        <v>155</v>
      </c>
      <c r="I20" s="86">
        <v>638849.99999999988</v>
      </c>
      <c r="J20" s="88">
        <v>181.2</v>
      </c>
      <c r="K20" s="79"/>
      <c r="L20" s="86">
        <v>1157.5962</v>
      </c>
      <c r="M20" s="87">
        <v>1.9943106346173643E-4</v>
      </c>
      <c r="N20" s="87">
        <f t="shared" si="0"/>
        <v>5.6009294327771164E-3</v>
      </c>
      <c r="O20" s="87">
        <f>L20/'סכום נכסי הקרן'!$C$42</f>
        <v>1.5416353782786774E-3</v>
      </c>
    </row>
    <row r="21" spans="2:15">
      <c r="B21" s="85" t="s">
        <v>283</v>
      </c>
      <c r="C21" s="79" t="s">
        <v>284</v>
      </c>
      <c r="D21" s="92" t="s">
        <v>111</v>
      </c>
      <c r="E21" s="92" t="s">
        <v>258</v>
      </c>
      <c r="F21" s="79" t="s">
        <v>285</v>
      </c>
      <c r="G21" s="92" t="s">
        <v>278</v>
      </c>
      <c r="H21" s="92" t="s">
        <v>155</v>
      </c>
      <c r="I21" s="86">
        <v>394509.99999999994</v>
      </c>
      <c r="J21" s="88">
        <v>1213</v>
      </c>
      <c r="K21" s="79"/>
      <c r="L21" s="86">
        <v>4785.4062999999996</v>
      </c>
      <c r="M21" s="87">
        <v>3.3892116899705772E-4</v>
      </c>
      <c r="N21" s="87">
        <f t="shared" si="0"/>
        <v>2.3153775896523364E-2</v>
      </c>
      <c r="O21" s="87">
        <f>L21/'סכום נכסי הקרן'!$C$42</f>
        <v>6.3729922848033416E-3</v>
      </c>
    </row>
    <row r="22" spans="2:15">
      <c r="B22" s="85" t="s">
        <v>286</v>
      </c>
      <c r="C22" s="79" t="s">
        <v>287</v>
      </c>
      <c r="D22" s="92" t="s">
        <v>111</v>
      </c>
      <c r="E22" s="92" t="s">
        <v>258</v>
      </c>
      <c r="F22" s="79" t="s">
        <v>288</v>
      </c>
      <c r="G22" s="92" t="s">
        <v>289</v>
      </c>
      <c r="H22" s="92" t="s">
        <v>155</v>
      </c>
      <c r="I22" s="86">
        <v>574073.40999999992</v>
      </c>
      <c r="J22" s="88">
        <v>1079</v>
      </c>
      <c r="K22" s="79"/>
      <c r="L22" s="86">
        <v>6194.2521399999987</v>
      </c>
      <c r="M22" s="87">
        <v>4.8906647224779016E-4</v>
      </c>
      <c r="N22" s="87">
        <f t="shared" si="0"/>
        <v>2.9970355055561372E-2</v>
      </c>
      <c r="O22" s="87">
        <f>L22/'סכום נכסי הקרן'!$C$42</f>
        <v>8.2492308120935484E-3</v>
      </c>
    </row>
    <row r="23" spans="2:15">
      <c r="B23" s="85" t="s">
        <v>290</v>
      </c>
      <c r="C23" s="79" t="s">
        <v>291</v>
      </c>
      <c r="D23" s="92" t="s">
        <v>111</v>
      </c>
      <c r="E23" s="92" t="s">
        <v>258</v>
      </c>
      <c r="F23" s="79" t="s">
        <v>292</v>
      </c>
      <c r="G23" s="92" t="s">
        <v>293</v>
      </c>
      <c r="H23" s="92" t="s">
        <v>155</v>
      </c>
      <c r="I23" s="86">
        <v>80685.999999999985</v>
      </c>
      <c r="J23" s="88">
        <v>2198</v>
      </c>
      <c r="K23" s="79"/>
      <c r="L23" s="86">
        <v>1773.4782799999998</v>
      </c>
      <c r="M23" s="87">
        <v>3.1509869728796265E-4</v>
      </c>
      <c r="N23" s="87">
        <f t="shared" si="0"/>
        <v>8.5808217898805609E-3</v>
      </c>
      <c r="O23" s="87">
        <f>L23/'סכום נכסי הקרן'!$C$42</f>
        <v>2.3618398704633083E-3</v>
      </c>
    </row>
    <row r="24" spans="2:15">
      <c r="B24" s="85" t="s">
        <v>294</v>
      </c>
      <c r="C24" s="79" t="s">
        <v>295</v>
      </c>
      <c r="D24" s="92" t="s">
        <v>111</v>
      </c>
      <c r="E24" s="92" t="s">
        <v>258</v>
      </c>
      <c r="F24" s="79" t="s">
        <v>296</v>
      </c>
      <c r="G24" s="92" t="s">
        <v>293</v>
      </c>
      <c r="H24" s="92" t="s">
        <v>155</v>
      </c>
      <c r="I24" s="86">
        <v>66877.999999999985</v>
      </c>
      <c r="J24" s="88">
        <v>2796</v>
      </c>
      <c r="K24" s="79"/>
      <c r="L24" s="86">
        <v>1869.9088799999997</v>
      </c>
      <c r="M24" s="87">
        <v>3.1196185641010264E-4</v>
      </c>
      <c r="N24" s="87">
        <f t="shared" si="0"/>
        <v>9.0473929359851848E-3</v>
      </c>
      <c r="O24" s="87">
        <f>L24/'סכום נכסי הקרן'!$C$42</f>
        <v>2.490261875052335E-3</v>
      </c>
    </row>
    <row r="25" spans="2:15">
      <c r="B25" s="85" t="s">
        <v>297</v>
      </c>
      <c r="C25" s="79" t="s">
        <v>298</v>
      </c>
      <c r="D25" s="92" t="s">
        <v>111</v>
      </c>
      <c r="E25" s="92" t="s">
        <v>258</v>
      </c>
      <c r="F25" s="79" t="s">
        <v>299</v>
      </c>
      <c r="G25" s="92" t="s">
        <v>300</v>
      </c>
      <c r="H25" s="92" t="s">
        <v>155</v>
      </c>
      <c r="I25" s="86">
        <v>1068.9999999999998</v>
      </c>
      <c r="J25" s="88">
        <v>116900</v>
      </c>
      <c r="K25" s="79"/>
      <c r="L25" s="86">
        <v>1249.6609999999998</v>
      </c>
      <c r="M25" s="87">
        <v>1.3885881435875478E-4</v>
      </c>
      <c r="N25" s="87">
        <f t="shared" si="0"/>
        <v>6.0463770318991061E-3</v>
      </c>
      <c r="O25" s="87">
        <f>L25/'סכום נכסי הקרן'!$C$42</f>
        <v>1.6642432036794092E-3</v>
      </c>
    </row>
    <row r="26" spans="2:15">
      <c r="B26" s="85" t="s">
        <v>301</v>
      </c>
      <c r="C26" s="79" t="s">
        <v>302</v>
      </c>
      <c r="D26" s="92" t="s">
        <v>111</v>
      </c>
      <c r="E26" s="92" t="s">
        <v>258</v>
      </c>
      <c r="F26" s="79" t="s">
        <v>303</v>
      </c>
      <c r="G26" s="92" t="s">
        <v>304</v>
      </c>
      <c r="H26" s="92" t="s">
        <v>155</v>
      </c>
      <c r="I26" s="86">
        <v>16541.05</v>
      </c>
      <c r="J26" s="88">
        <v>7920</v>
      </c>
      <c r="K26" s="79"/>
      <c r="L26" s="86">
        <v>1310.0511599999998</v>
      </c>
      <c r="M26" s="87">
        <v>1.6688986853726965E-4</v>
      </c>
      <c r="N26" s="87">
        <f t="shared" si="0"/>
        <v>6.3385696156291827E-3</v>
      </c>
      <c r="O26" s="87">
        <f>L26/'סכום נכסי הקרן'!$C$42</f>
        <v>1.7446681456029485E-3</v>
      </c>
    </row>
    <row r="27" spans="2:15">
      <c r="B27" s="85" t="s">
        <v>305</v>
      </c>
      <c r="C27" s="79" t="s">
        <v>306</v>
      </c>
      <c r="D27" s="92" t="s">
        <v>111</v>
      </c>
      <c r="E27" s="92" t="s">
        <v>258</v>
      </c>
      <c r="F27" s="79" t="s">
        <v>307</v>
      </c>
      <c r="G27" s="92" t="s">
        <v>282</v>
      </c>
      <c r="H27" s="92" t="s">
        <v>155</v>
      </c>
      <c r="I27" s="86">
        <v>43946.999999999993</v>
      </c>
      <c r="J27" s="88">
        <v>7973</v>
      </c>
      <c r="K27" s="79"/>
      <c r="L27" s="86">
        <v>3503.8943099999997</v>
      </c>
      <c r="M27" s="87">
        <v>4.3149490067619104E-5</v>
      </c>
      <c r="N27" s="87">
        <f t="shared" si="0"/>
        <v>1.6953290594958127E-2</v>
      </c>
      <c r="O27" s="87">
        <f>L27/'סכום נכסי הקרן'!$C$42</f>
        <v>4.6663313425228548E-3</v>
      </c>
    </row>
    <row r="28" spans="2:15">
      <c r="B28" s="85" t="s">
        <v>308</v>
      </c>
      <c r="C28" s="79" t="s">
        <v>309</v>
      </c>
      <c r="D28" s="92" t="s">
        <v>111</v>
      </c>
      <c r="E28" s="92" t="s">
        <v>258</v>
      </c>
      <c r="F28" s="79" t="s">
        <v>310</v>
      </c>
      <c r="G28" s="92" t="s">
        <v>289</v>
      </c>
      <c r="H28" s="92" t="s">
        <v>155</v>
      </c>
      <c r="I28" s="86">
        <v>18670455.999999996</v>
      </c>
      <c r="J28" s="88">
        <v>42.5</v>
      </c>
      <c r="K28" s="79"/>
      <c r="L28" s="86">
        <v>7934.9437999999991</v>
      </c>
      <c r="M28" s="87">
        <v>1.4414797063512577E-3</v>
      </c>
      <c r="N28" s="87">
        <f t="shared" si="0"/>
        <v>3.8392541610668983E-2</v>
      </c>
      <c r="O28" s="87">
        <f>L28/'סכום נכסי הקרן'!$C$42</f>
        <v>1.056740691333735E-2</v>
      </c>
    </row>
    <row r="29" spans="2:15">
      <c r="B29" s="85" t="s">
        <v>311</v>
      </c>
      <c r="C29" s="79" t="s">
        <v>312</v>
      </c>
      <c r="D29" s="92" t="s">
        <v>111</v>
      </c>
      <c r="E29" s="92" t="s">
        <v>258</v>
      </c>
      <c r="F29" s="79" t="s">
        <v>313</v>
      </c>
      <c r="G29" s="92" t="s">
        <v>282</v>
      </c>
      <c r="H29" s="92" t="s">
        <v>155</v>
      </c>
      <c r="I29" s="86">
        <v>384995.99999999994</v>
      </c>
      <c r="J29" s="88">
        <v>2220</v>
      </c>
      <c r="K29" s="79"/>
      <c r="L29" s="86">
        <v>8546.9111999999968</v>
      </c>
      <c r="M29" s="87">
        <v>3.0073086631908784E-4</v>
      </c>
      <c r="N29" s="87">
        <f t="shared" si="0"/>
        <v>4.1353493126024751E-2</v>
      </c>
      <c r="O29" s="87">
        <f>L29/'סכום נכסי הקרן'!$C$42</f>
        <v>1.1382398007980901E-2</v>
      </c>
    </row>
    <row r="30" spans="2:15">
      <c r="B30" s="85" t="s">
        <v>314</v>
      </c>
      <c r="C30" s="79" t="s">
        <v>315</v>
      </c>
      <c r="D30" s="92" t="s">
        <v>111</v>
      </c>
      <c r="E30" s="92" t="s">
        <v>258</v>
      </c>
      <c r="F30" s="79" t="s">
        <v>316</v>
      </c>
      <c r="G30" s="92" t="s">
        <v>278</v>
      </c>
      <c r="H30" s="92" t="s">
        <v>155</v>
      </c>
      <c r="I30" s="86">
        <v>594995.99999999988</v>
      </c>
      <c r="J30" s="88">
        <v>2399</v>
      </c>
      <c r="K30" s="79"/>
      <c r="L30" s="86">
        <v>14273.954039999997</v>
      </c>
      <c r="M30" s="87">
        <v>3.9559180695483627E-4</v>
      </c>
      <c r="N30" s="87">
        <f t="shared" si="0"/>
        <v>6.9063296255416018E-2</v>
      </c>
      <c r="O30" s="87">
        <f>L30/'סכום נכסי הקרן'!$C$42</f>
        <v>1.9009420155307915E-2</v>
      </c>
    </row>
    <row r="31" spans="2:15">
      <c r="B31" s="85" t="s">
        <v>317</v>
      </c>
      <c r="C31" s="79" t="s">
        <v>318</v>
      </c>
      <c r="D31" s="92" t="s">
        <v>111</v>
      </c>
      <c r="E31" s="92" t="s">
        <v>258</v>
      </c>
      <c r="F31" s="79" t="s">
        <v>319</v>
      </c>
      <c r="G31" s="92" t="s">
        <v>320</v>
      </c>
      <c r="H31" s="92" t="s">
        <v>155</v>
      </c>
      <c r="I31" s="86">
        <v>13763.999999999998</v>
      </c>
      <c r="J31" s="88">
        <v>10450</v>
      </c>
      <c r="K31" s="79"/>
      <c r="L31" s="86">
        <v>1438.3379999999997</v>
      </c>
      <c r="M31" s="87">
        <v>2.5933471676584807E-4</v>
      </c>
      <c r="N31" s="87">
        <f t="shared" si="0"/>
        <v>6.9592744330724057E-3</v>
      </c>
      <c r="O31" s="87">
        <f>L31/'סכום נכסי הקרן'!$C$42</f>
        <v>1.9155148805106617E-3</v>
      </c>
    </row>
    <row r="32" spans="2:15">
      <c r="B32" s="85" t="s">
        <v>321</v>
      </c>
      <c r="C32" s="79" t="s">
        <v>322</v>
      </c>
      <c r="D32" s="92" t="s">
        <v>111</v>
      </c>
      <c r="E32" s="92" t="s">
        <v>258</v>
      </c>
      <c r="F32" s="79" t="s">
        <v>323</v>
      </c>
      <c r="G32" s="92" t="s">
        <v>278</v>
      </c>
      <c r="H32" s="92" t="s">
        <v>155</v>
      </c>
      <c r="I32" s="86">
        <v>99600.999999999985</v>
      </c>
      <c r="J32" s="88">
        <v>6372</v>
      </c>
      <c r="K32" s="79"/>
      <c r="L32" s="86">
        <v>6346.5757199999989</v>
      </c>
      <c r="M32" s="87">
        <v>4.2695396230367857E-4</v>
      </c>
      <c r="N32" s="87">
        <f t="shared" si="0"/>
        <v>3.0707359567607957E-2</v>
      </c>
      <c r="O32" s="87">
        <f>L32/'סכום נכסי הקרן'!$C$42</f>
        <v>8.4520886133493435E-3</v>
      </c>
    </row>
    <row r="33" spans="2:15">
      <c r="B33" s="85" t="s">
        <v>324</v>
      </c>
      <c r="C33" s="79" t="s">
        <v>325</v>
      </c>
      <c r="D33" s="92" t="s">
        <v>111</v>
      </c>
      <c r="E33" s="92" t="s">
        <v>258</v>
      </c>
      <c r="F33" s="79" t="s">
        <v>326</v>
      </c>
      <c r="G33" s="92" t="s">
        <v>263</v>
      </c>
      <c r="H33" s="92" t="s">
        <v>155</v>
      </c>
      <c r="I33" s="86">
        <v>21423.999999999996</v>
      </c>
      <c r="J33" s="88">
        <v>15810</v>
      </c>
      <c r="K33" s="79"/>
      <c r="L33" s="86">
        <v>3387.1343999999995</v>
      </c>
      <c r="M33" s="87">
        <v>4.7844756093914264E-4</v>
      </c>
      <c r="N33" s="87">
        <f t="shared" si="0"/>
        <v>1.6388357834737067E-2</v>
      </c>
      <c r="O33" s="87">
        <f>L33/'סכום נכסי הקרן'!$C$42</f>
        <v>4.5108356627507253E-3</v>
      </c>
    </row>
    <row r="34" spans="2:15">
      <c r="B34" s="85" t="s">
        <v>327</v>
      </c>
      <c r="C34" s="79" t="s">
        <v>328</v>
      </c>
      <c r="D34" s="92" t="s">
        <v>111</v>
      </c>
      <c r="E34" s="92" t="s">
        <v>258</v>
      </c>
      <c r="F34" s="79" t="s">
        <v>329</v>
      </c>
      <c r="G34" s="92" t="s">
        <v>183</v>
      </c>
      <c r="H34" s="92" t="s">
        <v>155</v>
      </c>
      <c r="I34" s="86">
        <v>12564.999999999998</v>
      </c>
      <c r="J34" s="88">
        <v>41150</v>
      </c>
      <c r="K34" s="79"/>
      <c r="L34" s="86">
        <v>5170.4974999999995</v>
      </c>
      <c r="M34" s="87">
        <v>2.0473896149033667E-4</v>
      </c>
      <c r="N34" s="87">
        <f t="shared" si="0"/>
        <v>2.5017006474149187E-2</v>
      </c>
      <c r="O34" s="87">
        <f>L34/'סכום נכסי הקרן'!$C$42</f>
        <v>6.8858396989394536E-3</v>
      </c>
    </row>
    <row r="35" spans="2:15">
      <c r="B35" s="85" t="s">
        <v>333</v>
      </c>
      <c r="C35" s="79" t="s">
        <v>334</v>
      </c>
      <c r="D35" s="92" t="s">
        <v>111</v>
      </c>
      <c r="E35" s="92" t="s">
        <v>258</v>
      </c>
      <c r="F35" s="79" t="s">
        <v>335</v>
      </c>
      <c r="G35" s="92" t="s">
        <v>278</v>
      </c>
      <c r="H35" s="92" t="s">
        <v>155</v>
      </c>
      <c r="I35" s="86">
        <v>535607.99999999988</v>
      </c>
      <c r="J35" s="88">
        <v>2664</v>
      </c>
      <c r="K35" s="79"/>
      <c r="L35" s="86">
        <v>14268.597119999997</v>
      </c>
      <c r="M35" s="87">
        <v>4.0159451515382337E-4</v>
      </c>
      <c r="N35" s="87">
        <f t="shared" si="0"/>
        <v>6.9037377259744626E-2</v>
      </c>
      <c r="O35" s="87">
        <f>L35/'סכום נכסי הקרן'!$C$42</f>
        <v>1.9002286046375449E-2</v>
      </c>
    </row>
    <row r="36" spans="2:15">
      <c r="B36" s="85" t="s">
        <v>336</v>
      </c>
      <c r="C36" s="79" t="s">
        <v>337</v>
      </c>
      <c r="D36" s="92" t="s">
        <v>111</v>
      </c>
      <c r="E36" s="92" t="s">
        <v>258</v>
      </c>
      <c r="F36" s="79" t="s">
        <v>338</v>
      </c>
      <c r="G36" s="92" t="s">
        <v>300</v>
      </c>
      <c r="H36" s="92" t="s">
        <v>155</v>
      </c>
      <c r="I36" s="86">
        <v>7379.9999999999991</v>
      </c>
      <c r="J36" s="88">
        <v>57050</v>
      </c>
      <c r="K36" s="79"/>
      <c r="L36" s="86">
        <v>4210.2899999999991</v>
      </c>
      <c r="M36" s="87">
        <v>7.2586641697386476E-4</v>
      </c>
      <c r="N36" s="87">
        <f t="shared" si="0"/>
        <v>2.0371125252075951E-2</v>
      </c>
      <c r="O36" s="87">
        <f>L36/'סכום נכסי הקרן'!$C$42</f>
        <v>5.607077853929489E-3</v>
      </c>
    </row>
    <row r="37" spans="2:15">
      <c r="B37" s="85" t="s">
        <v>339</v>
      </c>
      <c r="C37" s="79" t="s">
        <v>340</v>
      </c>
      <c r="D37" s="92" t="s">
        <v>111</v>
      </c>
      <c r="E37" s="92" t="s">
        <v>258</v>
      </c>
      <c r="F37" s="79" t="s">
        <v>341</v>
      </c>
      <c r="G37" s="92" t="s">
        <v>342</v>
      </c>
      <c r="H37" s="92" t="s">
        <v>155</v>
      </c>
      <c r="I37" s="86">
        <v>17405.999999999996</v>
      </c>
      <c r="J37" s="88">
        <v>37650</v>
      </c>
      <c r="K37" s="79"/>
      <c r="L37" s="86">
        <v>6553.3589999999995</v>
      </c>
      <c r="M37" s="87">
        <v>2.9218767607576667E-4</v>
      </c>
      <c r="N37" s="87">
        <f t="shared" si="0"/>
        <v>3.1707862643860447E-2</v>
      </c>
      <c r="O37" s="87">
        <f>L37/'סכום נכסי הקרן'!$C$42</f>
        <v>8.7274734324119026E-3</v>
      </c>
    </row>
    <row r="38" spans="2:15">
      <c r="B38" s="85" t="s">
        <v>346</v>
      </c>
      <c r="C38" s="79" t="s">
        <v>347</v>
      </c>
      <c r="D38" s="92" t="s">
        <v>111</v>
      </c>
      <c r="E38" s="92" t="s">
        <v>258</v>
      </c>
      <c r="F38" s="79" t="s">
        <v>348</v>
      </c>
      <c r="G38" s="92" t="s">
        <v>282</v>
      </c>
      <c r="H38" s="92" t="s">
        <v>155</v>
      </c>
      <c r="I38" s="86">
        <v>11817.999999999998</v>
      </c>
      <c r="J38" s="88">
        <v>26080</v>
      </c>
      <c r="K38" s="79"/>
      <c r="L38" s="86">
        <v>3082.1343999999995</v>
      </c>
      <c r="M38" s="87">
        <v>8.4627501076354672E-5</v>
      </c>
      <c r="N38" s="87">
        <f t="shared" si="0"/>
        <v>1.4912641624717528E-2</v>
      </c>
      <c r="O38" s="87">
        <f>L38/'סכום נכסי הקרן'!$C$42</f>
        <v>4.1046501635455647E-3</v>
      </c>
    </row>
    <row r="39" spans="2:15">
      <c r="B39" s="85" t="s">
        <v>349</v>
      </c>
      <c r="C39" s="79" t="s">
        <v>350</v>
      </c>
      <c r="D39" s="92" t="s">
        <v>111</v>
      </c>
      <c r="E39" s="92" t="s">
        <v>258</v>
      </c>
      <c r="F39" s="79" t="s">
        <v>351</v>
      </c>
      <c r="G39" s="92" t="s">
        <v>263</v>
      </c>
      <c r="H39" s="92" t="s">
        <v>155</v>
      </c>
      <c r="I39" s="86">
        <v>43863.999999999993</v>
      </c>
      <c r="J39" s="88">
        <v>18680</v>
      </c>
      <c r="K39" s="79"/>
      <c r="L39" s="86">
        <v>8193.7951999999987</v>
      </c>
      <c r="M39" s="87">
        <v>3.6169705381488795E-4</v>
      </c>
      <c r="N39" s="87">
        <f t="shared" si="0"/>
        <v>3.9644971797443578E-2</v>
      </c>
      <c r="O39" s="87">
        <f>L39/'סכום נכסי הקרן'!$C$42</f>
        <v>1.0912133749825725E-2</v>
      </c>
    </row>
    <row r="40" spans="2:15">
      <c r="B40" s="85" t="s">
        <v>352</v>
      </c>
      <c r="C40" s="79" t="s">
        <v>353</v>
      </c>
      <c r="D40" s="92" t="s">
        <v>111</v>
      </c>
      <c r="E40" s="92" t="s">
        <v>258</v>
      </c>
      <c r="F40" s="79" t="s">
        <v>354</v>
      </c>
      <c r="G40" s="92" t="s">
        <v>142</v>
      </c>
      <c r="H40" s="92" t="s">
        <v>155</v>
      </c>
      <c r="I40" s="86">
        <v>70613.999999999985</v>
      </c>
      <c r="J40" s="88">
        <v>2330</v>
      </c>
      <c r="K40" s="79"/>
      <c r="L40" s="86">
        <v>1645.3061999999998</v>
      </c>
      <c r="M40" s="87">
        <v>2.9895039175354478E-4</v>
      </c>
      <c r="N40" s="87">
        <f t="shared" si="0"/>
        <v>7.9606722288054089E-3</v>
      </c>
      <c r="O40" s="87">
        <f>L40/'סכום נכסי הקרן'!$C$42</f>
        <v>2.191145967843755E-3</v>
      </c>
    </row>
    <row r="41" spans="2:15">
      <c r="B41" s="85" t="s">
        <v>355</v>
      </c>
      <c r="C41" s="79" t="s">
        <v>356</v>
      </c>
      <c r="D41" s="92" t="s">
        <v>111</v>
      </c>
      <c r="E41" s="92" t="s">
        <v>258</v>
      </c>
      <c r="F41" s="79" t="s">
        <v>357</v>
      </c>
      <c r="G41" s="92" t="s">
        <v>342</v>
      </c>
      <c r="H41" s="92" t="s">
        <v>155</v>
      </c>
      <c r="I41" s="86">
        <v>55409.999999999993</v>
      </c>
      <c r="J41" s="88">
        <v>7999</v>
      </c>
      <c r="K41" s="79"/>
      <c r="L41" s="86">
        <v>4432.2459000000008</v>
      </c>
      <c r="M41" s="87">
        <v>4.8135821096119099E-4</v>
      </c>
      <c r="N41" s="87">
        <f t="shared" si="0"/>
        <v>2.1445039742369321E-2</v>
      </c>
      <c r="O41" s="87">
        <f>L41/'סכום נכסי הקרן'!$C$42</f>
        <v>5.9026688966935265E-3</v>
      </c>
    </row>
    <row r="42" spans="2:15">
      <c r="B42" s="82"/>
      <c r="C42" s="79"/>
      <c r="D42" s="79"/>
      <c r="E42" s="79"/>
      <c r="F42" s="79"/>
      <c r="G42" s="79"/>
      <c r="H42" s="79"/>
      <c r="I42" s="86"/>
      <c r="J42" s="88"/>
      <c r="K42" s="79"/>
      <c r="L42" s="79"/>
      <c r="M42" s="79"/>
      <c r="N42" s="87"/>
      <c r="O42" s="79"/>
    </row>
    <row r="43" spans="2:15">
      <c r="B43" s="97" t="s">
        <v>358</v>
      </c>
      <c r="C43" s="81"/>
      <c r="D43" s="81"/>
      <c r="E43" s="81"/>
      <c r="F43" s="81"/>
      <c r="G43" s="81"/>
      <c r="H43" s="81"/>
      <c r="I43" s="89"/>
      <c r="J43" s="91"/>
      <c r="K43" s="89">
        <v>41.106049999999996</v>
      </c>
      <c r="L43" s="89">
        <f>SUM(L44:L80)</f>
        <v>37477.437559999991</v>
      </c>
      <c r="M43" s="81"/>
      <c r="N43" s="90">
        <f t="shared" ref="N43:N108" si="1">L43/$L$11</f>
        <v>0.18133135120422006</v>
      </c>
      <c r="O43" s="90">
        <f>L43/'סכום נכסי הקרן'!$C$42</f>
        <v>4.9910792407340407E-2</v>
      </c>
    </row>
    <row r="44" spans="2:15">
      <c r="B44" s="85" t="s">
        <v>359</v>
      </c>
      <c r="C44" s="79" t="s">
        <v>360</v>
      </c>
      <c r="D44" s="92" t="s">
        <v>111</v>
      </c>
      <c r="E44" s="92" t="s">
        <v>258</v>
      </c>
      <c r="F44" s="79" t="s">
        <v>361</v>
      </c>
      <c r="G44" s="92" t="s">
        <v>362</v>
      </c>
      <c r="H44" s="92" t="s">
        <v>155</v>
      </c>
      <c r="I44" s="86">
        <v>181018.99999999997</v>
      </c>
      <c r="J44" s="88">
        <v>402.7</v>
      </c>
      <c r="K44" s="79"/>
      <c r="L44" s="86">
        <v>728.96350999999993</v>
      </c>
      <c r="M44" s="87">
        <v>6.1361306442650389E-4</v>
      </c>
      <c r="N44" s="87">
        <f t="shared" si="1"/>
        <v>3.527027108917182E-3</v>
      </c>
      <c r="O44" s="87">
        <f>L44/'סכום נכסי הקרן'!$C$42</f>
        <v>9.708013351203144E-4</v>
      </c>
    </row>
    <row r="45" spans="2:15">
      <c r="B45" s="85" t="s">
        <v>363</v>
      </c>
      <c r="C45" s="79" t="s">
        <v>364</v>
      </c>
      <c r="D45" s="92" t="s">
        <v>111</v>
      </c>
      <c r="E45" s="92" t="s">
        <v>258</v>
      </c>
      <c r="F45" s="79" t="s">
        <v>365</v>
      </c>
      <c r="G45" s="92" t="s">
        <v>289</v>
      </c>
      <c r="H45" s="92" t="s">
        <v>155</v>
      </c>
      <c r="I45" s="86">
        <v>79535.999999999985</v>
      </c>
      <c r="J45" s="88">
        <v>2000</v>
      </c>
      <c r="K45" s="79"/>
      <c r="L45" s="86">
        <v>1590.7199999999998</v>
      </c>
      <c r="M45" s="87">
        <v>6.030629876680305E-4</v>
      </c>
      <c r="N45" s="87">
        <f t="shared" si="1"/>
        <v>7.6965616052533815E-3</v>
      </c>
      <c r="O45" s="87">
        <f>L45/'סכום נכסי הקרן'!$C$42</f>
        <v>2.1184504829365003E-3</v>
      </c>
    </row>
    <row r="46" spans="2:15">
      <c r="B46" s="85" t="s">
        <v>366</v>
      </c>
      <c r="C46" s="79" t="s">
        <v>367</v>
      </c>
      <c r="D46" s="92" t="s">
        <v>111</v>
      </c>
      <c r="E46" s="92" t="s">
        <v>258</v>
      </c>
      <c r="F46" s="79" t="s">
        <v>368</v>
      </c>
      <c r="G46" s="92" t="s">
        <v>293</v>
      </c>
      <c r="H46" s="92" t="s">
        <v>155</v>
      </c>
      <c r="I46" s="86">
        <v>6489.9999999999991</v>
      </c>
      <c r="J46" s="88">
        <v>22400</v>
      </c>
      <c r="K46" s="79"/>
      <c r="L46" s="86">
        <v>1453.7599999999998</v>
      </c>
      <c r="M46" s="87">
        <v>4.4225134418173374E-4</v>
      </c>
      <c r="N46" s="87">
        <f t="shared" si="1"/>
        <v>7.0338924507475581E-3</v>
      </c>
      <c r="O46" s="87">
        <f>L46/'סכום נכסי הקרן'!$C$42</f>
        <v>1.9360532174573569E-3</v>
      </c>
    </row>
    <row r="47" spans="2:15">
      <c r="B47" s="85" t="s">
        <v>369</v>
      </c>
      <c r="C47" s="79" t="s">
        <v>370</v>
      </c>
      <c r="D47" s="92" t="s">
        <v>111</v>
      </c>
      <c r="E47" s="92" t="s">
        <v>258</v>
      </c>
      <c r="F47" s="79" t="s">
        <v>371</v>
      </c>
      <c r="G47" s="92" t="s">
        <v>372</v>
      </c>
      <c r="H47" s="92" t="s">
        <v>155</v>
      </c>
      <c r="I47" s="86">
        <v>75990.999999999985</v>
      </c>
      <c r="J47" s="88">
        <v>1375</v>
      </c>
      <c r="K47" s="79"/>
      <c r="L47" s="86">
        <v>1044.8762499999998</v>
      </c>
      <c r="M47" s="87">
        <v>6.9835130973839405E-4</v>
      </c>
      <c r="N47" s="87">
        <f t="shared" si="1"/>
        <v>5.0555436707850109E-3</v>
      </c>
      <c r="O47" s="87">
        <f>L47/'סכום נכסי הקרן'!$C$42</f>
        <v>1.3915199384061175E-3</v>
      </c>
    </row>
    <row r="48" spans="2:15">
      <c r="B48" s="85" t="s">
        <v>373</v>
      </c>
      <c r="C48" s="79" t="s">
        <v>374</v>
      </c>
      <c r="D48" s="92" t="s">
        <v>111</v>
      </c>
      <c r="E48" s="92" t="s">
        <v>258</v>
      </c>
      <c r="F48" s="79" t="s">
        <v>375</v>
      </c>
      <c r="G48" s="92" t="s">
        <v>142</v>
      </c>
      <c r="H48" s="92" t="s">
        <v>155</v>
      </c>
      <c r="I48" s="86">
        <v>4743.9999999999991</v>
      </c>
      <c r="J48" s="88">
        <v>3981</v>
      </c>
      <c r="K48" s="79"/>
      <c r="L48" s="86">
        <v>188.85864000000001</v>
      </c>
      <c r="M48" s="87">
        <v>2.1287005916208166E-4</v>
      </c>
      <c r="N48" s="87">
        <f t="shared" si="1"/>
        <v>9.1377625065653962E-4</v>
      </c>
      <c r="O48" s="87">
        <f>L48/'סכום נכסי הקרן'!$C$42</f>
        <v>2.5151357694297595E-4</v>
      </c>
    </row>
    <row r="49" spans="2:15">
      <c r="B49" s="85" t="s">
        <v>376</v>
      </c>
      <c r="C49" s="79" t="s">
        <v>377</v>
      </c>
      <c r="D49" s="92" t="s">
        <v>111</v>
      </c>
      <c r="E49" s="92" t="s">
        <v>258</v>
      </c>
      <c r="F49" s="79" t="s">
        <v>378</v>
      </c>
      <c r="G49" s="92" t="s">
        <v>300</v>
      </c>
      <c r="H49" s="92" t="s">
        <v>155</v>
      </c>
      <c r="I49" s="86">
        <v>2677.9999999999995</v>
      </c>
      <c r="J49" s="88">
        <v>89680</v>
      </c>
      <c r="K49" s="86">
        <v>24.499049999999997</v>
      </c>
      <c r="L49" s="86">
        <v>2426.1294499999999</v>
      </c>
      <c r="M49" s="87">
        <v>7.4034694570945705E-4</v>
      </c>
      <c r="N49" s="87">
        <f t="shared" si="1"/>
        <v>1.1738618219576358E-2</v>
      </c>
      <c r="O49" s="87">
        <f>L49/'סכום נכסי הקרן'!$C$42</f>
        <v>3.2310118091298068E-3</v>
      </c>
    </row>
    <row r="50" spans="2:15">
      <c r="B50" s="85" t="s">
        <v>379</v>
      </c>
      <c r="C50" s="79" t="s">
        <v>380</v>
      </c>
      <c r="D50" s="92" t="s">
        <v>111</v>
      </c>
      <c r="E50" s="92" t="s">
        <v>258</v>
      </c>
      <c r="F50" s="79" t="s">
        <v>381</v>
      </c>
      <c r="G50" s="92" t="s">
        <v>181</v>
      </c>
      <c r="H50" s="92" t="s">
        <v>155</v>
      </c>
      <c r="I50" s="86">
        <v>87894.999999999985</v>
      </c>
      <c r="J50" s="88">
        <v>190</v>
      </c>
      <c r="K50" s="79"/>
      <c r="L50" s="86">
        <v>167.00049999999996</v>
      </c>
      <c r="M50" s="87">
        <v>1.6392817649252565E-4</v>
      </c>
      <c r="N50" s="87">
        <f t="shared" si="1"/>
        <v>8.08017524365141E-4</v>
      </c>
      <c r="O50" s="87">
        <f>L50/'סכום נכסי הקרן'!$C$42</f>
        <v>2.2240387363938152E-4</v>
      </c>
    </row>
    <row r="51" spans="2:15">
      <c r="B51" s="85" t="s">
        <v>382</v>
      </c>
      <c r="C51" s="79" t="s">
        <v>383</v>
      </c>
      <c r="D51" s="92" t="s">
        <v>111</v>
      </c>
      <c r="E51" s="92" t="s">
        <v>258</v>
      </c>
      <c r="F51" s="79" t="s">
        <v>384</v>
      </c>
      <c r="G51" s="92" t="s">
        <v>181</v>
      </c>
      <c r="H51" s="92" t="s">
        <v>155</v>
      </c>
      <c r="I51" s="86">
        <v>122746.99999999999</v>
      </c>
      <c r="J51" s="88">
        <v>419.2</v>
      </c>
      <c r="K51" s="79"/>
      <c r="L51" s="86">
        <v>514.55541999999991</v>
      </c>
      <c r="M51" s="87">
        <v>3.2462055161454074E-4</v>
      </c>
      <c r="N51" s="87">
        <f t="shared" si="1"/>
        <v>2.4896320467128266E-3</v>
      </c>
      <c r="O51" s="87">
        <f>L51/'סכום נכסי הקרן'!$C$42</f>
        <v>6.8526213161121613E-4</v>
      </c>
    </row>
    <row r="52" spans="2:15">
      <c r="B52" s="85" t="s">
        <v>385</v>
      </c>
      <c r="C52" s="79" t="s">
        <v>386</v>
      </c>
      <c r="D52" s="92" t="s">
        <v>111</v>
      </c>
      <c r="E52" s="92" t="s">
        <v>258</v>
      </c>
      <c r="F52" s="79" t="s">
        <v>387</v>
      </c>
      <c r="G52" s="92" t="s">
        <v>388</v>
      </c>
      <c r="H52" s="92" t="s">
        <v>155</v>
      </c>
      <c r="I52" s="86">
        <v>2384.9999999999995</v>
      </c>
      <c r="J52" s="88">
        <v>15190</v>
      </c>
      <c r="K52" s="79"/>
      <c r="L52" s="86">
        <v>362.28149999999994</v>
      </c>
      <c r="M52" s="87">
        <v>5.2073815124200956E-4</v>
      </c>
      <c r="N52" s="87">
        <f t="shared" si="1"/>
        <v>1.7528678102957168E-3</v>
      </c>
      <c r="O52" s="87">
        <f>L52/'סכום נכסי הקרן'!$C$42</f>
        <v>4.8247046534522712E-4</v>
      </c>
    </row>
    <row r="53" spans="2:15">
      <c r="B53" s="85" t="s">
        <v>389</v>
      </c>
      <c r="C53" s="79" t="s">
        <v>390</v>
      </c>
      <c r="D53" s="92" t="s">
        <v>111</v>
      </c>
      <c r="E53" s="92" t="s">
        <v>258</v>
      </c>
      <c r="F53" s="79" t="s">
        <v>391</v>
      </c>
      <c r="G53" s="92" t="s">
        <v>392</v>
      </c>
      <c r="H53" s="92" t="s">
        <v>155</v>
      </c>
      <c r="I53" s="86">
        <v>14169.999999999998</v>
      </c>
      <c r="J53" s="88">
        <v>4196</v>
      </c>
      <c r="K53" s="79"/>
      <c r="L53" s="86">
        <v>594.57319999999982</v>
      </c>
      <c r="M53" s="87">
        <v>5.7297140626026049E-4</v>
      </c>
      <c r="N53" s="87">
        <f t="shared" si="1"/>
        <v>2.8767911779776696E-3</v>
      </c>
      <c r="O53" s="87">
        <f>L53/'סכום נכסי הקרן'!$C$42</f>
        <v>7.9182626903609693E-4</v>
      </c>
    </row>
    <row r="54" spans="2:15">
      <c r="B54" s="85" t="s">
        <v>393</v>
      </c>
      <c r="C54" s="79" t="s">
        <v>394</v>
      </c>
      <c r="D54" s="92" t="s">
        <v>111</v>
      </c>
      <c r="E54" s="92" t="s">
        <v>258</v>
      </c>
      <c r="F54" s="79" t="s">
        <v>395</v>
      </c>
      <c r="G54" s="92" t="s">
        <v>263</v>
      </c>
      <c r="H54" s="92" t="s">
        <v>155</v>
      </c>
      <c r="I54" s="86">
        <v>1688.9999999999998</v>
      </c>
      <c r="J54" s="88">
        <v>169200</v>
      </c>
      <c r="K54" s="79"/>
      <c r="L54" s="86">
        <v>2857.7879999999996</v>
      </c>
      <c r="M54" s="87">
        <v>7.9045094079573921E-4</v>
      </c>
      <c r="N54" s="87">
        <f t="shared" si="1"/>
        <v>1.3827160906227274E-2</v>
      </c>
      <c r="O54" s="87">
        <f>L54/'סכום נכסי הקרן'!$C$42</f>
        <v>3.8058755586967757E-3</v>
      </c>
    </row>
    <row r="55" spans="2:15">
      <c r="B55" s="85" t="s">
        <v>396</v>
      </c>
      <c r="C55" s="79" t="s">
        <v>397</v>
      </c>
      <c r="D55" s="92" t="s">
        <v>111</v>
      </c>
      <c r="E55" s="92" t="s">
        <v>258</v>
      </c>
      <c r="F55" s="79" t="s">
        <v>398</v>
      </c>
      <c r="G55" s="92" t="s">
        <v>263</v>
      </c>
      <c r="H55" s="92" t="s">
        <v>155</v>
      </c>
      <c r="I55" s="86">
        <v>6586.9999999999991</v>
      </c>
      <c r="J55" s="88">
        <v>5843</v>
      </c>
      <c r="K55" s="79"/>
      <c r="L55" s="86">
        <v>384.87840999999992</v>
      </c>
      <c r="M55" s="87">
        <v>3.6726650183256893E-4</v>
      </c>
      <c r="N55" s="87">
        <f t="shared" si="1"/>
        <v>1.8622010115526106E-3</v>
      </c>
      <c r="O55" s="87">
        <f>L55/'סכום נכסי הקרן'!$C$42</f>
        <v>5.1256402983324045E-4</v>
      </c>
    </row>
    <row r="56" spans="2:15">
      <c r="B56" s="85" t="s">
        <v>399</v>
      </c>
      <c r="C56" s="79" t="s">
        <v>400</v>
      </c>
      <c r="D56" s="92" t="s">
        <v>111</v>
      </c>
      <c r="E56" s="92" t="s">
        <v>258</v>
      </c>
      <c r="F56" s="79" t="s">
        <v>401</v>
      </c>
      <c r="G56" s="92" t="s">
        <v>402</v>
      </c>
      <c r="H56" s="92" t="s">
        <v>155</v>
      </c>
      <c r="I56" s="86">
        <v>5051.9999999999991</v>
      </c>
      <c r="J56" s="88">
        <v>19400</v>
      </c>
      <c r="K56" s="79"/>
      <c r="L56" s="86">
        <v>980.08799999999985</v>
      </c>
      <c r="M56" s="87">
        <v>1.0386504616361333E-3</v>
      </c>
      <c r="N56" s="87">
        <f t="shared" si="1"/>
        <v>4.7420713076905905E-3</v>
      </c>
      <c r="O56" s="87">
        <f>L56/'סכום נכסי הקרן'!$C$42</f>
        <v>1.3052378149015973E-3</v>
      </c>
    </row>
    <row r="57" spans="2:15">
      <c r="B57" s="85" t="s">
        <v>403</v>
      </c>
      <c r="C57" s="79" t="s">
        <v>404</v>
      </c>
      <c r="D57" s="92" t="s">
        <v>111</v>
      </c>
      <c r="E57" s="92" t="s">
        <v>258</v>
      </c>
      <c r="F57" s="79" t="s">
        <v>405</v>
      </c>
      <c r="G57" s="92" t="s">
        <v>372</v>
      </c>
      <c r="H57" s="92" t="s">
        <v>155</v>
      </c>
      <c r="I57" s="86">
        <v>6600.9999999999991</v>
      </c>
      <c r="J57" s="88">
        <v>10240</v>
      </c>
      <c r="K57" s="79"/>
      <c r="L57" s="86">
        <v>675.94240000000002</v>
      </c>
      <c r="M57" s="87">
        <v>4.7135000969334394E-4</v>
      </c>
      <c r="N57" s="87">
        <f t="shared" si="1"/>
        <v>3.2704890384246278E-3</v>
      </c>
      <c r="O57" s="87">
        <f>L57/'סכום נכסי הקרן'!$C$42</f>
        <v>9.0019016779650557E-4</v>
      </c>
    </row>
    <row r="58" spans="2:15">
      <c r="B58" s="85" t="s">
        <v>406</v>
      </c>
      <c r="C58" s="79" t="s">
        <v>407</v>
      </c>
      <c r="D58" s="92" t="s">
        <v>111</v>
      </c>
      <c r="E58" s="92" t="s">
        <v>258</v>
      </c>
      <c r="F58" s="79" t="s">
        <v>408</v>
      </c>
      <c r="G58" s="92" t="s">
        <v>409</v>
      </c>
      <c r="H58" s="92" t="s">
        <v>155</v>
      </c>
      <c r="I58" s="86">
        <v>3409.9999999999995</v>
      </c>
      <c r="J58" s="88">
        <v>14600</v>
      </c>
      <c r="K58" s="79"/>
      <c r="L58" s="86">
        <v>497.85999999999996</v>
      </c>
      <c r="M58" s="87">
        <v>5.0203789105218298E-4</v>
      </c>
      <c r="N58" s="87">
        <f t="shared" si="1"/>
        <v>2.4088526961322221E-3</v>
      </c>
      <c r="O58" s="87">
        <f>L58/'סכום נכסי הקרן'!$C$42</f>
        <v>6.6302791027633159E-4</v>
      </c>
    </row>
    <row r="59" spans="2:15" s="121" customFormat="1">
      <c r="B59" s="85" t="s">
        <v>410</v>
      </c>
      <c r="C59" s="79" t="s">
        <v>411</v>
      </c>
      <c r="D59" s="92" t="s">
        <v>111</v>
      </c>
      <c r="E59" s="92" t="s">
        <v>258</v>
      </c>
      <c r="F59" s="79" t="s">
        <v>412</v>
      </c>
      <c r="G59" s="92" t="s">
        <v>409</v>
      </c>
      <c r="H59" s="92" t="s">
        <v>155</v>
      </c>
      <c r="I59" s="86">
        <v>16606.999999999996</v>
      </c>
      <c r="J59" s="88">
        <v>9054</v>
      </c>
      <c r="K59" s="86">
        <v>16.606999999999996</v>
      </c>
      <c r="L59" s="86">
        <v>1520.2047799999998</v>
      </c>
      <c r="M59" s="87">
        <v>7.3865758957440859E-4</v>
      </c>
      <c r="N59" s="87">
        <f t="shared" si="1"/>
        <v>7.35537979145963E-3</v>
      </c>
      <c r="O59" s="87">
        <f>L59/'סכום נכסי הקרן'!$C$42</f>
        <v>2.0245414342897408E-3</v>
      </c>
    </row>
    <row r="60" spans="2:15" s="121" customFormat="1">
      <c r="B60" s="85" t="s">
        <v>413</v>
      </c>
      <c r="C60" s="79" t="s">
        <v>414</v>
      </c>
      <c r="D60" s="92" t="s">
        <v>111</v>
      </c>
      <c r="E60" s="92" t="s">
        <v>258</v>
      </c>
      <c r="F60" s="79" t="s">
        <v>415</v>
      </c>
      <c r="G60" s="92" t="s">
        <v>300</v>
      </c>
      <c r="H60" s="92" t="s">
        <v>155</v>
      </c>
      <c r="I60" s="86">
        <v>3238.9999999999995</v>
      </c>
      <c r="J60" s="88">
        <v>22370</v>
      </c>
      <c r="K60" s="79"/>
      <c r="L60" s="86">
        <v>724.5643</v>
      </c>
      <c r="M60" s="87">
        <v>1.8752504000611378E-4</v>
      </c>
      <c r="N60" s="87">
        <f t="shared" si="1"/>
        <v>3.5057419105293786E-3</v>
      </c>
      <c r="O60" s="87">
        <f>L60/'סכום נכסי הקרן'!$C$42</f>
        <v>9.6494266197291007E-4</v>
      </c>
    </row>
    <row r="61" spans="2:15" s="121" customFormat="1">
      <c r="B61" s="85" t="s">
        <v>416</v>
      </c>
      <c r="C61" s="79" t="s">
        <v>417</v>
      </c>
      <c r="D61" s="92" t="s">
        <v>111</v>
      </c>
      <c r="E61" s="92" t="s">
        <v>258</v>
      </c>
      <c r="F61" s="79" t="s">
        <v>418</v>
      </c>
      <c r="G61" s="92" t="s">
        <v>263</v>
      </c>
      <c r="H61" s="92" t="s">
        <v>155</v>
      </c>
      <c r="I61" s="86">
        <v>1470.9999999999998</v>
      </c>
      <c r="J61" s="88">
        <v>42890</v>
      </c>
      <c r="K61" s="79"/>
      <c r="L61" s="86">
        <v>630.91189999999995</v>
      </c>
      <c r="M61" s="87">
        <v>2.7221101220304756E-4</v>
      </c>
      <c r="N61" s="87">
        <f t="shared" si="1"/>
        <v>3.0526128456532017E-3</v>
      </c>
      <c r="O61" s="87">
        <f>L61/'סכום נכסי הקרן'!$C$42</f>
        <v>8.4022054116713501E-4</v>
      </c>
    </row>
    <row r="62" spans="2:15" s="121" customFormat="1">
      <c r="B62" s="85" t="s">
        <v>419</v>
      </c>
      <c r="C62" s="79" t="s">
        <v>420</v>
      </c>
      <c r="D62" s="92" t="s">
        <v>111</v>
      </c>
      <c r="E62" s="92" t="s">
        <v>258</v>
      </c>
      <c r="F62" s="79" t="s">
        <v>421</v>
      </c>
      <c r="G62" s="92" t="s">
        <v>293</v>
      </c>
      <c r="H62" s="92" t="s">
        <v>155</v>
      </c>
      <c r="I62" s="86">
        <v>18699.999999999996</v>
      </c>
      <c r="J62" s="88">
        <v>6850</v>
      </c>
      <c r="K62" s="79"/>
      <c r="L62" s="86">
        <v>1280.9499999999998</v>
      </c>
      <c r="M62" s="87">
        <v>3.3646862717039578E-4</v>
      </c>
      <c r="N62" s="87">
        <f t="shared" si="1"/>
        <v>6.1977661613918968E-3</v>
      </c>
      <c r="O62" s="87">
        <f>L62/'סכום נכסי הקרן'!$C$42</f>
        <v>1.7059125088749183E-3</v>
      </c>
    </row>
    <row r="63" spans="2:15" s="121" customFormat="1">
      <c r="B63" s="85" t="s">
        <v>422</v>
      </c>
      <c r="C63" s="79" t="s">
        <v>423</v>
      </c>
      <c r="D63" s="92" t="s">
        <v>111</v>
      </c>
      <c r="E63" s="92" t="s">
        <v>258</v>
      </c>
      <c r="F63" s="79" t="s">
        <v>424</v>
      </c>
      <c r="G63" s="92" t="s">
        <v>409</v>
      </c>
      <c r="H63" s="92" t="s">
        <v>155</v>
      </c>
      <c r="I63" s="86">
        <v>50343.999999999993</v>
      </c>
      <c r="J63" s="88">
        <v>4355</v>
      </c>
      <c r="K63" s="79"/>
      <c r="L63" s="86">
        <v>2192.4812000000002</v>
      </c>
      <c r="M63" s="87">
        <v>8.1622346935279798E-4</v>
      </c>
      <c r="N63" s="87">
        <f t="shared" si="1"/>
        <v>1.0608131301649481E-2</v>
      </c>
      <c r="O63" s="87">
        <f>L63/'סכום נכסי הקרן'!$C$42</f>
        <v>2.9198494121964887E-3</v>
      </c>
    </row>
    <row r="64" spans="2:15" s="121" customFormat="1">
      <c r="B64" s="85" t="s">
        <v>425</v>
      </c>
      <c r="C64" s="79" t="s">
        <v>426</v>
      </c>
      <c r="D64" s="92" t="s">
        <v>111</v>
      </c>
      <c r="E64" s="92" t="s">
        <v>258</v>
      </c>
      <c r="F64" s="79" t="s">
        <v>427</v>
      </c>
      <c r="G64" s="92" t="s">
        <v>392</v>
      </c>
      <c r="H64" s="92" t="s">
        <v>155</v>
      </c>
      <c r="I64" s="86">
        <v>83641.999999999985</v>
      </c>
      <c r="J64" s="88">
        <v>2362</v>
      </c>
      <c r="K64" s="79"/>
      <c r="L64" s="86">
        <v>1975.6240399999997</v>
      </c>
      <c r="M64" s="87">
        <v>7.768811133283519E-4</v>
      </c>
      <c r="N64" s="87">
        <f t="shared" si="1"/>
        <v>9.5588866253517712E-3</v>
      </c>
      <c r="O64" s="87">
        <f>L64/'סכום נכסי הקרן'!$C$42</f>
        <v>2.6310486456692316E-3</v>
      </c>
    </row>
    <row r="65" spans="2:15" s="121" customFormat="1">
      <c r="B65" s="85" t="s">
        <v>428</v>
      </c>
      <c r="C65" s="79" t="s">
        <v>429</v>
      </c>
      <c r="D65" s="92" t="s">
        <v>111</v>
      </c>
      <c r="E65" s="92" t="s">
        <v>258</v>
      </c>
      <c r="F65" s="79" t="s">
        <v>430</v>
      </c>
      <c r="G65" s="92" t="s">
        <v>293</v>
      </c>
      <c r="H65" s="92" t="s">
        <v>155</v>
      </c>
      <c r="I65" s="86">
        <v>17567.999999999996</v>
      </c>
      <c r="J65" s="88">
        <v>4128</v>
      </c>
      <c r="K65" s="79"/>
      <c r="L65" s="86">
        <v>725.20704000000001</v>
      </c>
      <c r="M65" s="87">
        <v>2.776586666842837E-4</v>
      </c>
      <c r="N65" s="87">
        <f t="shared" si="1"/>
        <v>3.508851752617339E-3</v>
      </c>
      <c r="O65" s="87">
        <f>L65/'סכום נכסי הקרן'!$C$42</f>
        <v>9.6579863465408756E-4</v>
      </c>
    </row>
    <row r="66" spans="2:15" s="121" customFormat="1">
      <c r="B66" s="85" t="s">
        <v>431</v>
      </c>
      <c r="C66" s="79" t="s">
        <v>432</v>
      </c>
      <c r="D66" s="92" t="s">
        <v>111</v>
      </c>
      <c r="E66" s="92" t="s">
        <v>258</v>
      </c>
      <c r="F66" s="79" t="s">
        <v>433</v>
      </c>
      <c r="G66" s="92" t="s">
        <v>304</v>
      </c>
      <c r="H66" s="92" t="s">
        <v>155</v>
      </c>
      <c r="I66" s="86">
        <v>8850.9999999999982</v>
      </c>
      <c r="J66" s="88">
        <v>9411</v>
      </c>
      <c r="K66" s="79"/>
      <c r="L66" s="86">
        <v>832.96760999999992</v>
      </c>
      <c r="M66" s="87">
        <v>3.1583467904741457E-4</v>
      </c>
      <c r="N66" s="87">
        <f t="shared" si="1"/>
        <v>4.0302419819614214E-3</v>
      </c>
      <c r="O66" s="87">
        <f>L66/'סכום נכסי הקרן'!$C$42</f>
        <v>1.1093093917691125E-3</v>
      </c>
    </row>
    <row r="67" spans="2:15" s="121" customFormat="1">
      <c r="B67" s="85" t="s">
        <v>434</v>
      </c>
      <c r="C67" s="79" t="s">
        <v>435</v>
      </c>
      <c r="D67" s="92" t="s">
        <v>111</v>
      </c>
      <c r="E67" s="92" t="s">
        <v>258</v>
      </c>
      <c r="F67" s="79" t="s">
        <v>436</v>
      </c>
      <c r="G67" s="92" t="s">
        <v>289</v>
      </c>
      <c r="H67" s="92" t="s">
        <v>155</v>
      </c>
      <c r="I67" s="86">
        <v>56134.999999999993</v>
      </c>
      <c r="J67" s="88">
        <v>2494</v>
      </c>
      <c r="K67" s="79"/>
      <c r="L67" s="86">
        <v>1400.0068999999996</v>
      </c>
      <c r="M67" s="87">
        <v>5.7257507672031725E-4</v>
      </c>
      <c r="N67" s="87">
        <f t="shared" si="1"/>
        <v>6.7738127097350942E-3</v>
      </c>
      <c r="O67" s="87">
        <f>L67/'סכום נכסי הקרן'!$C$42</f>
        <v>1.8644672182530127E-3</v>
      </c>
    </row>
    <row r="68" spans="2:15" s="121" customFormat="1">
      <c r="B68" s="85" t="s">
        <v>437</v>
      </c>
      <c r="C68" s="79" t="s">
        <v>438</v>
      </c>
      <c r="D68" s="92" t="s">
        <v>111</v>
      </c>
      <c r="E68" s="92" t="s">
        <v>258</v>
      </c>
      <c r="F68" s="79" t="s">
        <v>439</v>
      </c>
      <c r="G68" s="92" t="s">
        <v>183</v>
      </c>
      <c r="H68" s="92" t="s">
        <v>155</v>
      </c>
      <c r="I68" s="86">
        <v>17054.999999999996</v>
      </c>
      <c r="J68" s="88">
        <v>4299</v>
      </c>
      <c r="K68" s="79"/>
      <c r="L68" s="86">
        <v>733.19444999999985</v>
      </c>
      <c r="M68" s="87">
        <v>3.4249522278907577E-4</v>
      </c>
      <c r="N68" s="87">
        <f t="shared" si="1"/>
        <v>3.5474981474142965E-3</v>
      </c>
      <c r="O68" s="87">
        <f>L68/'סכום נכסי הקרן'!$C$42</f>
        <v>9.7643591373017355E-4</v>
      </c>
    </row>
    <row r="69" spans="2:15" s="121" customFormat="1">
      <c r="B69" s="85" t="s">
        <v>330</v>
      </c>
      <c r="C69" s="79" t="s">
        <v>331</v>
      </c>
      <c r="D69" s="92" t="s">
        <v>111</v>
      </c>
      <c r="E69" s="92" t="s">
        <v>258</v>
      </c>
      <c r="F69" s="79" t="s">
        <v>332</v>
      </c>
      <c r="G69" s="92" t="s">
        <v>274</v>
      </c>
      <c r="H69" s="92" t="s">
        <v>155</v>
      </c>
      <c r="I69" s="86">
        <v>37396.999999999993</v>
      </c>
      <c r="J69" s="88">
        <v>2490</v>
      </c>
      <c r="K69" s="79"/>
      <c r="L69" s="86">
        <v>931.18529999999987</v>
      </c>
      <c r="M69" s="87">
        <v>3.304071927393785E-4</v>
      </c>
      <c r="N69" s="87">
        <f>L69/$L$11</f>
        <v>4.5054598089898611E-3</v>
      </c>
      <c r="O69" s="87">
        <f>L69/'סכום נכסי הקרן'!$C$42</f>
        <v>1.240111363714777E-3</v>
      </c>
    </row>
    <row r="70" spans="2:15" s="121" customFormat="1">
      <c r="B70" s="85" t="s">
        <v>440</v>
      </c>
      <c r="C70" s="79" t="s">
        <v>441</v>
      </c>
      <c r="D70" s="92" t="s">
        <v>111</v>
      </c>
      <c r="E70" s="92" t="s">
        <v>258</v>
      </c>
      <c r="F70" s="79" t="s">
        <v>442</v>
      </c>
      <c r="G70" s="92" t="s">
        <v>142</v>
      </c>
      <c r="H70" s="92" t="s">
        <v>155</v>
      </c>
      <c r="I70" s="86">
        <v>7673.9999999999991</v>
      </c>
      <c r="J70" s="88">
        <v>10700</v>
      </c>
      <c r="K70" s="79"/>
      <c r="L70" s="86">
        <v>821.11799999999994</v>
      </c>
      <c r="M70" s="87">
        <v>7.0443273062139884E-4</v>
      </c>
      <c r="N70" s="87">
        <f t="shared" si="1"/>
        <v>3.972908665373193E-3</v>
      </c>
      <c r="O70" s="87">
        <f>L70/'סכום נכסי הקרן'!$C$42</f>
        <v>1.0935286056929273E-3</v>
      </c>
    </row>
    <row r="71" spans="2:15" s="121" customFormat="1">
      <c r="B71" s="85" t="s">
        <v>443</v>
      </c>
      <c r="C71" s="79" t="s">
        <v>444</v>
      </c>
      <c r="D71" s="92" t="s">
        <v>111</v>
      </c>
      <c r="E71" s="92" t="s">
        <v>258</v>
      </c>
      <c r="F71" s="79" t="s">
        <v>445</v>
      </c>
      <c r="G71" s="92" t="s">
        <v>282</v>
      </c>
      <c r="H71" s="92" t="s">
        <v>155</v>
      </c>
      <c r="I71" s="86">
        <v>3894.9999999999995</v>
      </c>
      <c r="J71" s="88">
        <v>18000</v>
      </c>
      <c r="K71" s="79"/>
      <c r="L71" s="86">
        <v>701.09999999999991</v>
      </c>
      <c r="M71" s="87">
        <v>4.0794075799477478E-4</v>
      </c>
      <c r="N71" s="87">
        <f t="shared" si="1"/>
        <v>3.3922119175236027E-3</v>
      </c>
      <c r="O71" s="87">
        <f>L71/'סכום נכסי הקרן'!$C$42</f>
        <v>9.3369394587782917E-4</v>
      </c>
    </row>
    <row r="72" spans="2:15" s="121" customFormat="1">
      <c r="B72" s="85" t="s">
        <v>343</v>
      </c>
      <c r="C72" s="79" t="s">
        <v>344</v>
      </c>
      <c r="D72" s="92" t="s">
        <v>111</v>
      </c>
      <c r="E72" s="92" t="s">
        <v>258</v>
      </c>
      <c r="F72" s="79" t="s">
        <v>345</v>
      </c>
      <c r="G72" s="92" t="s">
        <v>274</v>
      </c>
      <c r="H72" s="92" t="s">
        <v>155</v>
      </c>
      <c r="I72" s="86">
        <v>60144.999999999993</v>
      </c>
      <c r="J72" s="88">
        <v>1912</v>
      </c>
      <c r="K72" s="79"/>
      <c r="L72" s="86">
        <v>1149.9723999999997</v>
      </c>
      <c r="M72" s="87">
        <v>3.6215794010946358E-4</v>
      </c>
      <c r="N72" s="87">
        <f>L72/$L$11</f>
        <v>5.5640423336231907E-3</v>
      </c>
      <c r="O72" s="87">
        <f>L72/'סכום נכסי הקרן'!$C$42</f>
        <v>1.5314823389054302E-3</v>
      </c>
    </row>
    <row r="73" spans="2:15" s="121" customFormat="1">
      <c r="B73" s="85" t="s">
        <v>446</v>
      </c>
      <c r="C73" s="79" t="s">
        <v>447</v>
      </c>
      <c r="D73" s="92" t="s">
        <v>111</v>
      </c>
      <c r="E73" s="92" t="s">
        <v>258</v>
      </c>
      <c r="F73" s="79" t="s">
        <v>448</v>
      </c>
      <c r="G73" s="92" t="s">
        <v>372</v>
      </c>
      <c r="H73" s="92" t="s">
        <v>155</v>
      </c>
      <c r="I73" s="86">
        <v>1184.9999999999998</v>
      </c>
      <c r="J73" s="88">
        <v>33530</v>
      </c>
      <c r="K73" s="79"/>
      <c r="L73" s="86">
        <v>397.33049999999992</v>
      </c>
      <c r="M73" s="87">
        <v>5.0586504630479451E-4</v>
      </c>
      <c r="N73" s="87">
        <f t="shared" si="1"/>
        <v>1.9224493756890768E-3</v>
      </c>
      <c r="O73" s="87">
        <f>L73/'סכום נכסי הקרן'!$C$42</f>
        <v>5.2914717210470797E-4</v>
      </c>
    </row>
    <row r="74" spans="2:15" s="121" customFormat="1">
      <c r="B74" s="85" t="s">
        <v>449</v>
      </c>
      <c r="C74" s="79" t="s">
        <v>450</v>
      </c>
      <c r="D74" s="92" t="s">
        <v>111</v>
      </c>
      <c r="E74" s="92" t="s">
        <v>258</v>
      </c>
      <c r="F74" s="79" t="s">
        <v>451</v>
      </c>
      <c r="G74" s="92" t="s">
        <v>452</v>
      </c>
      <c r="H74" s="92" t="s">
        <v>155</v>
      </c>
      <c r="I74" s="86">
        <v>7443.9999999999991</v>
      </c>
      <c r="J74" s="88">
        <v>2245</v>
      </c>
      <c r="K74" s="79"/>
      <c r="L74" s="86">
        <v>167.11779999999996</v>
      </c>
      <c r="M74" s="87">
        <v>1.8486359989278704E-4</v>
      </c>
      <c r="N74" s="87">
        <f t="shared" si="1"/>
        <v>8.0858507030427316E-4</v>
      </c>
      <c r="O74" s="87">
        <f>L74/'סכום נכסי הקרן'!$C$42</f>
        <v>2.2256008858710863E-4</v>
      </c>
    </row>
    <row r="75" spans="2:15" s="121" customFormat="1">
      <c r="B75" s="85" t="s">
        <v>453</v>
      </c>
      <c r="C75" s="79" t="s">
        <v>454</v>
      </c>
      <c r="D75" s="92" t="s">
        <v>111</v>
      </c>
      <c r="E75" s="92" t="s">
        <v>258</v>
      </c>
      <c r="F75" s="79" t="s">
        <v>455</v>
      </c>
      <c r="G75" s="92" t="s">
        <v>342</v>
      </c>
      <c r="H75" s="92" t="s">
        <v>155</v>
      </c>
      <c r="I75" s="86">
        <v>6853.9999999999991</v>
      </c>
      <c r="J75" s="88">
        <v>9761</v>
      </c>
      <c r="K75" s="79"/>
      <c r="L75" s="86">
        <v>669.01893999999982</v>
      </c>
      <c r="M75" s="87">
        <v>5.4493989044275288E-4</v>
      </c>
      <c r="N75" s="87">
        <f t="shared" si="1"/>
        <v>3.2369904739937352E-3</v>
      </c>
      <c r="O75" s="87">
        <f>L75/'סכום נכסי הקרן'!$C$42</f>
        <v>8.9096981023477752E-4</v>
      </c>
    </row>
    <row r="76" spans="2:15" s="121" customFormat="1">
      <c r="B76" s="85" t="s">
        <v>456</v>
      </c>
      <c r="C76" s="79" t="s">
        <v>457</v>
      </c>
      <c r="D76" s="92" t="s">
        <v>111</v>
      </c>
      <c r="E76" s="92" t="s">
        <v>258</v>
      </c>
      <c r="F76" s="79" t="s">
        <v>458</v>
      </c>
      <c r="G76" s="92" t="s">
        <v>263</v>
      </c>
      <c r="H76" s="92" t="s">
        <v>155</v>
      </c>
      <c r="I76" s="86">
        <v>74637.999999999985</v>
      </c>
      <c r="J76" s="88">
        <v>1478</v>
      </c>
      <c r="K76" s="79"/>
      <c r="L76" s="86">
        <v>1103.1496399999996</v>
      </c>
      <c r="M76" s="87">
        <v>4.2454193675226117E-4</v>
      </c>
      <c r="N76" s="87">
        <f t="shared" si="1"/>
        <v>5.3374944453285856E-3</v>
      </c>
      <c r="O76" s="87">
        <f>L76/'סכום נכסי הקרן'!$C$42</f>
        <v>1.4691258597422715E-3</v>
      </c>
    </row>
    <row r="77" spans="2:15" s="121" customFormat="1">
      <c r="B77" s="85" t="s">
        <v>459</v>
      </c>
      <c r="C77" s="79" t="s">
        <v>460</v>
      </c>
      <c r="D77" s="92" t="s">
        <v>111</v>
      </c>
      <c r="E77" s="92" t="s">
        <v>258</v>
      </c>
      <c r="F77" s="79" t="s">
        <v>461</v>
      </c>
      <c r="G77" s="92" t="s">
        <v>142</v>
      </c>
      <c r="H77" s="92" t="s">
        <v>155</v>
      </c>
      <c r="I77" s="86">
        <v>3682.9999999999995</v>
      </c>
      <c r="J77" s="88">
        <v>17200</v>
      </c>
      <c r="K77" s="79"/>
      <c r="L77" s="86">
        <v>633.47599999999989</v>
      </c>
      <c r="M77" s="87">
        <v>2.6735710568474668E-4</v>
      </c>
      <c r="N77" s="87">
        <f t="shared" si="1"/>
        <v>3.0650190224863526E-3</v>
      </c>
      <c r="O77" s="87">
        <f>L77/'סכום נכסי הקרן'!$C$42</f>
        <v>8.4363529604750207E-4</v>
      </c>
    </row>
    <row r="78" spans="2:15" s="121" customFormat="1">
      <c r="B78" s="85" t="s">
        <v>462</v>
      </c>
      <c r="C78" s="79" t="s">
        <v>463</v>
      </c>
      <c r="D78" s="92" t="s">
        <v>111</v>
      </c>
      <c r="E78" s="92" t="s">
        <v>258</v>
      </c>
      <c r="F78" s="79" t="s">
        <v>464</v>
      </c>
      <c r="G78" s="92" t="s">
        <v>289</v>
      </c>
      <c r="H78" s="92" t="s">
        <v>155</v>
      </c>
      <c r="I78" s="86">
        <v>598584.87999999989</v>
      </c>
      <c r="J78" s="88">
        <v>271.3</v>
      </c>
      <c r="K78" s="79"/>
      <c r="L78" s="86">
        <v>1623.9607699999997</v>
      </c>
      <c r="M78" s="87">
        <v>5.730906891082087E-4</v>
      </c>
      <c r="N78" s="87">
        <f t="shared" si="1"/>
        <v>7.8573942056551216E-3</v>
      </c>
      <c r="O78" s="87">
        <f>L78/'סכום נכסי הקרן'!$C$42</f>
        <v>2.1627190690231032E-3</v>
      </c>
    </row>
    <row r="79" spans="2:15" s="121" customFormat="1">
      <c r="B79" s="85" t="s">
        <v>465</v>
      </c>
      <c r="C79" s="79" t="s">
        <v>466</v>
      </c>
      <c r="D79" s="92" t="s">
        <v>111</v>
      </c>
      <c r="E79" s="92" t="s">
        <v>258</v>
      </c>
      <c r="F79" s="79" t="s">
        <v>467</v>
      </c>
      <c r="G79" s="92" t="s">
        <v>263</v>
      </c>
      <c r="H79" s="92" t="s">
        <v>155</v>
      </c>
      <c r="I79" s="86">
        <v>205625.99999999997</v>
      </c>
      <c r="J79" s="88">
        <v>747</v>
      </c>
      <c r="K79" s="79"/>
      <c r="L79" s="86">
        <v>1536.0262199999997</v>
      </c>
      <c r="M79" s="87">
        <v>5.0516327420397191E-4</v>
      </c>
      <c r="N79" s="87">
        <f t="shared" si="1"/>
        <v>7.4319304651443889E-3</v>
      </c>
      <c r="O79" s="87">
        <f>L79/'סכום נכסי הקרן'!$C$42</f>
        <v>2.0456117277472636E-3</v>
      </c>
    </row>
    <row r="80" spans="2:15" s="121" customFormat="1">
      <c r="B80" s="85" t="s">
        <v>468</v>
      </c>
      <c r="C80" s="79" t="s">
        <v>469</v>
      </c>
      <c r="D80" s="92" t="s">
        <v>111</v>
      </c>
      <c r="E80" s="92" t="s">
        <v>258</v>
      </c>
      <c r="F80" s="79" t="s">
        <v>470</v>
      </c>
      <c r="G80" s="92" t="s">
        <v>263</v>
      </c>
      <c r="H80" s="92" t="s">
        <v>155</v>
      </c>
      <c r="I80" s="86">
        <v>98328.999999999985</v>
      </c>
      <c r="J80" s="88">
        <v>1281</v>
      </c>
      <c r="K80" s="79"/>
      <c r="L80" s="86">
        <v>1259.5944899999997</v>
      </c>
      <c r="M80" s="87">
        <v>2.8036633043559582E-4</v>
      </c>
      <c r="N80" s="87">
        <f t="shared" si="1"/>
        <v>6.0944393670304721E-3</v>
      </c>
      <c r="O80" s="87">
        <f>L80/'סכום נכסי הקרן'!$C$42</f>
        <v>1.6774721859564566E-3</v>
      </c>
    </row>
    <row r="81" spans="2:15" s="121" customFormat="1">
      <c r="B81" s="82"/>
      <c r="C81" s="79"/>
      <c r="D81" s="79"/>
      <c r="E81" s="79"/>
      <c r="F81" s="79"/>
      <c r="G81" s="79"/>
      <c r="H81" s="79"/>
      <c r="I81" s="86"/>
      <c r="J81" s="88"/>
      <c r="K81" s="79"/>
      <c r="L81" s="79"/>
      <c r="M81" s="79"/>
      <c r="N81" s="87"/>
      <c r="O81" s="79"/>
    </row>
    <row r="82" spans="2:15" s="121" customFormat="1">
      <c r="B82" s="97" t="s">
        <v>27</v>
      </c>
      <c r="C82" s="81"/>
      <c r="D82" s="81"/>
      <c r="E82" s="81"/>
      <c r="F82" s="81"/>
      <c r="G82" s="81"/>
      <c r="H82" s="81"/>
      <c r="I82" s="89"/>
      <c r="J82" s="91"/>
      <c r="K82" s="81"/>
      <c r="L82" s="89">
        <v>2240.44715</v>
      </c>
      <c r="M82" s="81"/>
      <c r="N82" s="90">
        <f t="shared" si="1"/>
        <v>1.0840210416219929E-2</v>
      </c>
      <c r="O82" s="90">
        <f>L82/'סכום נכסי הקרן'!$C$42</f>
        <v>2.9837283411984551E-3</v>
      </c>
    </row>
    <row r="83" spans="2:15" s="121" customFormat="1">
      <c r="B83" s="85" t="s">
        <v>471</v>
      </c>
      <c r="C83" s="79" t="s">
        <v>472</v>
      </c>
      <c r="D83" s="92" t="s">
        <v>111</v>
      </c>
      <c r="E83" s="92" t="s">
        <v>258</v>
      </c>
      <c r="F83" s="79" t="s">
        <v>473</v>
      </c>
      <c r="G83" s="92" t="s">
        <v>452</v>
      </c>
      <c r="H83" s="92" t="s">
        <v>155</v>
      </c>
      <c r="I83" s="86">
        <v>3557.9999999999995</v>
      </c>
      <c r="J83" s="88">
        <v>1078</v>
      </c>
      <c r="K83" s="79"/>
      <c r="L83" s="86">
        <v>38.355239999999988</v>
      </c>
      <c r="M83" s="87">
        <v>1.3815170338371107E-4</v>
      </c>
      <c r="N83" s="87">
        <f t="shared" si="1"/>
        <v>1.8557852264652398E-4</v>
      </c>
      <c r="O83" s="87">
        <f>L83/'סכום נכסי הקרן'!$C$42</f>
        <v>5.1079810841094195E-5</v>
      </c>
    </row>
    <row r="84" spans="2:15" s="121" customFormat="1">
      <c r="B84" s="85" t="s">
        <v>474</v>
      </c>
      <c r="C84" s="79" t="s">
        <v>475</v>
      </c>
      <c r="D84" s="92" t="s">
        <v>111</v>
      </c>
      <c r="E84" s="92" t="s">
        <v>258</v>
      </c>
      <c r="F84" s="79" t="s">
        <v>476</v>
      </c>
      <c r="G84" s="92" t="s">
        <v>392</v>
      </c>
      <c r="H84" s="92" t="s">
        <v>155</v>
      </c>
      <c r="I84" s="86">
        <v>422.99999999999994</v>
      </c>
      <c r="J84" s="88">
        <v>2958</v>
      </c>
      <c r="K84" s="79"/>
      <c r="L84" s="86">
        <v>12.512339999999998</v>
      </c>
      <c r="M84" s="87">
        <v>8.0525766627190622E-5</v>
      </c>
      <c r="N84" s="87">
        <f t="shared" si="1"/>
        <v>6.0539878568117642E-5</v>
      </c>
      <c r="O84" s="87">
        <f>L84/'סכום נכסי הקרן'!$C$42</f>
        <v>1.6663380554507197E-5</v>
      </c>
    </row>
    <row r="85" spans="2:15" s="121" customFormat="1">
      <c r="B85" s="85" t="s">
        <v>477</v>
      </c>
      <c r="C85" s="79" t="s">
        <v>478</v>
      </c>
      <c r="D85" s="92" t="s">
        <v>111</v>
      </c>
      <c r="E85" s="92" t="s">
        <v>258</v>
      </c>
      <c r="F85" s="79" t="s">
        <v>479</v>
      </c>
      <c r="G85" s="92" t="s">
        <v>142</v>
      </c>
      <c r="H85" s="92" t="s">
        <v>155</v>
      </c>
      <c r="I85" s="86">
        <v>37615.999999999993</v>
      </c>
      <c r="J85" s="88">
        <v>546.6</v>
      </c>
      <c r="K85" s="79"/>
      <c r="L85" s="86">
        <v>205.60905999999997</v>
      </c>
      <c r="M85" s="87">
        <v>6.8407776983663666E-4</v>
      </c>
      <c r="N85" s="87">
        <f t="shared" si="1"/>
        <v>9.9482171399632789E-4</v>
      </c>
      <c r="O85" s="87">
        <f>L85/'סכום נכסי הקרן'!$C$42</f>
        <v>2.7382104484329102E-4</v>
      </c>
    </row>
    <row r="86" spans="2:15" s="121" customFormat="1">
      <c r="B86" s="85" t="s">
        <v>480</v>
      </c>
      <c r="C86" s="79" t="s">
        <v>481</v>
      </c>
      <c r="D86" s="92" t="s">
        <v>111</v>
      </c>
      <c r="E86" s="92" t="s">
        <v>258</v>
      </c>
      <c r="F86" s="79" t="s">
        <v>482</v>
      </c>
      <c r="G86" s="92" t="s">
        <v>402</v>
      </c>
      <c r="H86" s="92" t="s">
        <v>155</v>
      </c>
      <c r="I86" s="86">
        <v>2297.9999999999995</v>
      </c>
      <c r="J86" s="88">
        <v>1977</v>
      </c>
      <c r="K86" s="79"/>
      <c r="L86" s="86">
        <v>45.431459999999994</v>
      </c>
      <c r="M86" s="87">
        <v>1.7311063080067504E-4</v>
      </c>
      <c r="N86" s="87">
        <f t="shared" si="1"/>
        <v>2.1981620317001408E-4</v>
      </c>
      <c r="O86" s="87">
        <f>L86/'סכום נכסי הקרן'!$C$42</f>
        <v>6.0503607408915645E-5</v>
      </c>
    </row>
    <row r="87" spans="2:15" s="121" customFormat="1">
      <c r="B87" s="85" t="s">
        <v>483</v>
      </c>
      <c r="C87" s="79" t="s">
        <v>484</v>
      </c>
      <c r="D87" s="92" t="s">
        <v>111</v>
      </c>
      <c r="E87" s="92" t="s">
        <v>258</v>
      </c>
      <c r="F87" s="79" t="s">
        <v>485</v>
      </c>
      <c r="G87" s="92" t="s">
        <v>320</v>
      </c>
      <c r="H87" s="92" t="s">
        <v>155</v>
      </c>
      <c r="I87" s="86">
        <v>1.3999999999999997</v>
      </c>
      <c r="J87" s="88">
        <v>85.3</v>
      </c>
      <c r="K87" s="79"/>
      <c r="L87" s="86">
        <v>1.1899999999999997E-3</v>
      </c>
      <c r="M87" s="87">
        <v>1.3785364629787137E-8</v>
      </c>
      <c r="N87" s="87">
        <f t="shared" si="1"/>
        <v>5.757712425977873E-9</v>
      </c>
      <c r="O87" s="87">
        <f>L87/'סכום נכסי הקרן'!$C$42</f>
        <v>1.5847893247676744E-9</v>
      </c>
    </row>
    <row r="88" spans="2:15" s="121" customFormat="1">
      <c r="B88" s="85" t="s">
        <v>486</v>
      </c>
      <c r="C88" s="79" t="s">
        <v>487</v>
      </c>
      <c r="D88" s="92" t="s">
        <v>111</v>
      </c>
      <c r="E88" s="92" t="s">
        <v>258</v>
      </c>
      <c r="F88" s="79" t="s">
        <v>488</v>
      </c>
      <c r="G88" s="92" t="s">
        <v>142</v>
      </c>
      <c r="H88" s="92" t="s">
        <v>155</v>
      </c>
      <c r="I88" s="86">
        <v>9.9999999999999982</v>
      </c>
      <c r="J88" s="88">
        <v>5053</v>
      </c>
      <c r="K88" s="79"/>
      <c r="L88" s="86">
        <v>0.50529999999999997</v>
      </c>
      <c r="M88" s="87">
        <v>9.9651220727453887E-7</v>
      </c>
      <c r="N88" s="87">
        <f t="shared" si="1"/>
        <v>2.4448504948290922E-6</v>
      </c>
      <c r="O88" s="87">
        <f>L88/'סכום נכסי הקרן'!$C$42</f>
        <v>6.7293617294546725E-7</v>
      </c>
    </row>
    <row r="89" spans="2:15" s="121" customFormat="1">
      <c r="B89" s="85" t="s">
        <v>489</v>
      </c>
      <c r="C89" s="79" t="s">
        <v>490</v>
      </c>
      <c r="D89" s="92" t="s">
        <v>111</v>
      </c>
      <c r="E89" s="92" t="s">
        <v>258</v>
      </c>
      <c r="F89" s="79" t="s">
        <v>491</v>
      </c>
      <c r="G89" s="92" t="s">
        <v>267</v>
      </c>
      <c r="H89" s="92" t="s">
        <v>155</v>
      </c>
      <c r="I89" s="86">
        <v>18636.999999999996</v>
      </c>
      <c r="J89" s="88">
        <v>843.4</v>
      </c>
      <c r="K89" s="79"/>
      <c r="L89" s="86">
        <v>157.18445999999997</v>
      </c>
      <c r="M89" s="87">
        <v>3.4285925374679093E-4</v>
      </c>
      <c r="N89" s="87">
        <f t="shared" si="1"/>
        <v>7.6052346093497653E-4</v>
      </c>
      <c r="O89" s="87">
        <f>L89/'סכום נכסי הקרן'!$C$42</f>
        <v>2.0933130607342148E-4</v>
      </c>
    </row>
    <row r="90" spans="2:15" s="121" customFormat="1">
      <c r="B90" s="85" t="s">
        <v>492</v>
      </c>
      <c r="C90" s="79" t="s">
        <v>493</v>
      </c>
      <c r="D90" s="92" t="s">
        <v>111</v>
      </c>
      <c r="E90" s="92" t="s">
        <v>258</v>
      </c>
      <c r="F90" s="79" t="s">
        <v>494</v>
      </c>
      <c r="G90" s="92" t="s">
        <v>320</v>
      </c>
      <c r="H90" s="92" t="s">
        <v>155</v>
      </c>
      <c r="I90" s="86">
        <v>26022.999999999996</v>
      </c>
      <c r="J90" s="88">
        <v>130.19999999999999</v>
      </c>
      <c r="K90" s="79"/>
      <c r="L90" s="86">
        <v>33.881949999999989</v>
      </c>
      <c r="M90" s="87">
        <v>9.0760041812327802E-5</v>
      </c>
      <c r="N90" s="87">
        <f t="shared" si="1"/>
        <v>1.6393489456416891E-4</v>
      </c>
      <c r="O90" s="87">
        <f>L90/'סכום נכסי הקרן'!$C$42</f>
        <v>4.5122481228833698E-5</v>
      </c>
    </row>
    <row r="91" spans="2:15" s="121" customFormat="1">
      <c r="B91" s="85" t="s">
        <v>495</v>
      </c>
      <c r="C91" s="79" t="s">
        <v>496</v>
      </c>
      <c r="D91" s="92" t="s">
        <v>111</v>
      </c>
      <c r="E91" s="92" t="s">
        <v>258</v>
      </c>
      <c r="F91" s="79" t="s">
        <v>497</v>
      </c>
      <c r="G91" s="92" t="s">
        <v>183</v>
      </c>
      <c r="H91" s="92" t="s">
        <v>155</v>
      </c>
      <c r="I91" s="86">
        <v>3173.9999999999995</v>
      </c>
      <c r="J91" s="88">
        <v>2283</v>
      </c>
      <c r="K91" s="79"/>
      <c r="L91" s="86">
        <v>72.46241999999998</v>
      </c>
      <c r="M91" s="87">
        <v>9.4216292169768245E-5</v>
      </c>
      <c r="N91" s="87">
        <f t="shared" si="1"/>
        <v>3.5060317315161978E-4</v>
      </c>
      <c r="O91" s="87">
        <f>L91/'סכום נכסי הקרן'!$C$42</f>
        <v>9.650224341414422E-5</v>
      </c>
    </row>
    <row r="92" spans="2:15" s="121" customFormat="1">
      <c r="B92" s="85" t="s">
        <v>498</v>
      </c>
      <c r="C92" s="79" t="s">
        <v>499</v>
      </c>
      <c r="D92" s="92" t="s">
        <v>111</v>
      </c>
      <c r="E92" s="92" t="s">
        <v>258</v>
      </c>
      <c r="F92" s="79" t="s">
        <v>500</v>
      </c>
      <c r="G92" s="92" t="s">
        <v>180</v>
      </c>
      <c r="H92" s="92" t="s">
        <v>155</v>
      </c>
      <c r="I92" s="86">
        <v>1801.9999999999998</v>
      </c>
      <c r="J92" s="88">
        <v>1296</v>
      </c>
      <c r="K92" s="79"/>
      <c r="L92" s="86">
        <v>23.353919999999995</v>
      </c>
      <c r="M92" s="87">
        <v>6.0584121708591916E-5</v>
      </c>
      <c r="N92" s="87">
        <f t="shared" si="1"/>
        <v>1.1299592889016234E-4</v>
      </c>
      <c r="O92" s="87">
        <f>L92/'סכום נכסי הקרן'!$C$42</f>
        <v>3.1101716897040578E-5</v>
      </c>
    </row>
    <row r="93" spans="2:15" s="121" customFormat="1">
      <c r="B93" s="85" t="s">
        <v>501</v>
      </c>
      <c r="C93" s="79" t="s">
        <v>502</v>
      </c>
      <c r="D93" s="92" t="s">
        <v>111</v>
      </c>
      <c r="E93" s="92" t="s">
        <v>258</v>
      </c>
      <c r="F93" s="79" t="s">
        <v>503</v>
      </c>
      <c r="G93" s="92" t="s">
        <v>300</v>
      </c>
      <c r="H93" s="92" t="s">
        <v>155</v>
      </c>
      <c r="I93" s="86">
        <v>10745.999999999998</v>
      </c>
      <c r="J93" s="88">
        <v>2552</v>
      </c>
      <c r="K93" s="79"/>
      <c r="L93" s="86">
        <v>274.23791999999997</v>
      </c>
      <c r="M93" s="87">
        <v>3.8387107076023397E-4</v>
      </c>
      <c r="N93" s="87">
        <f t="shared" si="1"/>
        <v>1.3268765375280052E-3</v>
      </c>
      <c r="O93" s="87">
        <f>L93/'סכום נכסי הקרן'!$C$42</f>
        <v>3.6521792274158955E-4</v>
      </c>
    </row>
    <row r="94" spans="2:15" s="121" customFormat="1">
      <c r="B94" s="85" t="s">
        <v>504</v>
      </c>
      <c r="C94" s="79" t="s">
        <v>505</v>
      </c>
      <c r="D94" s="92" t="s">
        <v>111</v>
      </c>
      <c r="E94" s="92" t="s">
        <v>258</v>
      </c>
      <c r="F94" s="79" t="s">
        <v>506</v>
      </c>
      <c r="G94" s="92" t="s">
        <v>402</v>
      </c>
      <c r="H94" s="92" t="s">
        <v>155</v>
      </c>
      <c r="I94" s="86">
        <v>756.99999999999989</v>
      </c>
      <c r="J94" s="88">
        <v>2056</v>
      </c>
      <c r="K94" s="79"/>
      <c r="L94" s="86">
        <v>15.563919999999998</v>
      </c>
      <c r="M94" s="87">
        <v>1.1379334707271498E-4</v>
      </c>
      <c r="N94" s="87">
        <f t="shared" si="1"/>
        <v>7.5304685362122316E-5</v>
      </c>
      <c r="O94" s="87">
        <f>L94/'סכום נכסי הקרן'!$C$42</f>
        <v>2.0727339720620257E-5</v>
      </c>
    </row>
    <row r="95" spans="2:15" s="121" customFormat="1">
      <c r="B95" s="85" t="s">
        <v>507</v>
      </c>
      <c r="C95" s="79" t="s">
        <v>508</v>
      </c>
      <c r="D95" s="92" t="s">
        <v>111</v>
      </c>
      <c r="E95" s="92" t="s">
        <v>258</v>
      </c>
      <c r="F95" s="79" t="s">
        <v>509</v>
      </c>
      <c r="G95" s="92" t="s">
        <v>372</v>
      </c>
      <c r="H95" s="92" t="s">
        <v>155</v>
      </c>
      <c r="I95" s="86">
        <v>133.99999999999997</v>
      </c>
      <c r="J95" s="88">
        <v>0</v>
      </c>
      <c r="K95" s="79"/>
      <c r="L95" s="88">
        <v>2.9999999999999994E-5</v>
      </c>
      <c r="M95" s="87">
        <v>8.47601824494554E-5</v>
      </c>
      <c r="N95" s="87">
        <f>L95/$L$11</f>
        <v>1.4515241410028254E-10</v>
      </c>
      <c r="O95" s="87">
        <f>L95/'סכום נכסי הקרן'!$C$42</f>
        <v>3.9952672052966584E-11</v>
      </c>
    </row>
    <row r="96" spans="2:15" s="121" customFormat="1">
      <c r="B96" s="85" t="s">
        <v>510</v>
      </c>
      <c r="C96" s="79" t="s">
        <v>511</v>
      </c>
      <c r="D96" s="92" t="s">
        <v>111</v>
      </c>
      <c r="E96" s="92" t="s">
        <v>258</v>
      </c>
      <c r="F96" s="79" t="s">
        <v>512</v>
      </c>
      <c r="G96" s="92" t="s">
        <v>320</v>
      </c>
      <c r="H96" s="92" t="s">
        <v>155</v>
      </c>
      <c r="I96" s="86">
        <v>1396.7599999999998</v>
      </c>
      <c r="J96" s="88">
        <v>1120</v>
      </c>
      <c r="K96" s="79"/>
      <c r="L96" s="86">
        <v>15.643709999999997</v>
      </c>
      <c r="M96" s="87">
        <v>5.1925943335306877E-5</v>
      </c>
      <c r="N96" s="87">
        <f t="shared" si="1"/>
        <v>7.5690742399491019E-5</v>
      </c>
      <c r="O96" s="87">
        <f>L96/'סכום נכסי הקרן'!$C$42</f>
        <v>2.0833600510723798E-5</v>
      </c>
    </row>
    <row r="97" spans="2:15" s="121" customFormat="1">
      <c r="B97" s="85" t="s">
        <v>513</v>
      </c>
      <c r="C97" s="79" t="s">
        <v>514</v>
      </c>
      <c r="D97" s="92" t="s">
        <v>111</v>
      </c>
      <c r="E97" s="92" t="s">
        <v>258</v>
      </c>
      <c r="F97" s="79" t="s">
        <v>515</v>
      </c>
      <c r="G97" s="92" t="s">
        <v>178</v>
      </c>
      <c r="H97" s="92" t="s">
        <v>155</v>
      </c>
      <c r="I97" s="86">
        <v>731.99999999999989</v>
      </c>
      <c r="J97" s="88">
        <v>926</v>
      </c>
      <c r="K97" s="79"/>
      <c r="L97" s="86">
        <v>6.778319999999999</v>
      </c>
      <c r="M97" s="87">
        <v>1.2134184184980662E-4</v>
      </c>
      <c r="N97" s="87">
        <f t="shared" si="1"/>
        <v>3.2796317051474236E-5</v>
      </c>
      <c r="O97" s="87">
        <f>L97/'סכום נכסי הקרן'!$C$42</f>
        <v>9.0270665343354821E-6</v>
      </c>
    </row>
    <row r="98" spans="2:15" s="121" customFormat="1">
      <c r="B98" s="85" t="s">
        <v>516</v>
      </c>
      <c r="C98" s="79" t="s">
        <v>517</v>
      </c>
      <c r="D98" s="92" t="s">
        <v>111</v>
      </c>
      <c r="E98" s="92" t="s">
        <v>258</v>
      </c>
      <c r="F98" s="79" t="s">
        <v>518</v>
      </c>
      <c r="G98" s="92" t="s">
        <v>181</v>
      </c>
      <c r="H98" s="92" t="s">
        <v>155</v>
      </c>
      <c r="I98" s="86">
        <v>12644.999999999998</v>
      </c>
      <c r="J98" s="88">
        <v>1088</v>
      </c>
      <c r="K98" s="79"/>
      <c r="L98" s="86">
        <v>137.57759999999999</v>
      </c>
      <c r="M98" s="87">
        <v>9.8379098351090055E-4</v>
      </c>
      <c r="N98" s="87">
        <f t="shared" si="1"/>
        <v>6.6565735887076768E-4</v>
      </c>
      <c r="O98" s="87">
        <f>L98/'סכום נכסי הקרן'!$C$42</f>
        <v>1.8321975782114054E-4</v>
      </c>
    </row>
    <row r="99" spans="2:15" s="121" customFormat="1">
      <c r="B99" s="85" t="s">
        <v>519</v>
      </c>
      <c r="C99" s="79" t="s">
        <v>520</v>
      </c>
      <c r="D99" s="92" t="s">
        <v>111</v>
      </c>
      <c r="E99" s="92" t="s">
        <v>258</v>
      </c>
      <c r="F99" s="79" t="s">
        <v>521</v>
      </c>
      <c r="G99" s="92" t="s">
        <v>282</v>
      </c>
      <c r="H99" s="92" t="s">
        <v>155</v>
      </c>
      <c r="I99" s="86">
        <v>2602.3099999999995</v>
      </c>
      <c r="J99" s="88">
        <v>725.5</v>
      </c>
      <c r="K99" s="79"/>
      <c r="L99" s="86">
        <v>18.879769999999997</v>
      </c>
      <c r="M99" s="87">
        <v>7.602016578835175E-5</v>
      </c>
      <c r="N99" s="87">
        <f t="shared" si="1"/>
        <v>9.1348139771936369E-5</v>
      </c>
      <c r="O99" s="87">
        <f>L99/'סכום נכסי הקרן'!$C$42</f>
        <v>2.51432419748479E-5</v>
      </c>
    </row>
    <row r="100" spans="2:15" s="121" customFormat="1">
      <c r="B100" s="85" t="s">
        <v>522</v>
      </c>
      <c r="C100" s="79" t="s">
        <v>523</v>
      </c>
      <c r="D100" s="92" t="s">
        <v>111</v>
      </c>
      <c r="E100" s="92" t="s">
        <v>258</v>
      </c>
      <c r="F100" s="79" t="s">
        <v>524</v>
      </c>
      <c r="G100" s="92" t="s">
        <v>282</v>
      </c>
      <c r="H100" s="92" t="s">
        <v>155</v>
      </c>
      <c r="I100" s="86">
        <v>890.99999999999989</v>
      </c>
      <c r="J100" s="88">
        <v>2320</v>
      </c>
      <c r="K100" s="79"/>
      <c r="L100" s="86">
        <v>20.671199999999995</v>
      </c>
      <c r="M100" s="87">
        <v>5.8696553115736225E-5</v>
      </c>
      <c r="N100" s="87">
        <f t="shared" si="1"/>
        <v>1.0001581941165867E-4</v>
      </c>
      <c r="O100" s="87">
        <f>L100/'סכום נכסי הקרן'!$C$42</f>
        <v>2.7528989151376094E-5</v>
      </c>
    </row>
    <row r="101" spans="2:15" s="121" customFormat="1">
      <c r="B101" s="85" t="s">
        <v>525</v>
      </c>
      <c r="C101" s="79" t="s">
        <v>526</v>
      </c>
      <c r="D101" s="92" t="s">
        <v>111</v>
      </c>
      <c r="E101" s="92" t="s">
        <v>258</v>
      </c>
      <c r="F101" s="79" t="s">
        <v>527</v>
      </c>
      <c r="G101" s="92" t="s">
        <v>289</v>
      </c>
      <c r="H101" s="92" t="s">
        <v>155</v>
      </c>
      <c r="I101" s="86">
        <v>14434.999999999998</v>
      </c>
      <c r="J101" s="88">
        <v>1117</v>
      </c>
      <c r="K101" s="79"/>
      <c r="L101" s="86">
        <v>161.23894999999999</v>
      </c>
      <c r="M101" s="87">
        <v>7.2171391430428465E-4</v>
      </c>
      <c r="N101" s="87">
        <f t="shared" si="1"/>
        <v>7.8014076131649175E-4</v>
      </c>
      <c r="O101" s="87">
        <f>L101/'סכום נכסי הקרן'!$C$42</f>
        <v>2.1473089638382258E-4</v>
      </c>
    </row>
    <row r="102" spans="2:15" s="121" customFormat="1">
      <c r="B102" s="85" t="s">
        <v>528</v>
      </c>
      <c r="C102" s="79" t="s">
        <v>529</v>
      </c>
      <c r="D102" s="92" t="s">
        <v>111</v>
      </c>
      <c r="E102" s="92" t="s">
        <v>258</v>
      </c>
      <c r="F102" s="79" t="s">
        <v>530</v>
      </c>
      <c r="G102" s="92" t="s">
        <v>372</v>
      </c>
      <c r="H102" s="92" t="s">
        <v>155</v>
      </c>
      <c r="I102" s="86">
        <v>251.99999999999997</v>
      </c>
      <c r="J102" s="88">
        <v>1848</v>
      </c>
      <c r="K102" s="79"/>
      <c r="L102" s="86">
        <v>4.6569599999999989</v>
      </c>
      <c r="M102" s="87">
        <v>2.0503641023554777E-5</v>
      </c>
      <c r="N102" s="87">
        <f t="shared" si="1"/>
        <v>2.2532299545615055E-5</v>
      </c>
      <c r="O102" s="87">
        <f>L102/'סכום נכסי הקרן'!$C$42</f>
        <v>6.2019331881261084E-6</v>
      </c>
    </row>
    <row r="103" spans="2:15" s="121" customFormat="1">
      <c r="B103" s="85" t="s">
        <v>531</v>
      </c>
      <c r="C103" s="79" t="s">
        <v>532</v>
      </c>
      <c r="D103" s="92" t="s">
        <v>111</v>
      </c>
      <c r="E103" s="92" t="s">
        <v>258</v>
      </c>
      <c r="F103" s="79" t="s">
        <v>533</v>
      </c>
      <c r="G103" s="92" t="s">
        <v>180</v>
      </c>
      <c r="H103" s="92" t="s">
        <v>155</v>
      </c>
      <c r="I103" s="86">
        <v>5729.9999999999991</v>
      </c>
      <c r="J103" s="88">
        <v>342.4</v>
      </c>
      <c r="K103" s="79"/>
      <c r="L103" s="86">
        <v>19.619519999999998</v>
      </c>
      <c r="M103" s="87">
        <v>3.5538017457799886E-5</v>
      </c>
      <c r="N103" s="87">
        <f t="shared" si="1"/>
        <v>9.4927356382959176E-5</v>
      </c>
      <c r="O103" s="87">
        <f>L103/'סכום נכסי הקרן'!$C$42</f>
        <v>2.6128408279887303E-5</v>
      </c>
    </row>
    <row r="104" spans="2:15" s="121" customFormat="1">
      <c r="B104" s="85" t="s">
        <v>534</v>
      </c>
      <c r="C104" s="79" t="s">
        <v>535</v>
      </c>
      <c r="D104" s="92" t="s">
        <v>111</v>
      </c>
      <c r="E104" s="92" t="s">
        <v>258</v>
      </c>
      <c r="F104" s="79" t="s">
        <v>536</v>
      </c>
      <c r="G104" s="92" t="s">
        <v>402</v>
      </c>
      <c r="H104" s="92" t="s">
        <v>155</v>
      </c>
      <c r="I104" s="86">
        <v>1308.9999999999998</v>
      </c>
      <c r="J104" s="88">
        <v>480.2</v>
      </c>
      <c r="K104" s="79"/>
      <c r="L104" s="86">
        <v>6.2858199999999984</v>
      </c>
      <c r="M104" s="87">
        <v>1.1358236882321028E-4</v>
      </c>
      <c r="N104" s="87">
        <f t="shared" si="1"/>
        <v>3.0413398253327927E-5</v>
      </c>
      <c r="O104" s="87">
        <f>L104/'סכום נכסי הקרן'!$C$42</f>
        <v>8.3711768347992806E-6</v>
      </c>
    </row>
    <row r="105" spans="2:15" s="121" customFormat="1">
      <c r="B105" s="85" t="s">
        <v>537</v>
      </c>
      <c r="C105" s="79" t="s">
        <v>538</v>
      </c>
      <c r="D105" s="92" t="s">
        <v>111</v>
      </c>
      <c r="E105" s="92" t="s">
        <v>258</v>
      </c>
      <c r="F105" s="79" t="s">
        <v>539</v>
      </c>
      <c r="G105" s="92" t="s">
        <v>452</v>
      </c>
      <c r="H105" s="92" t="s">
        <v>155</v>
      </c>
      <c r="I105" s="86">
        <v>488.49999999999994</v>
      </c>
      <c r="J105" s="88">
        <v>65.3</v>
      </c>
      <c r="K105" s="79"/>
      <c r="L105" s="86">
        <v>0.31898999999999994</v>
      </c>
      <c r="M105" s="87">
        <v>6.4333828539192227E-6</v>
      </c>
      <c r="N105" s="87">
        <f t="shared" si="1"/>
        <v>1.5434056191283042E-6</v>
      </c>
      <c r="O105" s="87">
        <f>L105/'סכום נכסי הקרן'!$C$42</f>
        <v>4.248167619391937E-7</v>
      </c>
    </row>
    <row r="106" spans="2:15" s="121" customFormat="1">
      <c r="B106" s="85" t="s">
        <v>540</v>
      </c>
      <c r="C106" s="79" t="s">
        <v>541</v>
      </c>
      <c r="D106" s="92" t="s">
        <v>111</v>
      </c>
      <c r="E106" s="92" t="s">
        <v>258</v>
      </c>
      <c r="F106" s="79" t="s">
        <v>542</v>
      </c>
      <c r="G106" s="92" t="s">
        <v>320</v>
      </c>
      <c r="H106" s="92" t="s">
        <v>155</v>
      </c>
      <c r="I106" s="86">
        <v>7.9999999999999988E-2</v>
      </c>
      <c r="J106" s="88">
        <v>586</v>
      </c>
      <c r="K106" s="79"/>
      <c r="L106" s="86">
        <v>4.6999999999999993E-4</v>
      </c>
      <c r="M106" s="87">
        <v>4.4144117299748485E-8</v>
      </c>
      <c r="N106" s="87">
        <f t="shared" si="1"/>
        <v>2.2740544875710929E-9</v>
      </c>
      <c r="O106" s="87">
        <f>L106/'סכום נכסי הקרן'!$C$42</f>
        <v>6.2592519549647652E-10</v>
      </c>
    </row>
    <row r="107" spans="2:15" s="121" customFormat="1">
      <c r="B107" s="85" t="s">
        <v>543</v>
      </c>
      <c r="C107" s="79" t="s">
        <v>544</v>
      </c>
      <c r="D107" s="92" t="s">
        <v>111</v>
      </c>
      <c r="E107" s="92" t="s">
        <v>258</v>
      </c>
      <c r="F107" s="79" t="s">
        <v>545</v>
      </c>
      <c r="G107" s="92" t="s">
        <v>142</v>
      </c>
      <c r="H107" s="92" t="s">
        <v>155</v>
      </c>
      <c r="I107" s="86">
        <v>3589.9999999999995</v>
      </c>
      <c r="J107" s="88">
        <v>984.1</v>
      </c>
      <c r="K107" s="79"/>
      <c r="L107" s="86">
        <v>35.329189999999997</v>
      </c>
      <c r="M107" s="87">
        <v>9.061055791696877E-5</v>
      </c>
      <c r="N107" s="87">
        <f t="shared" si="1"/>
        <v>1.709372405569187E-4</v>
      </c>
      <c r="O107" s="87">
        <f>L107/'סכום נכסי הקרן'!$C$42</f>
        <v>4.7049851398898224E-5</v>
      </c>
    </row>
    <row r="108" spans="2:15" s="121" customFormat="1">
      <c r="B108" s="85" t="s">
        <v>546</v>
      </c>
      <c r="C108" s="79" t="s">
        <v>547</v>
      </c>
      <c r="D108" s="92" t="s">
        <v>111</v>
      </c>
      <c r="E108" s="92" t="s">
        <v>258</v>
      </c>
      <c r="F108" s="79" t="s">
        <v>548</v>
      </c>
      <c r="G108" s="92" t="s">
        <v>142</v>
      </c>
      <c r="H108" s="92" t="s">
        <v>155</v>
      </c>
      <c r="I108" s="86">
        <v>104732.99999999999</v>
      </c>
      <c r="J108" s="88">
        <v>134.6</v>
      </c>
      <c r="K108" s="79"/>
      <c r="L108" s="86">
        <v>140.97062</v>
      </c>
      <c r="M108" s="87">
        <v>2.9923714285714283E-4</v>
      </c>
      <c r="N108" s="87">
        <f t="shared" si="1"/>
        <v>6.8207419367378574E-4</v>
      </c>
      <c r="O108" s="87">
        <f>L108/'סכום נכסי הקרן'!$C$42</f>
        <v>1.8773843166544578E-4</v>
      </c>
    </row>
    <row r="109" spans="2:15" s="121" customFormat="1">
      <c r="B109" s="85" t="s">
        <v>549</v>
      </c>
      <c r="C109" s="79" t="s">
        <v>550</v>
      </c>
      <c r="D109" s="92" t="s">
        <v>111</v>
      </c>
      <c r="E109" s="92" t="s">
        <v>258</v>
      </c>
      <c r="F109" s="79" t="s">
        <v>551</v>
      </c>
      <c r="G109" s="92" t="s">
        <v>362</v>
      </c>
      <c r="H109" s="92" t="s">
        <v>155</v>
      </c>
      <c r="I109" s="86">
        <v>903.99999999999989</v>
      </c>
      <c r="J109" s="88">
        <v>4216</v>
      </c>
      <c r="K109" s="79"/>
      <c r="L109" s="86">
        <v>38.112639999999992</v>
      </c>
      <c r="M109" s="87">
        <v>8.5843887193535418E-5</v>
      </c>
      <c r="N109" s="87">
        <f t="shared" ref="N109:N170" si="2">L109/$L$11</f>
        <v>1.8440472345783305E-4</v>
      </c>
      <c r="O109" s="87">
        <f>L109/'סכום נכסי הקרן'!$C$42</f>
        <v>5.0756726899759209E-5</v>
      </c>
    </row>
    <row r="110" spans="2:15" s="121" customFormat="1">
      <c r="B110" s="85" t="s">
        <v>552</v>
      </c>
      <c r="C110" s="79" t="s">
        <v>553</v>
      </c>
      <c r="D110" s="92" t="s">
        <v>111</v>
      </c>
      <c r="E110" s="92" t="s">
        <v>258</v>
      </c>
      <c r="F110" s="79" t="s">
        <v>554</v>
      </c>
      <c r="G110" s="92" t="s">
        <v>282</v>
      </c>
      <c r="H110" s="92" t="s">
        <v>155</v>
      </c>
      <c r="I110" s="86">
        <v>419.99999999999994</v>
      </c>
      <c r="J110" s="88">
        <v>614.5</v>
      </c>
      <c r="K110" s="79"/>
      <c r="L110" s="86">
        <v>2.5808999999999997</v>
      </c>
      <c r="M110" s="87">
        <v>3.1999090616320006E-5</v>
      </c>
      <c r="N110" s="87">
        <f t="shared" si="2"/>
        <v>1.2487462185047307E-5</v>
      </c>
      <c r="O110" s="87">
        <f>L110/'סכום נכסי הקרן'!$C$42</f>
        <v>3.4371283767167158E-6</v>
      </c>
    </row>
    <row r="111" spans="2:15" s="121" customFormat="1">
      <c r="B111" s="85" t="s">
        <v>555</v>
      </c>
      <c r="C111" s="79" t="s">
        <v>556</v>
      </c>
      <c r="D111" s="92" t="s">
        <v>111</v>
      </c>
      <c r="E111" s="92" t="s">
        <v>258</v>
      </c>
      <c r="F111" s="79" t="s">
        <v>557</v>
      </c>
      <c r="G111" s="92" t="s">
        <v>282</v>
      </c>
      <c r="H111" s="92" t="s">
        <v>155</v>
      </c>
      <c r="I111" s="86">
        <v>10949.999999999998</v>
      </c>
      <c r="J111" s="88">
        <v>2357</v>
      </c>
      <c r="K111" s="79"/>
      <c r="L111" s="86">
        <v>258.0915</v>
      </c>
      <c r="M111" s="87">
        <v>4.2564791873522155E-4</v>
      </c>
      <c r="N111" s="87">
        <f t="shared" si="2"/>
        <v>1.2487534761254358E-3</v>
      </c>
      <c r="O111" s="87">
        <f>L111/'סכום נכסי הקרן'!$C$42</f>
        <v>3.4371483530527423E-4</v>
      </c>
    </row>
    <row r="112" spans="2:15" s="121" customFormat="1">
      <c r="B112" s="85" t="s">
        <v>558</v>
      </c>
      <c r="C112" s="79" t="s">
        <v>559</v>
      </c>
      <c r="D112" s="92" t="s">
        <v>111</v>
      </c>
      <c r="E112" s="92" t="s">
        <v>258</v>
      </c>
      <c r="F112" s="79" t="s">
        <v>560</v>
      </c>
      <c r="G112" s="92" t="s">
        <v>178</v>
      </c>
      <c r="H112" s="92" t="s">
        <v>155</v>
      </c>
      <c r="I112" s="86">
        <v>2279.9999999999995</v>
      </c>
      <c r="J112" s="88">
        <v>10350</v>
      </c>
      <c r="K112" s="79"/>
      <c r="L112" s="86">
        <v>235.97999999999996</v>
      </c>
      <c r="M112" s="87">
        <v>2.7644305091280763E-4</v>
      </c>
      <c r="N112" s="87">
        <f t="shared" si="2"/>
        <v>1.1417688893128224E-3</v>
      </c>
      <c r="O112" s="87">
        <f>L112/'סכום נכסי הקרן'!$C$42</f>
        <v>3.1426771836863516E-4</v>
      </c>
    </row>
    <row r="113" spans="2:15" s="121" customFormat="1">
      <c r="B113" s="85" t="s">
        <v>561</v>
      </c>
      <c r="C113" s="79" t="s">
        <v>562</v>
      </c>
      <c r="D113" s="92" t="s">
        <v>111</v>
      </c>
      <c r="E113" s="92" t="s">
        <v>258</v>
      </c>
      <c r="F113" s="79" t="s">
        <v>563</v>
      </c>
      <c r="G113" s="92" t="s">
        <v>282</v>
      </c>
      <c r="H113" s="92" t="s">
        <v>155</v>
      </c>
      <c r="I113" s="86">
        <v>28269.999999999996</v>
      </c>
      <c r="J113" s="88">
        <v>567.5</v>
      </c>
      <c r="K113" s="79"/>
      <c r="L113" s="86">
        <v>160.43224999999998</v>
      </c>
      <c r="M113" s="87">
        <v>3.6231140630768648E-4</v>
      </c>
      <c r="N113" s="87">
        <f t="shared" si="2"/>
        <v>7.7623761290133509E-4</v>
      </c>
      <c r="O113" s="87">
        <f>L113/'סכום נכסי הקרן'!$C$42</f>
        <v>2.1365656903231831E-4</v>
      </c>
    </row>
    <row r="114" spans="2:15" s="121" customFormat="1">
      <c r="B114" s="85" t="s">
        <v>564</v>
      </c>
      <c r="C114" s="79" t="s">
        <v>565</v>
      </c>
      <c r="D114" s="92" t="s">
        <v>111</v>
      </c>
      <c r="E114" s="92" t="s">
        <v>258</v>
      </c>
      <c r="F114" s="79" t="s">
        <v>566</v>
      </c>
      <c r="G114" s="92" t="s">
        <v>452</v>
      </c>
      <c r="H114" s="92" t="s">
        <v>155</v>
      </c>
      <c r="I114" s="86">
        <v>22626.999999999996</v>
      </c>
      <c r="J114" s="88">
        <v>292.8</v>
      </c>
      <c r="K114" s="79"/>
      <c r="L114" s="86">
        <v>66.251859999999979</v>
      </c>
      <c r="M114" s="87">
        <v>8.8696427271689254E-5</v>
      </c>
      <c r="N114" s="87">
        <f t="shared" si="2"/>
        <v>3.2055391392113143E-4</v>
      </c>
      <c r="O114" s="87">
        <f>L114/'סכום נכסי הקרן'!$C$42</f>
        <v>8.8231294515968487E-5</v>
      </c>
    </row>
    <row r="115" spans="2:15" s="121" customFormat="1">
      <c r="B115" s="85" t="s">
        <v>567</v>
      </c>
      <c r="C115" s="79" t="s">
        <v>568</v>
      </c>
      <c r="D115" s="92" t="s">
        <v>111</v>
      </c>
      <c r="E115" s="92" t="s">
        <v>258</v>
      </c>
      <c r="F115" s="79" t="s">
        <v>569</v>
      </c>
      <c r="G115" s="92" t="s">
        <v>282</v>
      </c>
      <c r="H115" s="92" t="s">
        <v>155</v>
      </c>
      <c r="I115" s="86">
        <v>2470.9999999999995</v>
      </c>
      <c r="J115" s="88">
        <v>1247</v>
      </c>
      <c r="K115" s="79"/>
      <c r="L115" s="86">
        <v>30.813369999999995</v>
      </c>
      <c r="M115" s="87">
        <v>1.4711104800398407E-4</v>
      </c>
      <c r="N115" s="87">
        <f t="shared" si="2"/>
        <v>1.4908783473550742E-4</v>
      </c>
      <c r="O115" s="87">
        <f>L115/'סכום נכסי הקרן'!$C$42</f>
        <v>4.1035882215223966E-5</v>
      </c>
    </row>
    <row r="116" spans="2:15" s="121" customFormat="1">
      <c r="B116" s="85" t="s">
        <v>570</v>
      </c>
      <c r="C116" s="79" t="s">
        <v>571</v>
      </c>
      <c r="D116" s="92" t="s">
        <v>111</v>
      </c>
      <c r="E116" s="92" t="s">
        <v>258</v>
      </c>
      <c r="F116" s="79" t="s">
        <v>572</v>
      </c>
      <c r="G116" s="92" t="s">
        <v>372</v>
      </c>
      <c r="H116" s="92" t="s">
        <v>155</v>
      </c>
      <c r="I116" s="86">
        <v>10038.999999999998</v>
      </c>
      <c r="J116" s="88">
        <v>11.1</v>
      </c>
      <c r="K116" s="79"/>
      <c r="L116" s="86">
        <v>1.1143299999999996</v>
      </c>
      <c r="M116" s="87">
        <v>2.4381038320298926E-5</v>
      </c>
      <c r="N116" s="87">
        <f t="shared" si="2"/>
        <v>5.3915896534789266E-6</v>
      </c>
      <c r="O116" s="87">
        <f>L116/'סכום נכסי הקרן'!$C$42</f>
        <v>1.4840153682927415E-6</v>
      </c>
    </row>
    <row r="117" spans="2:15" s="121" customFormat="1">
      <c r="B117" s="82"/>
      <c r="C117" s="79"/>
      <c r="D117" s="79"/>
      <c r="E117" s="79"/>
      <c r="F117" s="79"/>
      <c r="G117" s="79"/>
      <c r="H117" s="79"/>
      <c r="I117" s="86"/>
      <c r="J117" s="88"/>
      <c r="K117" s="79"/>
      <c r="L117" s="79"/>
      <c r="M117" s="79"/>
      <c r="N117" s="87"/>
      <c r="O117" s="79"/>
    </row>
    <row r="118" spans="2:15" s="121" customFormat="1">
      <c r="B118" s="80" t="s">
        <v>219</v>
      </c>
      <c r="C118" s="81"/>
      <c r="D118" s="81"/>
      <c r="E118" s="81"/>
      <c r="F118" s="81"/>
      <c r="G118" s="81"/>
      <c r="H118" s="81"/>
      <c r="I118" s="89"/>
      <c r="J118" s="91"/>
      <c r="K118" s="89">
        <v>22.265060000000002</v>
      </c>
      <c r="L118" s="89">
        <v>36955.496950000001</v>
      </c>
      <c r="M118" s="81"/>
      <c r="N118" s="90">
        <f t="shared" si="2"/>
        <v>0.17880598655227098</v>
      </c>
      <c r="O118" s="90">
        <f>L118/'סכום נכסי הקרן'!$C$42</f>
        <v>4.9215695006591904E-2</v>
      </c>
    </row>
    <row r="119" spans="2:15" s="121" customFormat="1">
      <c r="B119" s="97" t="s">
        <v>52</v>
      </c>
      <c r="C119" s="81"/>
      <c r="D119" s="81"/>
      <c r="E119" s="81"/>
      <c r="F119" s="81"/>
      <c r="G119" s="81"/>
      <c r="H119" s="81"/>
      <c r="I119" s="89"/>
      <c r="J119" s="91"/>
      <c r="K119" s="89">
        <v>5.7693999999999983</v>
      </c>
      <c r="L119" s="89">
        <f>SUM(L120:L132)</f>
        <v>5170.6942300000001</v>
      </c>
      <c r="M119" s="81"/>
      <c r="N119" s="90">
        <f t="shared" si="2"/>
        <v>2.5017958335296721E-2</v>
      </c>
      <c r="O119" s="90">
        <f>L119/'סכום נכסי הקרן'!$C$42</f>
        <v>6.8861016952452203E-3</v>
      </c>
    </row>
    <row r="120" spans="2:15" s="121" customFormat="1">
      <c r="B120" s="85" t="s">
        <v>573</v>
      </c>
      <c r="C120" s="79" t="s">
        <v>574</v>
      </c>
      <c r="D120" s="92" t="s">
        <v>575</v>
      </c>
      <c r="E120" s="92" t="s">
        <v>576</v>
      </c>
      <c r="F120" s="79" t="s">
        <v>577</v>
      </c>
      <c r="G120" s="92" t="s">
        <v>578</v>
      </c>
      <c r="H120" s="92" t="s">
        <v>154</v>
      </c>
      <c r="I120" s="86">
        <v>3403.9999999999995</v>
      </c>
      <c r="J120" s="88">
        <v>6598</v>
      </c>
      <c r="K120" s="86">
        <v>3.0865799999999997</v>
      </c>
      <c r="L120" s="86">
        <v>817.69597999999985</v>
      </c>
      <c r="M120" s="87">
        <v>2.4066061480161758E-5</v>
      </c>
      <c r="N120" s="87">
        <f t="shared" si="2"/>
        <v>3.9563515165698783E-3</v>
      </c>
      <c r="O120" s="87">
        <f>L120/'סכום נכסי הקרן'!$C$42</f>
        <v>1.0889713109323042E-3</v>
      </c>
    </row>
    <row r="121" spans="2:15" s="121" customFormat="1">
      <c r="B121" s="85" t="s">
        <v>579</v>
      </c>
      <c r="C121" s="79" t="s">
        <v>580</v>
      </c>
      <c r="D121" s="92" t="s">
        <v>581</v>
      </c>
      <c r="E121" s="92" t="s">
        <v>576</v>
      </c>
      <c r="F121" s="79" t="s">
        <v>582</v>
      </c>
      <c r="G121" s="92" t="s">
        <v>578</v>
      </c>
      <c r="H121" s="92" t="s">
        <v>154</v>
      </c>
      <c r="I121" s="86">
        <v>2193.9999999999995</v>
      </c>
      <c r="J121" s="88">
        <v>11767</v>
      </c>
      <c r="K121" s="79"/>
      <c r="L121" s="86">
        <v>936.37525999999991</v>
      </c>
      <c r="M121" s="87">
        <v>1.4044865240158167E-5</v>
      </c>
      <c r="N121" s="87">
        <f t="shared" si="2"/>
        <v>4.5305709830926579E-3</v>
      </c>
      <c r="O121" s="87">
        <f>L121/'סכום נכסי הקרן'!$C$42</f>
        <v>1.2470231227097108E-3</v>
      </c>
    </row>
    <row r="122" spans="2:15" s="121" customFormat="1">
      <c r="B122" s="85" t="s">
        <v>583</v>
      </c>
      <c r="C122" s="79" t="s">
        <v>584</v>
      </c>
      <c r="D122" s="92" t="s">
        <v>581</v>
      </c>
      <c r="E122" s="92" t="s">
        <v>576</v>
      </c>
      <c r="F122" s="79" t="s">
        <v>585</v>
      </c>
      <c r="G122" s="92" t="s">
        <v>452</v>
      </c>
      <c r="H122" s="92" t="s">
        <v>154</v>
      </c>
      <c r="I122" s="86">
        <v>4091.9999999999995</v>
      </c>
      <c r="J122" s="88">
        <v>565</v>
      </c>
      <c r="K122" s="79"/>
      <c r="L122" s="86">
        <v>83.855509999999981</v>
      </c>
      <c r="M122" s="87">
        <v>1.2315660861612299E-4</v>
      </c>
      <c r="N122" s="87">
        <f t="shared" si="2"/>
        <v>4.0572765707034609E-4</v>
      </c>
      <c r="O122" s="87">
        <f>L122/'סכום נכסי הקרן'!$C$42</f>
        <v>1.1167505636214199E-4</v>
      </c>
    </row>
    <row r="123" spans="2:15" s="121" customFormat="1">
      <c r="B123" s="85" t="s">
        <v>586</v>
      </c>
      <c r="C123" s="79" t="s">
        <v>587</v>
      </c>
      <c r="D123" s="92" t="s">
        <v>581</v>
      </c>
      <c r="E123" s="92" t="s">
        <v>576</v>
      </c>
      <c r="F123" s="79" t="s">
        <v>588</v>
      </c>
      <c r="G123" s="92" t="s">
        <v>402</v>
      </c>
      <c r="H123" s="92" t="s">
        <v>154</v>
      </c>
      <c r="I123" s="86">
        <v>3081.9999999999995</v>
      </c>
      <c r="J123" s="88">
        <v>3440</v>
      </c>
      <c r="K123" s="86">
        <v>2.68282</v>
      </c>
      <c r="L123" s="86">
        <v>387.22025999999994</v>
      </c>
      <c r="M123" s="87">
        <v>1.4698506308411001E-4</v>
      </c>
      <c r="N123" s="87">
        <f t="shared" si="2"/>
        <v>1.873531850917969E-3</v>
      </c>
      <c r="O123" s="87">
        <f>L123/'סכום נכסי הקרן'!$C$42</f>
        <v>5.1568280200148188E-4</v>
      </c>
    </row>
    <row r="124" spans="2:15" s="121" customFormat="1">
      <c r="B124" s="85" t="s">
        <v>589</v>
      </c>
      <c r="C124" s="79" t="s">
        <v>590</v>
      </c>
      <c r="D124" s="92" t="s">
        <v>581</v>
      </c>
      <c r="E124" s="92" t="s">
        <v>576</v>
      </c>
      <c r="F124" s="79" t="s">
        <v>591</v>
      </c>
      <c r="G124" s="92" t="s">
        <v>26</v>
      </c>
      <c r="H124" s="92" t="s">
        <v>154</v>
      </c>
      <c r="I124" s="86">
        <v>6346.9999999999991</v>
      </c>
      <c r="J124" s="88">
        <v>2190</v>
      </c>
      <c r="K124" s="79"/>
      <c r="L124" s="86">
        <v>504.15046999999993</v>
      </c>
      <c r="M124" s="87">
        <v>1.8458453067049231E-4</v>
      </c>
      <c r="N124" s="87">
        <f t="shared" si="2"/>
        <v>2.4392885930097355E-3</v>
      </c>
      <c r="O124" s="87">
        <f>L124/'סכום נכסי הקרן'!$C$42</f>
        <v>6.7140527977529898E-4</v>
      </c>
    </row>
    <row r="125" spans="2:15" s="121" customFormat="1">
      <c r="B125" s="85" t="s">
        <v>592</v>
      </c>
      <c r="C125" s="79" t="s">
        <v>593</v>
      </c>
      <c r="D125" s="92" t="s">
        <v>581</v>
      </c>
      <c r="E125" s="92" t="s">
        <v>576</v>
      </c>
      <c r="F125" s="79" t="s">
        <v>594</v>
      </c>
      <c r="G125" s="92" t="s">
        <v>595</v>
      </c>
      <c r="H125" s="92" t="s">
        <v>154</v>
      </c>
      <c r="I125" s="86">
        <v>15709.999999999998</v>
      </c>
      <c r="J125" s="88">
        <v>615</v>
      </c>
      <c r="K125" s="79"/>
      <c r="L125" s="86">
        <v>350.42804999999993</v>
      </c>
      <c r="M125" s="87">
        <v>5.780232187254208E-4</v>
      </c>
      <c r="N125" s="87">
        <f t="shared" si="2"/>
        <v>1.6955159141984837E-3</v>
      </c>
      <c r="O125" s="87">
        <f>L125/'סכום נכסי הקרן'!$C$42</f>
        <v>4.6668456532701923E-4</v>
      </c>
    </row>
    <row r="126" spans="2:15" s="121" customFormat="1">
      <c r="B126" s="85" t="s">
        <v>596</v>
      </c>
      <c r="C126" s="79" t="s">
        <v>597</v>
      </c>
      <c r="D126" s="92" t="s">
        <v>581</v>
      </c>
      <c r="E126" s="92" t="s">
        <v>576</v>
      </c>
      <c r="F126" s="79" t="s">
        <v>598</v>
      </c>
      <c r="G126" s="92" t="s">
        <v>304</v>
      </c>
      <c r="H126" s="92" t="s">
        <v>154</v>
      </c>
      <c r="I126" s="86">
        <v>1225.9999999999998</v>
      </c>
      <c r="J126" s="88">
        <v>7345</v>
      </c>
      <c r="K126" s="79"/>
      <c r="L126" s="86">
        <v>326.61026999999996</v>
      </c>
      <c r="M126" s="87">
        <v>2.3145063782774096E-5</v>
      </c>
      <c r="N126" s="87">
        <f t="shared" si="2"/>
        <v>1.5802756386815028E-3</v>
      </c>
      <c r="O126" s="87">
        <f>L126/'סכום נכסי הקרן'!$C$42</f>
        <v>4.3496510021469569E-4</v>
      </c>
    </row>
    <row r="127" spans="2:15" s="121" customFormat="1">
      <c r="B127" s="85" t="s">
        <v>599</v>
      </c>
      <c r="C127" s="79" t="s">
        <v>600</v>
      </c>
      <c r="D127" s="92" t="s">
        <v>581</v>
      </c>
      <c r="E127" s="92" t="s">
        <v>576</v>
      </c>
      <c r="F127" s="79" t="s">
        <v>433</v>
      </c>
      <c r="G127" s="92" t="s">
        <v>304</v>
      </c>
      <c r="H127" s="92" t="s">
        <v>154</v>
      </c>
      <c r="I127" s="86">
        <v>3210.9999999999995</v>
      </c>
      <c r="J127" s="88">
        <v>2631</v>
      </c>
      <c r="K127" s="79"/>
      <c r="L127" s="86">
        <v>306.41406999999992</v>
      </c>
      <c r="M127" s="87">
        <v>1.1457972595427051E-4</v>
      </c>
      <c r="N127" s="87">
        <f t="shared" si="2"/>
        <v>1.4825580658264319E-3</v>
      </c>
      <c r="O127" s="87">
        <f>L127/'סכום נכסי הקרן'!$C$42</f>
        <v>4.0806869503749152E-4</v>
      </c>
    </row>
    <row r="128" spans="2:15" s="121" customFormat="1">
      <c r="B128" s="85" t="s">
        <v>603</v>
      </c>
      <c r="C128" s="79" t="s">
        <v>604</v>
      </c>
      <c r="D128" s="92" t="s">
        <v>581</v>
      </c>
      <c r="E128" s="92" t="s">
        <v>576</v>
      </c>
      <c r="F128" s="79" t="s">
        <v>566</v>
      </c>
      <c r="G128" s="92" t="s">
        <v>452</v>
      </c>
      <c r="H128" s="92" t="s">
        <v>154</v>
      </c>
      <c r="I128" s="86">
        <v>1876.9999999999998</v>
      </c>
      <c r="J128" s="88">
        <v>883</v>
      </c>
      <c r="K128" s="79"/>
      <c r="L128" s="86">
        <v>60.113579999999985</v>
      </c>
      <c r="M128" s="87">
        <v>7.3577229239128335E-5</v>
      </c>
      <c r="N128" s="87">
        <f t="shared" si="2"/>
        <v>2.9085437524034873E-4</v>
      </c>
      <c r="O128" s="87">
        <f>L128/'סכום נכסי הקרן'!$C$42</f>
        <v>8.0056604922325699E-5</v>
      </c>
    </row>
    <row r="129" spans="2:15" s="121" customFormat="1">
      <c r="B129" s="85" t="s">
        <v>607</v>
      </c>
      <c r="C129" s="79" t="s">
        <v>608</v>
      </c>
      <c r="D129" s="92" t="s">
        <v>581</v>
      </c>
      <c r="E129" s="92" t="s">
        <v>576</v>
      </c>
      <c r="F129" s="79" t="s">
        <v>609</v>
      </c>
      <c r="G129" s="92" t="s">
        <v>610</v>
      </c>
      <c r="H129" s="92" t="s">
        <v>154</v>
      </c>
      <c r="I129" s="86">
        <v>3861.9999999999995</v>
      </c>
      <c r="J129" s="88">
        <v>3765</v>
      </c>
      <c r="K129" s="79"/>
      <c r="L129" s="86">
        <v>527.38139999999987</v>
      </c>
      <c r="M129" s="87">
        <v>8.4882079625896403E-5</v>
      </c>
      <c r="N129" s="87">
        <f t="shared" si="2"/>
        <v>2.5516894453862246E-3</v>
      </c>
      <c r="O129" s="87">
        <f>L129/'סכום נכסי הקרן'!$C$42</f>
        <v>7.0234320403447965E-4</v>
      </c>
    </row>
    <row r="130" spans="2:15" s="121" customFormat="1">
      <c r="B130" s="85" t="s">
        <v>611</v>
      </c>
      <c r="C130" s="79" t="s">
        <v>612</v>
      </c>
      <c r="D130" s="92" t="s">
        <v>581</v>
      </c>
      <c r="E130" s="92" t="s">
        <v>576</v>
      </c>
      <c r="F130" s="79" t="s">
        <v>307</v>
      </c>
      <c r="G130" s="92" t="s">
        <v>282</v>
      </c>
      <c r="H130" s="92" t="s">
        <v>154</v>
      </c>
      <c r="I130" s="86">
        <v>2679.9999999999995</v>
      </c>
      <c r="J130" s="88">
        <v>2154</v>
      </c>
      <c r="K130" s="79"/>
      <c r="L130" s="86">
        <v>209.37654999999995</v>
      </c>
      <c r="M130" s="87">
        <v>2.6318825235430823E-6</v>
      </c>
      <c r="N130" s="87">
        <f t="shared" si="2"/>
        <v>1.0130503896162836E-3</v>
      </c>
      <c r="O130" s="87">
        <f>L130/'סכום נכסי הקרן'!$C$42</f>
        <v>2.7883842125771871E-4</v>
      </c>
    </row>
    <row r="131" spans="2:15" s="121" customFormat="1">
      <c r="B131" s="85" t="s">
        <v>613</v>
      </c>
      <c r="C131" s="79" t="s">
        <v>614</v>
      </c>
      <c r="D131" s="92" t="s">
        <v>581</v>
      </c>
      <c r="E131" s="92" t="s">
        <v>576</v>
      </c>
      <c r="F131" s="79" t="s">
        <v>303</v>
      </c>
      <c r="G131" s="92" t="s">
        <v>304</v>
      </c>
      <c r="H131" s="92" t="s">
        <v>154</v>
      </c>
      <c r="I131" s="86">
        <v>1675.9999999999998</v>
      </c>
      <c r="J131" s="88">
        <v>2176</v>
      </c>
      <c r="K131" s="79"/>
      <c r="L131" s="86">
        <v>132.27581999999998</v>
      </c>
      <c r="M131" s="87">
        <v>1.690989505916879E-5</v>
      </c>
      <c r="N131" s="87">
        <f t="shared" si="2"/>
        <v>6.4000515333648112E-4</v>
      </c>
      <c r="O131" s="87">
        <f>L131/'סכום נכסי הקרן'!$C$42</f>
        <v>1.7615908189990795E-4</v>
      </c>
    </row>
    <row r="132" spans="2:15" s="121" customFormat="1">
      <c r="B132" s="85" t="s">
        <v>615</v>
      </c>
      <c r="C132" s="79" t="s">
        <v>616</v>
      </c>
      <c r="D132" s="92" t="s">
        <v>581</v>
      </c>
      <c r="E132" s="92" t="s">
        <v>576</v>
      </c>
      <c r="F132" s="79" t="s">
        <v>617</v>
      </c>
      <c r="G132" s="92" t="s">
        <v>578</v>
      </c>
      <c r="H132" s="92" t="s">
        <v>154</v>
      </c>
      <c r="I132" s="86">
        <v>1217.9999999999998</v>
      </c>
      <c r="J132" s="88">
        <v>11970</v>
      </c>
      <c r="K132" s="79"/>
      <c r="L132" s="86">
        <v>528.79700999999989</v>
      </c>
      <c r="M132" s="87">
        <v>2.5191527481236702E-5</v>
      </c>
      <c r="N132" s="87">
        <f t="shared" si="2"/>
        <v>2.5585387523503747E-3</v>
      </c>
      <c r="O132" s="87">
        <f>L132/'סכום נכסי הקרן'!$C$42</f>
        <v>7.0422845077064303E-4</v>
      </c>
    </row>
    <row r="133" spans="2:15" s="121" customFormat="1">
      <c r="B133" s="82"/>
      <c r="C133" s="79"/>
      <c r="D133" s="79"/>
      <c r="E133" s="79"/>
      <c r="F133" s="79"/>
      <c r="G133" s="79"/>
      <c r="H133" s="79"/>
      <c r="I133" s="86"/>
      <c r="J133" s="88"/>
      <c r="K133" s="79"/>
      <c r="L133" s="79"/>
      <c r="M133" s="79"/>
      <c r="N133" s="87"/>
      <c r="O133" s="79"/>
    </row>
    <row r="134" spans="2:15" s="121" customFormat="1">
      <c r="B134" s="97" t="s">
        <v>51</v>
      </c>
      <c r="C134" s="81"/>
      <c r="D134" s="81"/>
      <c r="E134" s="81"/>
      <c r="F134" s="81"/>
      <c r="G134" s="81"/>
      <c r="H134" s="81"/>
      <c r="I134" s="89"/>
      <c r="J134" s="91"/>
      <c r="K134" s="89">
        <v>16.495659999999997</v>
      </c>
      <c r="L134" s="89">
        <f>SUM(L135:L229)</f>
        <v>31784.80272</v>
      </c>
      <c r="M134" s="81"/>
      <c r="N134" s="90">
        <f t="shared" si="2"/>
        <v>0.15378802821697424</v>
      </c>
      <c r="O134" s="90">
        <f>L134/'סכום נכסי הקרן'!$C$42</f>
        <v>4.2329593311346683E-2</v>
      </c>
    </row>
    <row r="135" spans="2:15" s="121" customFormat="1">
      <c r="B135" s="85" t="s">
        <v>618</v>
      </c>
      <c r="C135" s="79" t="s">
        <v>619</v>
      </c>
      <c r="D135" s="92" t="s">
        <v>130</v>
      </c>
      <c r="E135" s="92" t="s">
        <v>576</v>
      </c>
      <c r="F135" s="79"/>
      <c r="G135" s="92" t="s">
        <v>620</v>
      </c>
      <c r="H135" s="92" t="s">
        <v>621</v>
      </c>
      <c r="I135" s="86">
        <v>3236.9999999999995</v>
      </c>
      <c r="J135" s="88">
        <v>2319</v>
      </c>
      <c r="K135" s="79"/>
      <c r="L135" s="86">
        <v>279.01291999999995</v>
      </c>
      <c r="M135" s="87">
        <v>1.4929790797738541E-6</v>
      </c>
      <c r="N135" s="87">
        <f t="shared" si="2"/>
        <v>1.3499799634389667E-3</v>
      </c>
      <c r="O135" s="87">
        <f>L135/'סכום נכסי הקרן'!$C$42</f>
        <v>3.7157705637668674E-4</v>
      </c>
    </row>
    <row r="136" spans="2:15" s="121" customFormat="1">
      <c r="B136" s="85" t="s">
        <v>622</v>
      </c>
      <c r="C136" s="79" t="s">
        <v>623</v>
      </c>
      <c r="D136" s="92" t="s">
        <v>26</v>
      </c>
      <c r="E136" s="92" t="s">
        <v>576</v>
      </c>
      <c r="F136" s="79"/>
      <c r="G136" s="92" t="s">
        <v>624</v>
      </c>
      <c r="H136" s="92" t="s">
        <v>156</v>
      </c>
      <c r="I136" s="86">
        <v>301.99999999999994</v>
      </c>
      <c r="J136" s="88">
        <v>21000</v>
      </c>
      <c r="K136" s="79"/>
      <c r="L136" s="86">
        <v>267.35336000000001</v>
      </c>
      <c r="M136" s="87">
        <v>1.4434829626422878E-6</v>
      </c>
      <c r="N136" s="87">
        <f t="shared" si="2"/>
        <v>1.2935661873940639E-3</v>
      </c>
      <c r="O136" s="87">
        <f>L136/'סכום נכסי הקרן'!$C$42</f>
        <v>3.5604937047795722E-4</v>
      </c>
    </row>
    <row r="137" spans="2:15" s="121" customFormat="1">
      <c r="B137" s="85" t="s">
        <v>625</v>
      </c>
      <c r="C137" s="79" t="s">
        <v>626</v>
      </c>
      <c r="D137" s="92" t="s">
        <v>26</v>
      </c>
      <c r="E137" s="92" t="s">
        <v>576</v>
      </c>
      <c r="F137" s="79"/>
      <c r="G137" s="92" t="s">
        <v>620</v>
      </c>
      <c r="H137" s="92" t="s">
        <v>156</v>
      </c>
      <c r="I137" s="86">
        <v>1156.9999999999998</v>
      </c>
      <c r="J137" s="88">
        <v>10818</v>
      </c>
      <c r="K137" s="79"/>
      <c r="L137" s="86">
        <v>527.64244999999983</v>
      </c>
      <c r="M137" s="87">
        <v>1.4912224218728883E-6</v>
      </c>
      <c r="N137" s="87">
        <f t="shared" si="2"/>
        <v>2.5529525133095869E-3</v>
      </c>
      <c r="O137" s="87">
        <f>L137/'סכום נכסי הקרן'!$C$42</f>
        <v>7.0269085886912725E-4</v>
      </c>
    </row>
    <row r="138" spans="2:15" s="121" customFormat="1">
      <c r="B138" s="85" t="s">
        <v>627</v>
      </c>
      <c r="C138" s="79" t="s">
        <v>628</v>
      </c>
      <c r="D138" s="92" t="s">
        <v>575</v>
      </c>
      <c r="E138" s="92" t="s">
        <v>576</v>
      </c>
      <c r="F138" s="79"/>
      <c r="G138" s="92" t="s">
        <v>629</v>
      </c>
      <c r="H138" s="92" t="s">
        <v>154</v>
      </c>
      <c r="I138" s="86">
        <v>268.99999999999994</v>
      </c>
      <c r="J138" s="88">
        <v>12579</v>
      </c>
      <c r="K138" s="86">
        <v>0.9073699999999999</v>
      </c>
      <c r="L138" s="86">
        <v>123.63601999999997</v>
      </c>
      <c r="M138" s="87">
        <v>2.5435579331865195E-6</v>
      </c>
      <c r="N138" s="87">
        <f t="shared" si="2"/>
        <v>5.982022257583604E-4</v>
      </c>
      <c r="O138" s="87">
        <f>L138/'סכום נכסי הקרן'!$C$42</f>
        <v>1.6465297869980059E-4</v>
      </c>
    </row>
    <row r="139" spans="2:15" s="121" customFormat="1">
      <c r="B139" s="85" t="s">
        <v>630</v>
      </c>
      <c r="C139" s="79" t="s">
        <v>631</v>
      </c>
      <c r="D139" s="92" t="s">
        <v>575</v>
      </c>
      <c r="E139" s="92" t="s">
        <v>576</v>
      </c>
      <c r="F139" s="79"/>
      <c r="G139" s="92" t="s">
        <v>632</v>
      </c>
      <c r="H139" s="92" t="s">
        <v>154</v>
      </c>
      <c r="I139" s="86">
        <v>638.99999999999989</v>
      </c>
      <c r="J139" s="88">
        <v>16476</v>
      </c>
      <c r="K139" s="79"/>
      <c r="L139" s="86">
        <v>381.85650999999996</v>
      </c>
      <c r="M139" s="87">
        <v>2.4651025405617594E-7</v>
      </c>
      <c r="N139" s="87">
        <f t="shared" si="2"/>
        <v>1.8475798088802894E-3</v>
      </c>
      <c r="O139" s="87">
        <f>L139/'סכום נכסי הקרן'!$C$42</f>
        <v>5.0853959717734524E-4</v>
      </c>
    </row>
    <row r="140" spans="2:15" s="121" customFormat="1">
      <c r="B140" s="85" t="s">
        <v>633</v>
      </c>
      <c r="C140" s="79" t="s">
        <v>634</v>
      </c>
      <c r="D140" s="92" t="s">
        <v>581</v>
      </c>
      <c r="E140" s="92" t="s">
        <v>576</v>
      </c>
      <c r="F140" s="79"/>
      <c r="G140" s="92" t="s">
        <v>578</v>
      </c>
      <c r="H140" s="92" t="s">
        <v>154</v>
      </c>
      <c r="I140" s="86">
        <v>358.99999999999994</v>
      </c>
      <c r="J140" s="88">
        <v>119347</v>
      </c>
      <c r="K140" s="79"/>
      <c r="L140" s="86">
        <v>1554.0089299999997</v>
      </c>
      <c r="M140" s="87">
        <v>1.0260558215866469E-6</v>
      </c>
      <c r="N140" s="87">
        <f t="shared" si="2"/>
        <v>7.5189382574298988E-3</v>
      </c>
      <c r="O140" s="87">
        <f>L140/'סכום נכסי הקרן'!$C$42</f>
        <v>2.0695603049223836E-3</v>
      </c>
    </row>
    <row r="141" spans="2:15" s="121" customFormat="1">
      <c r="B141" s="85" t="s">
        <v>635</v>
      </c>
      <c r="C141" s="79" t="s">
        <v>636</v>
      </c>
      <c r="D141" s="92" t="s">
        <v>581</v>
      </c>
      <c r="E141" s="92" t="s">
        <v>576</v>
      </c>
      <c r="F141" s="79"/>
      <c r="G141" s="92" t="s">
        <v>632</v>
      </c>
      <c r="H141" s="92" t="s">
        <v>154</v>
      </c>
      <c r="I141" s="86">
        <v>159.99999999999997</v>
      </c>
      <c r="J141" s="88">
        <v>200300</v>
      </c>
      <c r="K141" s="79"/>
      <c r="L141" s="86">
        <v>1162.38096</v>
      </c>
      <c r="M141" s="87">
        <v>3.2804283010840811E-7</v>
      </c>
      <c r="N141" s="87">
        <f t="shared" si="2"/>
        <v>5.6240800816067986E-3</v>
      </c>
      <c r="O141" s="87">
        <f>L141/'סכום נכסי הקרן'!$C$42</f>
        <v>1.5480075098497493E-3</v>
      </c>
    </row>
    <row r="142" spans="2:15" s="121" customFormat="1">
      <c r="B142" s="85" t="s">
        <v>637</v>
      </c>
      <c r="C142" s="79" t="s">
        <v>638</v>
      </c>
      <c r="D142" s="92" t="s">
        <v>575</v>
      </c>
      <c r="E142" s="92" t="s">
        <v>576</v>
      </c>
      <c r="F142" s="79"/>
      <c r="G142" s="92" t="s">
        <v>639</v>
      </c>
      <c r="H142" s="92" t="s">
        <v>154</v>
      </c>
      <c r="I142" s="86">
        <v>842.99999999999989</v>
      </c>
      <c r="J142" s="88">
        <v>10649</v>
      </c>
      <c r="K142" s="79"/>
      <c r="L142" s="86">
        <v>325.59966999999995</v>
      </c>
      <c r="M142" s="87">
        <v>9.7903238965489087E-7</v>
      </c>
      <c r="N142" s="87">
        <f t="shared" si="2"/>
        <v>1.5753859376918446E-3</v>
      </c>
      <c r="O142" s="87">
        <f>L142/'סכום נכסי הקרן'!$C$42</f>
        <v>4.3361922786880477E-4</v>
      </c>
    </row>
    <row r="143" spans="2:15" s="121" customFormat="1">
      <c r="B143" s="85" t="s">
        <v>640</v>
      </c>
      <c r="C143" s="79" t="s">
        <v>641</v>
      </c>
      <c r="D143" s="92" t="s">
        <v>581</v>
      </c>
      <c r="E143" s="92" t="s">
        <v>576</v>
      </c>
      <c r="F143" s="79"/>
      <c r="G143" s="92" t="s">
        <v>642</v>
      </c>
      <c r="H143" s="92" t="s">
        <v>154</v>
      </c>
      <c r="I143" s="86">
        <v>842.99999999999989</v>
      </c>
      <c r="J143" s="88">
        <v>22574</v>
      </c>
      <c r="K143" s="79"/>
      <c r="L143" s="86">
        <v>690.21381999999983</v>
      </c>
      <c r="M143" s="87">
        <v>1.7453683555400225E-7</v>
      </c>
      <c r="N143" s="87">
        <f t="shared" si="2"/>
        <v>3.3395400739459286E-3</v>
      </c>
      <c r="O143" s="87">
        <f>L143/'סכום נכסי הקרן'!$C$42</f>
        <v>9.1919621322951027E-4</v>
      </c>
    </row>
    <row r="144" spans="2:15" s="121" customFormat="1">
      <c r="B144" s="85" t="s">
        <v>643</v>
      </c>
      <c r="C144" s="79" t="s">
        <v>644</v>
      </c>
      <c r="D144" s="92" t="s">
        <v>575</v>
      </c>
      <c r="E144" s="92" t="s">
        <v>576</v>
      </c>
      <c r="F144" s="79"/>
      <c r="G144" s="92" t="s">
        <v>645</v>
      </c>
      <c r="H144" s="92" t="s">
        <v>154</v>
      </c>
      <c r="I144" s="86">
        <v>2163.9999999999995</v>
      </c>
      <c r="J144" s="88">
        <v>8390</v>
      </c>
      <c r="K144" s="79"/>
      <c r="L144" s="86">
        <v>658.51665999999989</v>
      </c>
      <c r="M144" s="87">
        <v>8.174119781111123E-6</v>
      </c>
      <c r="N144" s="87">
        <f t="shared" si="2"/>
        <v>3.1861760974751653E-3</v>
      </c>
      <c r="O144" s="87">
        <f>L144/'סכום נכסי הקרן'!$C$42</f>
        <v>8.7698333861316335E-4</v>
      </c>
    </row>
    <row r="145" spans="2:15" s="121" customFormat="1">
      <c r="B145" s="85" t="s">
        <v>646</v>
      </c>
      <c r="C145" s="79" t="s">
        <v>647</v>
      </c>
      <c r="D145" s="92" t="s">
        <v>26</v>
      </c>
      <c r="E145" s="92" t="s">
        <v>576</v>
      </c>
      <c r="F145" s="79"/>
      <c r="G145" s="92" t="s">
        <v>610</v>
      </c>
      <c r="H145" s="92" t="s">
        <v>156</v>
      </c>
      <c r="I145" s="86">
        <v>432.99999999999994</v>
      </c>
      <c r="J145" s="88">
        <v>16090</v>
      </c>
      <c r="K145" s="79"/>
      <c r="L145" s="86">
        <v>293.69959</v>
      </c>
      <c r="M145" s="87">
        <v>1.0035565115697039E-6</v>
      </c>
      <c r="N145" s="87">
        <f t="shared" si="2"/>
        <v>1.4210401502921068E-3</v>
      </c>
      <c r="O145" s="87">
        <f>L145/'סכום נכסי הקרן'!$C$42</f>
        <v>3.9113611337869157E-4</v>
      </c>
    </row>
    <row r="146" spans="2:15" s="121" customFormat="1">
      <c r="B146" s="85" t="s">
        <v>648</v>
      </c>
      <c r="C146" s="79" t="s">
        <v>649</v>
      </c>
      <c r="D146" s="92" t="s">
        <v>114</v>
      </c>
      <c r="E146" s="92" t="s">
        <v>576</v>
      </c>
      <c r="F146" s="79"/>
      <c r="G146" s="92" t="s">
        <v>632</v>
      </c>
      <c r="H146" s="92" t="s">
        <v>157</v>
      </c>
      <c r="I146" s="86">
        <v>1523.9999999999998</v>
      </c>
      <c r="J146" s="88">
        <v>5762</v>
      </c>
      <c r="K146" s="79"/>
      <c r="L146" s="86">
        <v>416.1013299999999</v>
      </c>
      <c r="M146" s="87">
        <v>1.8223177751279233E-5</v>
      </c>
      <c r="N146" s="87">
        <f t="shared" si="2"/>
        <v>2.0132704186612768E-3</v>
      </c>
      <c r="O146" s="87">
        <f>L146/'סכום נכסי הקרן'!$C$42</f>
        <v>5.5414533260977417E-4</v>
      </c>
    </row>
    <row r="147" spans="2:15" s="121" customFormat="1">
      <c r="B147" s="85" t="s">
        <v>650</v>
      </c>
      <c r="C147" s="79" t="s">
        <v>651</v>
      </c>
      <c r="D147" s="92" t="s">
        <v>114</v>
      </c>
      <c r="E147" s="92" t="s">
        <v>576</v>
      </c>
      <c r="F147" s="79"/>
      <c r="G147" s="92" t="s">
        <v>620</v>
      </c>
      <c r="H147" s="92" t="s">
        <v>157</v>
      </c>
      <c r="I147" s="86">
        <v>8040.9999999999991</v>
      </c>
      <c r="J147" s="88">
        <v>629.79999999999995</v>
      </c>
      <c r="K147" s="79"/>
      <c r="L147" s="86">
        <v>239.96815999999998</v>
      </c>
      <c r="M147" s="87">
        <v>2.5168854908449489E-6</v>
      </c>
      <c r="N147" s="87">
        <f t="shared" si="2"/>
        <v>1.1610652577067619E-3</v>
      </c>
      <c r="O147" s="87">
        <f>L147/'סכום נכסי הקרן'!$C$42</f>
        <v>3.195789733211272E-4</v>
      </c>
    </row>
    <row r="148" spans="2:15" s="121" customFormat="1">
      <c r="B148" s="85" t="s">
        <v>652</v>
      </c>
      <c r="C148" s="79" t="s">
        <v>653</v>
      </c>
      <c r="D148" s="92" t="s">
        <v>575</v>
      </c>
      <c r="E148" s="92" t="s">
        <v>576</v>
      </c>
      <c r="F148" s="79"/>
      <c r="G148" s="92" t="s">
        <v>654</v>
      </c>
      <c r="H148" s="92" t="s">
        <v>154</v>
      </c>
      <c r="I148" s="86">
        <v>9816.9999999999982</v>
      </c>
      <c r="J148" s="88">
        <v>2946</v>
      </c>
      <c r="K148" s="79"/>
      <c r="L148" s="86">
        <v>1048.9603899999997</v>
      </c>
      <c r="M148" s="87">
        <v>9.8285488259670058E-7</v>
      </c>
      <c r="N148" s="87">
        <f t="shared" si="2"/>
        <v>5.0753044301357951E-3</v>
      </c>
      <c r="O148" s="87">
        <f>L148/'סכום נכסי הקרן'!$C$42</f>
        <v>1.3969590152740643E-3</v>
      </c>
    </row>
    <row r="149" spans="2:15" s="121" customFormat="1">
      <c r="B149" s="85" t="s">
        <v>655</v>
      </c>
      <c r="C149" s="79" t="s">
        <v>656</v>
      </c>
      <c r="D149" s="92" t="s">
        <v>575</v>
      </c>
      <c r="E149" s="92" t="s">
        <v>576</v>
      </c>
      <c r="F149" s="79"/>
      <c r="G149" s="92" t="s">
        <v>595</v>
      </c>
      <c r="H149" s="92" t="s">
        <v>154</v>
      </c>
      <c r="I149" s="86">
        <v>344.99999999999994</v>
      </c>
      <c r="J149" s="88">
        <v>26100</v>
      </c>
      <c r="K149" s="79"/>
      <c r="L149" s="86">
        <v>326.59320999999994</v>
      </c>
      <c r="M149" s="87">
        <v>1.2894131844718144E-6</v>
      </c>
      <c r="N149" s="87">
        <f t="shared" si="2"/>
        <v>1.5801930953420178E-3</v>
      </c>
      <c r="O149" s="87">
        <f>L149/'סכום נכסי הקרן'!$C$42</f>
        <v>4.349423804618549E-4</v>
      </c>
    </row>
    <row r="150" spans="2:15" s="121" customFormat="1">
      <c r="B150" s="85" t="s">
        <v>657</v>
      </c>
      <c r="C150" s="79" t="s">
        <v>658</v>
      </c>
      <c r="D150" s="92" t="s">
        <v>575</v>
      </c>
      <c r="E150" s="92" t="s">
        <v>576</v>
      </c>
      <c r="F150" s="79"/>
      <c r="G150" s="92" t="s">
        <v>639</v>
      </c>
      <c r="H150" s="92" t="s">
        <v>154</v>
      </c>
      <c r="I150" s="86">
        <v>116.99999999999999</v>
      </c>
      <c r="J150" s="88">
        <v>47133</v>
      </c>
      <c r="K150" s="79"/>
      <c r="L150" s="86">
        <v>200.01312999999999</v>
      </c>
      <c r="M150" s="87">
        <v>7.3315671608930388E-7</v>
      </c>
      <c r="N150" s="87">
        <f t="shared" si="2"/>
        <v>9.6774628904178824E-4</v>
      </c>
      <c r="O150" s="87">
        <f>L150/'סכום נכסי הקרן'!$C$42</f>
        <v>2.6636863297257914E-4</v>
      </c>
    </row>
    <row r="151" spans="2:15" s="121" customFormat="1">
      <c r="B151" s="85" t="s">
        <v>659</v>
      </c>
      <c r="C151" s="79" t="s">
        <v>660</v>
      </c>
      <c r="D151" s="92" t="s">
        <v>26</v>
      </c>
      <c r="E151" s="92" t="s">
        <v>576</v>
      </c>
      <c r="F151" s="79"/>
      <c r="G151" s="92" t="s">
        <v>654</v>
      </c>
      <c r="H151" s="92" t="s">
        <v>156</v>
      </c>
      <c r="I151" s="86">
        <v>1319.9999999999998</v>
      </c>
      <c r="J151" s="88">
        <v>5271</v>
      </c>
      <c r="K151" s="79"/>
      <c r="L151" s="86">
        <v>293.30963999999994</v>
      </c>
      <c r="M151" s="87">
        <v>1.0561702030956329E-6</v>
      </c>
      <c r="N151" s="87">
        <f t="shared" si="2"/>
        <v>1.4191534108294931E-3</v>
      </c>
      <c r="O151" s="87">
        <f>L151/'סכום נכסי הקרן'!$C$42</f>
        <v>3.9061679522978967E-4</v>
      </c>
    </row>
    <row r="152" spans="2:15" s="121" customFormat="1">
      <c r="B152" s="85" t="s">
        <v>661</v>
      </c>
      <c r="C152" s="79" t="s">
        <v>662</v>
      </c>
      <c r="D152" s="92" t="s">
        <v>581</v>
      </c>
      <c r="E152" s="92" t="s">
        <v>576</v>
      </c>
      <c r="F152" s="79"/>
      <c r="G152" s="92" t="s">
        <v>632</v>
      </c>
      <c r="H152" s="92" t="s">
        <v>154</v>
      </c>
      <c r="I152" s="86">
        <v>26.999999999999996</v>
      </c>
      <c r="J152" s="88">
        <v>198400</v>
      </c>
      <c r="K152" s="79"/>
      <c r="L152" s="86">
        <v>194.29114000000001</v>
      </c>
      <c r="M152" s="87">
        <v>5.6875600801196047E-7</v>
      </c>
      <c r="N152" s="87">
        <f t="shared" si="2"/>
        <v>9.4006093364319915E-4</v>
      </c>
      <c r="O152" s="87">
        <f>L152/'סכום נכסי הקרן'!$C$42</f>
        <v>2.587483399739007E-4</v>
      </c>
    </row>
    <row r="153" spans="2:15" s="121" customFormat="1">
      <c r="B153" s="85" t="s">
        <v>663</v>
      </c>
      <c r="C153" s="79" t="s">
        <v>664</v>
      </c>
      <c r="D153" s="92" t="s">
        <v>575</v>
      </c>
      <c r="E153" s="92" t="s">
        <v>576</v>
      </c>
      <c r="F153" s="79"/>
      <c r="G153" s="92" t="s">
        <v>629</v>
      </c>
      <c r="H153" s="92" t="s">
        <v>154</v>
      </c>
      <c r="I153" s="86">
        <v>270.99999999999994</v>
      </c>
      <c r="J153" s="88">
        <v>12309</v>
      </c>
      <c r="K153" s="86">
        <v>0.93376999999999988</v>
      </c>
      <c r="L153" s="86">
        <v>121.92102999999999</v>
      </c>
      <c r="M153" s="87">
        <v>1.7549562262757922E-6</v>
      </c>
      <c r="N153" s="87">
        <f t="shared" si="2"/>
        <v>5.899043944697657E-4</v>
      </c>
      <c r="O153" s="87">
        <f>L153/'סכום נכסי הקרן'!$C$42</f>
        <v>1.6236903093166336E-4</v>
      </c>
    </row>
    <row r="154" spans="2:15" s="121" customFormat="1">
      <c r="B154" s="85" t="s">
        <v>665</v>
      </c>
      <c r="C154" s="79" t="s">
        <v>666</v>
      </c>
      <c r="D154" s="92" t="s">
        <v>114</v>
      </c>
      <c r="E154" s="92" t="s">
        <v>576</v>
      </c>
      <c r="F154" s="79"/>
      <c r="G154" s="92" t="s">
        <v>667</v>
      </c>
      <c r="H154" s="92" t="s">
        <v>157</v>
      </c>
      <c r="I154" s="86">
        <v>2566.9999999999995</v>
      </c>
      <c r="J154" s="88">
        <v>589.29999999999995</v>
      </c>
      <c r="K154" s="79"/>
      <c r="L154" s="86">
        <v>71.680850000000007</v>
      </c>
      <c r="M154" s="87">
        <v>1.2797886991581783E-7</v>
      </c>
      <c r="N154" s="87">
        <f t="shared" si="2"/>
        <v>3.4682161407534134E-4</v>
      </c>
      <c r="O154" s="87">
        <f>L154/'סכום נכסי הקרן'!$C$42</f>
        <v>9.5461383084263028E-5</v>
      </c>
    </row>
    <row r="155" spans="2:15" s="121" customFormat="1">
      <c r="B155" s="85" t="s">
        <v>668</v>
      </c>
      <c r="C155" s="79" t="s">
        <v>669</v>
      </c>
      <c r="D155" s="92" t="s">
        <v>114</v>
      </c>
      <c r="E155" s="92" t="s">
        <v>576</v>
      </c>
      <c r="F155" s="79"/>
      <c r="G155" s="92" t="s">
        <v>629</v>
      </c>
      <c r="H155" s="92" t="s">
        <v>157</v>
      </c>
      <c r="I155" s="86">
        <v>7356.9999999999991</v>
      </c>
      <c r="J155" s="88">
        <v>616.79999999999995</v>
      </c>
      <c r="K155" s="79"/>
      <c r="L155" s="86">
        <v>215.02355999999997</v>
      </c>
      <c r="M155" s="87">
        <v>7.542823026958153E-6</v>
      </c>
      <c r="N155" s="87">
        <f t="shared" si="2"/>
        <v>1.0403729607478982E-3</v>
      </c>
      <c r="O155" s="87">
        <f>L155/'סכום נכסי הקרן'!$C$42</f>
        <v>2.8635885921137947E-4</v>
      </c>
    </row>
    <row r="156" spans="2:15" s="121" customFormat="1">
      <c r="B156" s="85" t="s">
        <v>670</v>
      </c>
      <c r="C156" s="79" t="s">
        <v>671</v>
      </c>
      <c r="D156" s="92" t="s">
        <v>26</v>
      </c>
      <c r="E156" s="92" t="s">
        <v>576</v>
      </c>
      <c r="F156" s="79"/>
      <c r="G156" s="92" t="s">
        <v>672</v>
      </c>
      <c r="H156" s="92" t="s">
        <v>156</v>
      </c>
      <c r="I156" s="86">
        <v>2437.9999999999995</v>
      </c>
      <c r="J156" s="88">
        <v>1650</v>
      </c>
      <c r="K156" s="79"/>
      <c r="L156" s="86">
        <v>169.58093999999997</v>
      </c>
      <c r="M156" s="87">
        <v>3.0889974410342281E-6</v>
      </c>
      <c r="N156" s="87">
        <f t="shared" si="2"/>
        <v>8.2050276087983882E-4</v>
      </c>
      <c r="O156" s="87">
        <f>L156/'סכום נכסי הקרן'!$C$42</f>
        <v>2.2584038940846011E-4</v>
      </c>
    </row>
    <row r="157" spans="2:15" s="121" customFormat="1">
      <c r="B157" s="85" t="s">
        <v>673</v>
      </c>
      <c r="C157" s="79" t="s">
        <v>674</v>
      </c>
      <c r="D157" s="92" t="s">
        <v>575</v>
      </c>
      <c r="E157" s="92" t="s">
        <v>576</v>
      </c>
      <c r="F157" s="79"/>
      <c r="G157" s="92" t="s">
        <v>675</v>
      </c>
      <c r="H157" s="92" t="s">
        <v>154</v>
      </c>
      <c r="I157" s="86">
        <v>904.99999999999989</v>
      </c>
      <c r="J157" s="88">
        <v>5444</v>
      </c>
      <c r="K157" s="79"/>
      <c r="L157" s="86">
        <v>178.69576999999995</v>
      </c>
      <c r="M157" s="87">
        <v>3.876323222016309E-6</v>
      </c>
      <c r="N157" s="87">
        <f t="shared" si="2"/>
        <v>8.6460408016696144E-4</v>
      </c>
      <c r="O157" s="87">
        <f>L157/'סכום נכסי הקרן'!$C$42</f>
        <v>2.3797911653541148E-4</v>
      </c>
    </row>
    <row r="158" spans="2:15" s="121" customFormat="1">
      <c r="B158" s="85" t="s">
        <v>676</v>
      </c>
      <c r="C158" s="79" t="s">
        <v>677</v>
      </c>
      <c r="D158" s="92" t="s">
        <v>575</v>
      </c>
      <c r="E158" s="92" t="s">
        <v>576</v>
      </c>
      <c r="F158" s="79"/>
      <c r="G158" s="92" t="s">
        <v>667</v>
      </c>
      <c r="H158" s="92" t="s">
        <v>154</v>
      </c>
      <c r="I158" s="86">
        <v>1066.9999999999998</v>
      </c>
      <c r="J158" s="88">
        <v>6949</v>
      </c>
      <c r="K158" s="79"/>
      <c r="L158" s="86">
        <v>268.92692</v>
      </c>
      <c r="M158" s="87">
        <v>4.1506017567322733E-6</v>
      </c>
      <c r="N158" s="87">
        <f t="shared" si="2"/>
        <v>1.301179721818452E-3</v>
      </c>
      <c r="O158" s="87">
        <f>L158/'סכום נכסי הקרן'!$C$42</f>
        <v>3.5814496803247944E-4</v>
      </c>
    </row>
    <row r="159" spans="2:15" s="121" customFormat="1">
      <c r="B159" s="85" t="s">
        <v>678</v>
      </c>
      <c r="C159" s="79" t="s">
        <v>679</v>
      </c>
      <c r="D159" s="92" t="s">
        <v>575</v>
      </c>
      <c r="E159" s="92" t="s">
        <v>576</v>
      </c>
      <c r="F159" s="79"/>
      <c r="G159" s="92" t="s">
        <v>667</v>
      </c>
      <c r="H159" s="92" t="s">
        <v>154</v>
      </c>
      <c r="I159" s="86">
        <v>1220.9999999999998</v>
      </c>
      <c r="J159" s="88">
        <v>12228</v>
      </c>
      <c r="K159" s="79"/>
      <c r="L159" s="86">
        <v>541.52517</v>
      </c>
      <c r="M159" s="87">
        <v>6.3721621372388363E-7</v>
      </c>
      <c r="N159" s="87">
        <f t="shared" si="2"/>
        <v>2.6201228573855301E-3</v>
      </c>
      <c r="O159" s="87">
        <f>L159/'סכום נכסי הקרן'!$C$42</f>
        <v>7.2117925084789949E-4</v>
      </c>
    </row>
    <row r="160" spans="2:15" s="121" customFormat="1">
      <c r="B160" s="85" t="s">
        <v>680</v>
      </c>
      <c r="C160" s="79" t="s">
        <v>681</v>
      </c>
      <c r="D160" s="92" t="s">
        <v>682</v>
      </c>
      <c r="E160" s="92" t="s">
        <v>576</v>
      </c>
      <c r="F160" s="79"/>
      <c r="G160" s="92" t="s">
        <v>667</v>
      </c>
      <c r="H160" s="92" t="s">
        <v>159</v>
      </c>
      <c r="I160" s="86">
        <v>37759.999999999993</v>
      </c>
      <c r="J160" s="88">
        <v>784</v>
      </c>
      <c r="K160" s="79"/>
      <c r="L160" s="86">
        <v>137.16642999999999</v>
      </c>
      <c r="M160" s="87">
        <v>1.4800043456314036E-6</v>
      </c>
      <c r="N160" s="87">
        <f t="shared" si="2"/>
        <v>6.6366794826724733E-4</v>
      </c>
      <c r="O160" s="87">
        <f>L160/'סכום נכסי הקרן'!$C$42</f>
        <v>1.8267217981553994E-4</v>
      </c>
    </row>
    <row r="161" spans="2:15" s="121" customFormat="1">
      <c r="B161" s="85" t="s">
        <v>683</v>
      </c>
      <c r="C161" s="79" t="s">
        <v>684</v>
      </c>
      <c r="D161" s="92" t="s">
        <v>581</v>
      </c>
      <c r="E161" s="92" t="s">
        <v>576</v>
      </c>
      <c r="F161" s="79"/>
      <c r="G161" s="92" t="s">
        <v>642</v>
      </c>
      <c r="H161" s="92" t="s">
        <v>154</v>
      </c>
      <c r="I161" s="86">
        <v>3945.9999999999995</v>
      </c>
      <c r="J161" s="88">
        <v>4865</v>
      </c>
      <c r="K161" s="79"/>
      <c r="L161" s="86">
        <v>696.28570999999988</v>
      </c>
      <c r="M161" s="87">
        <v>8.6320533187994453E-7</v>
      </c>
      <c r="N161" s="87">
        <f t="shared" si="2"/>
        <v>3.3689183903343077E-3</v>
      </c>
      <c r="O161" s="87">
        <f>L161/'סכום נכסי הקרן'!$C$42</f>
        <v>9.2728248755989987E-4</v>
      </c>
    </row>
    <row r="162" spans="2:15" s="121" customFormat="1">
      <c r="B162" s="85" t="s">
        <v>685</v>
      </c>
      <c r="C162" s="79" t="s">
        <v>686</v>
      </c>
      <c r="D162" s="92" t="s">
        <v>575</v>
      </c>
      <c r="E162" s="92" t="s">
        <v>576</v>
      </c>
      <c r="F162" s="79"/>
      <c r="G162" s="92" t="s">
        <v>654</v>
      </c>
      <c r="H162" s="92" t="s">
        <v>154</v>
      </c>
      <c r="I162" s="86">
        <v>1481.9999999999998</v>
      </c>
      <c r="J162" s="88">
        <v>7174</v>
      </c>
      <c r="K162" s="79"/>
      <c r="L162" s="86">
        <v>385.61784999999992</v>
      </c>
      <c r="M162" s="87">
        <v>5.8888850549765875E-7</v>
      </c>
      <c r="N162" s="87">
        <f t="shared" si="2"/>
        <v>1.8657787282553545E-3</v>
      </c>
      <c r="O162" s="87">
        <f>L162/'סכום נכסי הקרן'!$C$42</f>
        <v>5.1354878329400199E-4</v>
      </c>
    </row>
    <row r="163" spans="2:15" s="121" customFormat="1">
      <c r="B163" s="85" t="s">
        <v>687</v>
      </c>
      <c r="C163" s="79" t="s">
        <v>688</v>
      </c>
      <c r="D163" s="92" t="s">
        <v>682</v>
      </c>
      <c r="E163" s="92" t="s">
        <v>576</v>
      </c>
      <c r="F163" s="79"/>
      <c r="G163" s="92" t="s">
        <v>667</v>
      </c>
      <c r="H163" s="92" t="s">
        <v>159</v>
      </c>
      <c r="I163" s="86">
        <v>22123.999999999996</v>
      </c>
      <c r="J163" s="88">
        <v>1550</v>
      </c>
      <c r="K163" s="86">
        <v>3.0752800000000002</v>
      </c>
      <c r="L163" s="86">
        <v>161.96475999999998</v>
      </c>
      <c r="M163" s="87">
        <v>4.9552655380697213E-7</v>
      </c>
      <c r="N163" s="87">
        <f t="shared" si="2"/>
        <v>7.8365253043909588E-4</v>
      </c>
      <c r="O163" s="87">
        <f>L163/'סכום נכסי הקרן'!$C$42</f>
        <v>2.1569749801391469E-4</v>
      </c>
    </row>
    <row r="164" spans="2:15" s="121" customFormat="1">
      <c r="B164" s="85" t="s">
        <v>689</v>
      </c>
      <c r="C164" s="79" t="s">
        <v>690</v>
      </c>
      <c r="D164" s="92" t="s">
        <v>26</v>
      </c>
      <c r="E164" s="92" t="s">
        <v>576</v>
      </c>
      <c r="F164" s="79"/>
      <c r="G164" s="92" t="s">
        <v>620</v>
      </c>
      <c r="H164" s="92" t="s">
        <v>156</v>
      </c>
      <c r="I164" s="86">
        <v>1772.9999999999998</v>
      </c>
      <c r="J164" s="88">
        <v>3714.5</v>
      </c>
      <c r="K164" s="79"/>
      <c r="L164" s="86">
        <v>277.63135999999997</v>
      </c>
      <c r="M164" s="87">
        <v>3.2083768798564153E-6</v>
      </c>
      <c r="N164" s="87">
        <f t="shared" si="2"/>
        <v>1.3432954044648206E-3</v>
      </c>
      <c r="O164" s="87">
        <f>L164/'סכום נכסי הקרן'!$C$42</f>
        <v>3.6973715592330354E-4</v>
      </c>
    </row>
    <row r="165" spans="2:15" s="121" customFormat="1">
      <c r="B165" s="85" t="s">
        <v>691</v>
      </c>
      <c r="C165" s="79" t="s">
        <v>692</v>
      </c>
      <c r="D165" s="92" t="s">
        <v>26</v>
      </c>
      <c r="E165" s="92" t="s">
        <v>576</v>
      </c>
      <c r="F165" s="79"/>
      <c r="G165" s="92" t="s">
        <v>654</v>
      </c>
      <c r="H165" s="92" t="s">
        <v>156</v>
      </c>
      <c r="I165" s="86">
        <v>2948.9999999999995</v>
      </c>
      <c r="J165" s="88">
        <v>1238.5999999999999</v>
      </c>
      <c r="K165" s="79"/>
      <c r="L165" s="86">
        <v>153.98030999999997</v>
      </c>
      <c r="M165" s="87">
        <v>1.0288032981386596E-6</v>
      </c>
      <c r="N165" s="87">
        <f t="shared" si="2"/>
        <v>7.4502045734699588E-4</v>
      </c>
      <c r="O165" s="87">
        <f>L165/'סכום נכסי הקרן'!$C$42</f>
        <v>2.0506416093480438E-4</v>
      </c>
    </row>
    <row r="166" spans="2:15" s="121" customFormat="1">
      <c r="B166" s="85" t="s">
        <v>693</v>
      </c>
      <c r="C166" s="79" t="s">
        <v>694</v>
      </c>
      <c r="D166" s="92" t="s">
        <v>581</v>
      </c>
      <c r="E166" s="92" t="s">
        <v>576</v>
      </c>
      <c r="F166" s="79"/>
      <c r="G166" s="92" t="s">
        <v>695</v>
      </c>
      <c r="H166" s="92" t="s">
        <v>154</v>
      </c>
      <c r="I166" s="86">
        <v>830.99999999999989</v>
      </c>
      <c r="J166" s="88">
        <v>3717</v>
      </c>
      <c r="K166" s="79"/>
      <c r="L166" s="86">
        <v>112.03174999999999</v>
      </c>
      <c r="M166" s="87">
        <v>1.5241606423498908E-6</v>
      </c>
      <c r="N166" s="87">
        <f t="shared" si="2"/>
        <v>5.4205596561264426E-4</v>
      </c>
      <c r="O166" s="87">
        <f>L166/'סכום נכסי הקרן'!$C$42</f>
        <v>1.4919892557566466E-4</v>
      </c>
    </row>
    <row r="167" spans="2:15" s="121" customFormat="1">
      <c r="B167" s="85" t="s">
        <v>696</v>
      </c>
      <c r="C167" s="79" t="s">
        <v>697</v>
      </c>
      <c r="D167" s="92" t="s">
        <v>26</v>
      </c>
      <c r="E167" s="92" t="s">
        <v>576</v>
      </c>
      <c r="F167" s="79"/>
      <c r="G167" s="92" t="s">
        <v>698</v>
      </c>
      <c r="H167" s="92" t="s">
        <v>156</v>
      </c>
      <c r="I167" s="86">
        <v>539.99999999999989</v>
      </c>
      <c r="J167" s="88">
        <v>6670</v>
      </c>
      <c r="K167" s="79"/>
      <c r="L167" s="86">
        <v>151.83747999999997</v>
      </c>
      <c r="M167" s="87">
        <v>7.8825764697501733E-7</v>
      </c>
      <c r="N167" s="87">
        <f t="shared" si="2"/>
        <v>7.3465255909677888E-4</v>
      </c>
      <c r="O167" s="87">
        <f>L167/'סכום נכסי הקרן'!$C$42</f>
        <v>2.0221043479296243E-4</v>
      </c>
    </row>
    <row r="168" spans="2:15" s="121" customFormat="1">
      <c r="B168" s="85" t="s">
        <v>699</v>
      </c>
      <c r="C168" s="79" t="s">
        <v>700</v>
      </c>
      <c r="D168" s="92" t="s">
        <v>26</v>
      </c>
      <c r="E168" s="92" t="s">
        <v>576</v>
      </c>
      <c r="F168" s="79"/>
      <c r="G168" s="92" t="s">
        <v>578</v>
      </c>
      <c r="H168" s="92" t="s">
        <v>156</v>
      </c>
      <c r="I168" s="86">
        <v>576.99999999999989</v>
      </c>
      <c r="J168" s="88">
        <v>4132</v>
      </c>
      <c r="K168" s="79"/>
      <c r="L168" s="86">
        <v>100.50682</v>
      </c>
      <c r="M168" s="87">
        <v>3.1033102079533003E-6</v>
      </c>
      <c r="N168" s="87">
        <f t="shared" si="2"/>
        <v>4.8629358521808536E-4</v>
      </c>
      <c r="O168" s="87">
        <f>L168/'סכום נכסי הקרן'!$C$42</f>
        <v>1.3385053395155146E-4</v>
      </c>
    </row>
    <row r="169" spans="2:15" s="121" customFormat="1">
      <c r="B169" s="85" t="s">
        <v>701</v>
      </c>
      <c r="C169" s="79" t="s">
        <v>702</v>
      </c>
      <c r="D169" s="92" t="s">
        <v>575</v>
      </c>
      <c r="E169" s="92" t="s">
        <v>576</v>
      </c>
      <c r="F169" s="79"/>
      <c r="G169" s="92" t="s">
        <v>703</v>
      </c>
      <c r="H169" s="92" t="s">
        <v>154</v>
      </c>
      <c r="I169" s="86">
        <v>495.99999999999994</v>
      </c>
      <c r="J169" s="88">
        <v>5783</v>
      </c>
      <c r="K169" s="79"/>
      <c r="L169" s="86">
        <v>104.03571000000001</v>
      </c>
      <c r="M169" s="87">
        <v>7.1745628524027555E-7</v>
      </c>
      <c r="N169" s="87">
        <f t="shared" si="2"/>
        <v>5.0336781530456356E-4</v>
      </c>
      <c r="O169" s="87">
        <f>L169/'סכום נכסי הקרן'!$C$42</f>
        <v>1.3855015344758459E-4</v>
      </c>
    </row>
    <row r="170" spans="2:15" s="121" customFormat="1">
      <c r="B170" s="85" t="s">
        <v>704</v>
      </c>
      <c r="C170" s="79" t="s">
        <v>705</v>
      </c>
      <c r="D170" s="92" t="s">
        <v>26</v>
      </c>
      <c r="E170" s="92" t="s">
        <v>576</v>
      </c>
      <c r="F170" s="79"/>
      <c r="G170" s="92" t="s">
        <v>703</v>
      </c>
      <c r="H170" s="92" t="s">
        <v>156</v>
      </c>
      <c r="I170" s="86">
        <v>1914.9999999999998</v>
      </c>
      <c r="J170" s="88">
        <v>3060</v>
      </c>
      <c r="K170" s="79"/>
      <c r="L170" s="86">
        <v>247.02993999999998</v>
      </c>
      <c r="M170" s="87">
        <v>1.5487177777731822E-6</v>
      </c>
      <c r="N170" s="87">
        <f t="shared" si="2"/>
        <v>1.1952330715349316E-3</v>
      </c>
      <c r="O170" s="87">
        <f>L170/'סכום נכסי הקרן'!$C$42</f>
        <v>3.2898353933613378E-4</v>
      </c>
    </row>
    <row r="171" spans="2:15" s="121" customFormat="1">
      <c r="B171" s="85" t="s">
        <v>706</v>
      </c>
      <c r="C171" s="79" t="s">
        <v>707</v>
      </c>
      <c r="D171" s="92" t="s">
        <v>26</v>
      </c>
      <c r="E171" s="92" t="s">
        <v>576</v>
      </c>
      <c r="F171" s="79"/>
      <c r="G171" s="92" t="s">
        <v>629</v>
      </c>
      <c r="H171" s="92" t="s">
        <v>156</v>
      </c>
      <c r="I171" s="86">
        <v>1637.9999999999998</v>
      </c>
      <c r="J171" s="88">
        <v>4127</v>
      </c>
      <c r="K171" s="79"/>
      <c r="L171" s="86">
        <v>284.97565999999989</v>
      </c>
      <c r="M171" s="87">
        <v>4.5893256124700876E-6</v>
      </c>
      <c r="N171" s="87">
        <f t="shared" ref="N171:N229" si="3">L171/$L$11</f>
        <v>1.3788301669607104E-3</v>
      </c>
      <c r="O171" s="87">
        <f>L171/'סכום נכסי הקרן'!$C$42</f>
        <v>3.7951796956859019E-4</v>
      </c>
    </row>
    <row r="172" spans="2:15" s="121" customFormat="1">
      <c r="B172" s="85" t="s">
        <v>708</v>
      </c>
      <c r="C172" s="79" t="s">
        <v>709</v>
      </c>
      <c r="D172" s="92" t="s">
        <v>26</v>
      </c>
      <c r="E172" s="92" t="s">
        <v>576</v>
      </c>
      <c r="F172" s="79"/>
      <c r="G172" s="92" t="s">
        <v>620</v>
      </c>
      <c r="H172" s="92" t="s">
        <v>156</v>
      </c>
      <c r="I172" s="86">
        <v>941.99999999999989</v>
      </c>
      <c r="J172" s="88">
        <v>9616</v>
      </c>
      <c r="K172" s="79"/>
      <c r="L172" s="86">
        <v>381.86050999999998</v>
      </c>
      <c r="M172" s="87">
        <v>9.6122448979591833E-6</v>
      </c>
      <c r="N172" s="87">
        <f t="shared" si="3"/>
        <v>1.8475991625355028E-3</v>
      </c>
      <c r="O172" s="87">
        <f>L172/'סכום נכסי הקרן'!$C$42</f>
        <v>5.0854492420028563E-4</v>
      </c>
    </row>
    <row r="173" spans="2:15" s="121" customFormat="1">
      <c r="B173" s="85" t="s">
        <v>710</v>
      </c>
      <c r="C173" s="79" t="s">
        <v>711</v>
      </c>
      <c r="D173" s="92" t="s">
        <v>114</v>
      </c>
      <c r="E173" s="92" t="s">
        <v>576</v>
      </c>
      <c r="F173" s="79"/>
      <c r="G173" s="92" t="s">
        <v>667</v>
      </c>
      <c r="H173" s="92" t="s">
        <v>157</v>
      </c>
      <c r="I173" s="86">
        <v>18984.999999999996</v>
      </c>
      <c r="J173" s="88">
        <v>577</v>
      </c>
      <c r="K173" s="79"/>
      <c r="L173" s="86">
        <v>519.07162999999991</v>
      </c>
      <c r="M173" s="87">
        <v>1.2422848938719645E-4</v>
      </c>
      <c r="N173" s="87">
        <f t="shared" si="3"/>
        <v>2.511483339515621E-3</v>
      </c>
      <c r="O173" s="87">
        <f>L173/'סכום נכסי הקרן'!$C$42</f>
        <v>6.9127662017962705E-4</v>
      </c>
    </row>
    <row r="174" spans="2:15" s="121" customFormat="1">
      <c r="B174" s="85" t="s">
        <v>712</v>
      </c>
      <c r="C174" s="79" t="s">
        <v>713</v>
      </c>
      <c r="D174" s="92" t="s">
        <v>26</v>
      </c>
      <c r="E174" s="92" t="s">
        <v>576</v>
      </c>
      <c r="F174" s="79"/>
      <c r="G174" s="92" t="s">
        <v>667</v>
      </c>
      <c r="H174" s="92" t="s">
        <v>156</v>
      </c>
      <c r="I174" s="86">
        <v>5444.9999999999991</v>
      </c>
      <c r="J174" s="88">
        <v>1628.2</v>
      </c>
      <c r="K174" s="79"/>
      <c r="L174" s="86">
        <v>373.73608000000002</v>
      </c>
      <c r="M174" s="87">
        <v>1.4982725165532488E-6</v>
      </c>
      <c r="N174" s="87">
        <f t="shared" si="3"/>
        <v>1.808289808279211E-3</v>
      </c>
      <c r="O174" s="87">
        <f>L174/'סכום נכסי הקרן'!$C$42</f>
        <v>4.9772516795337622E-4</v>
      </c>
    </row>
    <row r="175" spans="2:15" s="121" customFormat="1">
      <c r="B175" s="85" t="s">
        <v>714</v>
      </c>
      <c r="C175" s="79" t="s">
        <v>715</v>
      </c>
      <c r="D175" s="92" t="s">
        <v>26</v>
      </c>
      <c r="E175" s="92" t="s">
        <v>576</v>
      </c>
      <c r="F175" s="79"/>
      <c r="G175" s="92" t="s">
        <v>642</v>
      </c>
      <c r="H175" s="92" t="s">
        <v>161</v>
      </c>
      <c r="I175" s="86">
        <v>15880.999999999998</v>
      </c>
      <c r="J175" s="88">
        <v>7888</v>
      </c>
      <c r="K175" s="79"/>
      <c r="L175" s="86">
        <v>512.85263999999995</v>
      </c>
      <c r="M175" s="87">
        <v>5.1689304640074888E-6</v>
      </c>
      <c r="N175" s="87">
        <f t="shared" si="3"/>
        <v>2.4813932924567707E-3</v>
      </c>
      <c r="O175" s="87">
        <f>L175/'סכום נכסי הקרן'!$C$42</f>
        <v>6.8299444458060445E-4</v>
      </c>
    </row>
    <row r="176" spans="2:15" s="121" customFormat="1">
      <c r="B176" s="85" t="s">
        <v>716</v>
      </c>
      <c r="C176" s="79" t="s">
        <v>717</v>
      </c>
      <c r="D176" s="92" t="s">
        <v>581</v>
      </c>
      <c r="E176" s="92" t="s">
        <v>576</v>
      </c>
      <c r="F176" s="79"/>
      <c r="G176" s="92" t="s">
        <v>632</v>
      </c>
      <c r="H176" s="92" t="s">
        <v>154</v>
      </c>
      <c r="I176" s="86">
        <v>337.99999999999994</v>
      </c>
      <c r="J176" s="88">
        <v>13048</v>
      </c>
      <c r="K176" s="79"/>
      <c r="L176" s="86">
        <v>159.95881999999997</v>
      </c>
      <c r="M176" s="87">
        <v>2.473452373473306E-6</v>
      </c>
      <c r="N176" s="87">
        <f t="shared" si="3"/>
        <v>7.7394696265441849E-4</v>
      </c>
      <c r="O176" s="87">
        <f>L176/'סכום נכסי הקרן'!$C$42</f>
        <v>2.1302607591465041E-4</v>
      </c>
    </row>
    <row r="177" spans="2:15" s="121" customFormat="1">
      <c r="B177" s="85" t="s">
        <v>718</v>
      </c>
      <c r="C177" s="79" t="s">
        <v>719</v>
      </c>
      <c r="D177" s="92" t="s">
        <v>575</v>
      </c>
      <c r="E177" s="92" t="s">
        <v>576</v>
      </c>
      <c r="F177" s="79"/>
      <c r="G177" s="92" t="s">
        <v>667</v>
      </c>
      <c r="H177" s="92" t="s">
        <v>154</v>
      </c>
      <c r="I177" s="86">
        <v>1463.9999999999998</v>
      </c>
      <c r="J177" s="88">
        <v>8502</v>
      </c>
      <c r="K177" s="79"/>
      <c r="L177" s="86">
        <v>451.4500799999999</v>
      </c>
      <c r="M177" s="87">
        <v>3.4578780806551135E-7</v>
      </c>
      <c r="N177" s="87">
        <f t="shared" si="3"/>
        <v>2.1843022985921891E-3</v>
      </c>
      <c r="O177" s="87">
        <f>L177/'סכום נכסי הקרן'!$C$42</f>
        <v>6.0122123315085093E-4</v>
      </c>
    </row>
    <row r="178" spans="2:15" s="121" customFormat="1">
      <c r="B178" s="85" t="s">
        <v>720</v>
      </c>
      <c r="C178" s="79" t="s">
        <v>721</v>
      </c>
      <c r="D178" s="92" t="s">
        <v>581</v>
      </c>
      <c r="E178" s="92" t="s">
        <v>576</v>
      </c>
      <c r="F178" s="79"/>
      <c r="G178" s="92" t="s">
        <v>642</v>
      </c>
      <c r="H178" s="92" t="s">
        <v>154</v>
      </c>
      <c r="I178" s="86">
        <v>2712.9999999999995</v>
      </c>
      <c r="J178" s="88">
        <v>16446</v>
      </c>
      <c r="K178" s="79"/>
      <c r="L178" s="86">
        <v>1618.2947899999997</v>
      </c>
      <c r="M178" s="87">
        <v>1.1249421548876675E-6</v>
      </c>
      <c r="N178" s="87">
        <f t="shared" si="3"/>
        <v>7.8299798498136577E-3</v>
      </c>
      <c r="O178" s="87">
        <f>L178/'סכום נכסי הקרן'!$C$42</f>
        <v>2.1551733676631476E-3</v>
      </c>
    </row>
    <row r="179" spans="2:15" s="121" customFormat="1">
      <c r="B179" s="85" t="s">
        <v>722</v>
      </c>
      <c r="C179" s="79" t="s">
        <v>723</v>
      </c>
      <c r="D179" s="92" t="s">
        <v>26</v>
      </c>
      <c r="E179" s="92" t="s">
        <v>576</v>
      </c>
      <c r="F179" s="79"/>
      <c r="G179" s="92" t="s">
        <v>629</v>
      </c>
      <c r="H179" s="92" t="s">
        <v>156</v>
      </c>
      <c r="I179" s="86">
        <v>367.99999999999994</v>
      </c>
      <c r="J179" s="88">
        <v>14380</v>
      </c>
      <c r="K179" s="79"/>
      <c r="L179" s="86">
        <v>223.08279999999996</v>
      </c>
      <c r="M179" s="87">
        <v>4.828059421866123E-6</v>
      </c>
      <c r="N179" s="87">
        <f t="shared" si="3"/>
        <v>1.0793668988083502E-3</v>
      </c>
      <c r="O179" s="87">
        <f>L179/'סכום נכסי הקרן'!$C$42</f>
        <v>2.9709179830191782E-4</v>
      </c>
    </row>
    <row r="180" spans="2:15" s="121" customFormat="1">
      <c r="B180" s="85" t="s">
        <v>724</v>
      </c>
      <c r="C180" s="79" t="s">
        <v>725</v>
      </c>
      <c r="D180" s="92" t="s">
        <v>575</v>
      </c>
      <c r="E180" s="92" t="s">
        <v>576</v>
      </c>
      <c r="F180" s="79"/>
      <c r="G180" s="92" t="s">
        <v>620</v>
      </c>
      <c r="H180" s="92" t="s">
        <v>154</v>
      </c>
      <c r="I180" s="86">
        <v>354.99999999999994</v>
      </c>
      <c r="J180" s="88">
        <v>20472</v>
      </c>
      <c r="K180" s="79"/>
      <c r="L180" s="86">
        <v>263.59440000000001</v>
      </c>
      <c r="M180" s="87">
        <v>1.1981851093523806E-6</v>
      </c>
      <c r="N180" s="87">
        <f t="shared" si="3"/>
        <v>1.2753787834438508E-3</v>
      </c>
      <c r="O180" s="87">
        <f>L180/'סכום נכסי הקרן'!$C$42</f>
        <v>3.5104335393994993E-4</v>
      </c>
    </row>
    <row r="181" spans="2:15" s="121" customFormat="1">
      <c r="B181" s="85" t="s">
        <v>726</v>
      </c>
      <c r="C181" s="79" t="s">
        <v>727</v>
      </c>
      <c r="D181" s="92" t="s">
        <v>575</v>
      </c>
      <c r="E181" s="92" t="s">
        <v>576</v>
      </c>
      <c r="F181" s="79"/>
      <c r="G181" s="92" t="s">
        <v>639</v>
      </c>
      <c r="H181" s="92" t="s">
        <v>154</v>
      </c>
      <c r="I181" s="86">
        <v>388.99999999999994</v>
      </c>
      <c r="J181" s="88">
        <v>22424</v>
      </c>
      <c r="K181" s="79"/>
      <c r="L181" s="86">
        <v>316.38088999999997</v>
      </c>
      <c r="M181" s="87">
        <v>1.0303101186311782E-6</v>
      </c>
      <c r="N181" s="87">
        <f t="shared" si="3"/>
        <v>1.5307816652898646E-3</v>
      </c>
      <c r="O181" s="87">
        <f>L181/'סכום נכסי הקרן'!$C$42</f>
        <v>4.213420647331899E-4</v>
      </c>
    </row>
    <row r="182" spans="2:15" s="121" customFormat="1">
      <c r="B182" s="85" t="s">
        <v>728</v>
      </c>
      <c r="C182" s="79" t="s">
        <v>729</v>
      </c>
      <c r="D182" s="92" t="s">
        <v>115</v>
      </c>
      <c r="E182" s="92" t="s">
        <v>576</v>
      </c>
      <c r="F182" s="79"/>
      <c r="G182" s="92" t="s">
        <v>667</v>
      </c>
      <c r="H182" s="92" t="s">
        <v>164</v>
      </c>
      <c r="I182" s="86">
        <v>6711.9999999999991</v>
      </c>
      <c r="J182" s="88">
        <f>141700/100</f>
        <v>1417</v>
      </c>
      <c r="K182" s="79"/>
      <c r="L182" s="86">
        <v>303.98750999999993</v>
      </c>
      <c r="M182" s="87">
        <v>4.5899553286290387E-6</v>
      </c>
      <c r="N182" s="87">
        <f t="shared" si="3"/>
        <v>1.4708173644277925E-3</v>
      </c>
      <c r="O182" s="87">
        <f>L182/'סכום נכסי הקרן'!$C$42</f>
        <v>4.0483710984092999E-4</v>
      </c>
    </row>
    <row r="183" spans="2:15" s="121" customFormat="1">
      <c r="B183" s="85" t="s">
        <v>730</v>
      </c>
      <c r="C183" s="79" t="s">
        <v>731</v>
      </c>
      <c r="D183" s="92" t="s">
        <v>575</v>
      </c>
      <c r="E183" s="92" t="s">
        <v>576</v>
      </c>
      <c r="F183" s="79"/>
      <c r="G183" s="92" t="s">
        <v>654</v>
      </c>
      <c r="H183" s="92" t="s">
        <v>154</v>
      </c>
      <c r="I183" s="86">
        <v>538.99999999999989</v>
      </c>
      <c r="J183" s="88">
        <v>11284</v>
      </c>
      <c r="K183" s="79"/>
      <c r="L183" s="86">
        <v>220.59689</v>
      </c>
      <c r="M183" s="87">
        <v>1.6037446780071309E-7</v>
      </c>
      <c r="N183" s="87">
        <f t="shared" si="3"/>
        <v>1.0673390375504827E-3</v>
      </c>
      <c r="O183" s="87">
        <f>L183/'סכום נכסי הקרן'!$C$42</f>
        <v>2.9378117340247821E-4</v>
      </c>
    </row>
    <row r="184" spans="2:15" s="121" customFormat="1">
      <c r="B184" s="85" t="s">
        <v>732</v>
      </c>
      <c r="C184" s="79" t="s">
        <v>733</v>
      </c>
      <c r="D184" s="92" t="s">
        <v>114</v>
      </c>
      <c r="E184" s="92" t="s">
        <v>576</v>
      </c>
      <c r="F184" s="79"/>
      <c r="G184" s="92" t="s">
        <v>578</v>
      </c>
      <c r="H184" s="92" t="s">
        <v>157</v>
      </c>
      <c r="I184" s="86">
        <v>3662.9999999999995</v>
      </c>
      <c r="J184" s="88">
        <v>670.2</v>
      </c>
      <c r="K184" s="79"/>
      <c r="L184" s="86">
        <v>116.32747999999998</v>
      </c>
      <c r="M184" s="87">
        <v>5.3802770965497827E-6</v>
      </c>
      <c r="N184" s="87">
        <f t="shared" si="3"/>
        <v>5.6284048494007778E-4</v>
      </c>
      <c r="O184" s="87">
        <f>L184/'סכום נכסי הקרן'!$C$42</f>
        <v>1.5491978863960097E-4</v>
      </c>
    </row>
    <row r="185" spans="2:15" s="121" customFormat="1">
      <c r="B185" s="85" t="s">
        <v>734</v>
      </c>
      <c r="C185" s="79" t="s">
        <v>735</v>
      </c>
      <c r="D185" s="92" t="s">
        <v>575</v>
      </c>
      <c r="E185" s="92" t="s">
        <v>576</v>
      </c>
      <c r="F185" s="79"/>
      <c r="G185" s="92" t="s">
        <v>620</v>
      </c>
      <c r="H185" s="92" t="s">
        <v>154</v>
      </c>
      <c r="I185" s="86">
        <v>248.99999999999997</v>
      </c>
      <c r="J185" s="88">
        <v>34596</v>
      </c>
      <c r="K185" s="79"/>
      <c r="L185" s="86">
        <v>312.44442999999995</v>
      </c>
      <c r="M185" s="87">
        <v>8.7435588151074614E-7</v>
      </c>
      <c r="N185" s="87">
        <f t="shared" si="3"/>
        <v>1.5117354428895579E-3</v>
      </c>
      <c r="O185" s="87">
        <f>L185/'סכום נכסי הקרן'!$C$42</f>
        <v>4.1609966155220252E-4</v>
      </c>
    </row>
    <row r="186" spans="2:15" s="121" customFormat="1">
      <c r="B186" s="85" t="s">
        <v>736</v>
      </c>
      <c r="C186" s="79" t="s">
        <v>737</v>
      </c>
      <c r="D186" s="92" t="s">
        <v>575</v>
      </c>
      <c r="E186" s="92" t="s">
        <v>576</v>
      </c>
      <c r="F186" s="79"/>
      <c r="G186" s="92" t="s">
        <v>578</v>
      </c>
      <c r="H186" s="92" t="s">
        <v>154</v>
      </c>
      <c r="I186" s="86">
        <v>615.99999999999989</v>
      </c>
      <c r="J186" s="88">
        <v>22261</v>
      </c>
      <c r="K186" s="79"/>
      <c r="L186" s="86">
        <v>497.36238999999989</v>
      </c>
      <c r="M186" s="87">
        <v>6.0094350823331713E-7</v>
      </c>
      <c r="N186" s="87">
        <f t="shared" si="3"/>
        <v>2.4064450530395403E-3</v>
      </c>
      <c r="O186" s="87">
        <f>L186/'סכום נכסי הקרן'!$C$42</f>
        <v>6.6236521530498894E-4</v>
      </c>
    </row>
    <row r="187" spans="2:15" s="121" customFormat="1">
      <c r="B187" s="85" t="s">
        <v>738</v>
      </c>
      <c r="C187" s="79" t="s">
        <v>739</v>
      </c>
      <c r="D187" s="92" t="s">
        <v>575</v>
      </c>
      <c r="E187" s="92" t="s">
        <v>576</v>
      </c>
      <c r="F187" s="79"/>
      <c r="G187" s="92" t="s">
        <v>595</v>
      </c>
      <c r="H187" s="92" t="s">
        <v>154</v>
      </c>
      <c r="I187" s="86">
        <v>529.99999999999989</v>
      </c>
      <c r="J187" s="88">
        <v>7094</v>
      </c>
      <c r="K187" s="86">
        <v>0.92270999999999981</v>
      </c>
      <c r="L187" s="86">
        <v>137.29137999999998</v>
      </c>
      <c r="M187" s="87">
        <v>1.992836833730739E-7</v>
      </c>
      <c r="N187" s="87">
        <f t="shared" si="3"/>
        <v>6.6427250807197494E-4</v>
      </c>
      <c r="O187" s="87">
        <f>L187/'סכום נכסי הקרן'!$C$42</f>
        <v>1.8283858269464053E-4</v>
      </c>
    </row>
    <row r="188" spans="2:15" s="121" customFormat="1">
      <c r="B188" s="85" t="s">
        <v>740</v>
      </c>
      <c r="C188" s="79" t="s">
        <v>741</v>
      </c>
      <c r="D188" s="92" t="s">
        <v>581</v>
      </c>
      <c r="E188" s="92" t="s">
        <v>576</v>
      </c>
      <c r="F188" s="79"/>
      <c r="G188" s="92" t="s">
        <v>742</v>
      </c>
      <c r="H188" s="92" t="s">
        <v>154</v>
      </c>
      <c r="I188" s="86">
        <v>2755.9999999999995</v>
      </c>
      <c r="J188" s="88">
        <v>11437</v>
      </c>
      <c r="K188" s="79"/>
      <c r="L188" s="86">
        <v>1143.2438899999997</v>
      </c>
      <c r="M188" s="87">
        <v>3.594055679994241E-7</v>
      </c>
      <c r="N188" s="87">
        <f t="shared" si="3"/>
        <v>5.5314870179632609E-3</v>
      </c>
      <c r="O188" s="87">
        <f>L188/'סכום נכסי הקרן'!$C$42</f>
        <v>1.5225216071242601E-3</v>
      </c>
    </row>
    <row r="189" spans="2:15" s="121" customFormat="1">
      <c r="B189" s="85" t="s">
        <v>743</v>
      </c>
      <c r="C189" s="79" t="s">
        <v>744</v>
      </c>
      <c r="D189" s="92" t="s">
        <v>575</v>
      </c>
      <c r="E189" s="92" t="s">
        <v>576</v>
      </c>
      <c r="F189" s="79"/>
      <c r="G189" s="92" t="s">
        <v>639</v>
      </c>
      <c r="H189" s="92" t="s">
        <v>154</v>
      </c>
      <c r="I189" s="86">
        <v>286.99999999999994</v>
      </c>
      <c r="J189" s="88">
        <v>16720</v>
      </c>
      <c r="K189" s="79"/>
      <c r="L189" s="86">
        <v>174.04667000000001</v>
      </c>
      <c r="M189" s="87">
        <v>1.4955706096925478E-6</v>
      </c>
      <c r="N189" s="87">
        <f t="shared" si="3"/>
        <v>8.4210981055384091E-4</v>
      </c>
      <c r="O189" s="87">
        <f>L189/'סכום נכסי הקרן'!$C$42</f>
        <v>2.3178765094736332E-4</v>
      </c>
    </row>
    <row r="190" spans="2:15" s="121" customFormat="1">
      <c r="B190" s="85" t="s">
        <v>745</v>
      </c>
      <c r="C190" s="79" t="s">
        <v>746</v>
      </c>
      <c r="D190" s="92" t="s">
        <v>575</v>
      </c>
      <c r="E190" s="92" t="s">
        <v>576</v>
      </c>
      <c r="F190" s="79"/>
      <c r="G190" s="92" t="s">
        <v>675</v>
      </c>
      <c r="H190" s="92" t="s">
        <v>154</v>
      </c>
      <c r="I190" s="86">
        <v>1329.9999999999998</v>
      </c>
      <c r="J190" s="88">
        <v>3248</v>
      </c>
      <c r="K190" s="79"/>
      <c r="L190" s="86">
        <v>156.68059999999997</v>
      </c>
      <c r="M190" s="87">
        <v>3.4504418306330021E-6</v>
      </c>
      <c r="N190" s="87">
        <f t="shared" si="3"/>
        <v>7.5808557775602426E-4</v>
      </c>
      <c r="O190" s="87">
        <f>L190/'סכום נכסי הקרן'!$C$42</f>
        <v>2.0866028762873455E-4</v>
      </c>
    </row>
    <row r="191" spans="2:15" s="121" customFormat="1">
      <c r="B191" s="85" t="s">
        <v>747</v>
      </c>
      <c r="C191" s="79" t="s">
        <v>748</v>
      </c>
      <c r="D191" s="92" t="s">
        <v>581</v>
      </c>
      <c r="E191" s="92" t="s">
        <v>576</v>
      </c>
      <c r="F191" s="79"/>
      <c r="G191" s="92" t="s">
        <v>749</v>
      </c>
      <c r="H191" s="92" t="s">
        <v>154</v>
      </c>
      <c r="I191" s="86">
        <v>2845.9999999999995</v>
      </c>
      <c r="J191" s="88">
        <v>3660</v>
      </c>
      <c r="K191" s="79"/>
      <c r="L191" s="86">
        <v>377.80137999999994</v>
      </c>
      <c r="M191" s="87">
        <v>5.5201333636290243E-6</v>
      </c>
      <c r="N191" s="87">
        <f t="shared" si="3"/>
        <v>1.8279594119139399E-3</v>
      </c>
      <c r="O191" s="87">
        <f>L191/'סכום נכסי הקרן'!$C$42</f>
        <v>5.0313915454327368E-4</v>
      </c>
    </row>
    <row r="192" spans="2:15" s="121" customFormat="1">
      <c r="B192" s="85" t="s">
        <v>750</v>
      </c>
      <c r="C192" s="79" t="s">
        <v>751</v>
      </c>
      <c r="D192" s="92" t="s">
        <v>26</v>
      </c>
      <c r="E192" s="92" t="s">
        <v>576</v>
      </c>
      <c r="F192" s="79"/>
      <c r="G192" s="92" t="s">
        <v>639</v>
      </c>
      <c r="H192" s="92" t="s">
        <v>156</v>
      </c>
      <c r="I192" s="86">
        <v>4817.9999999999991</v>
      </c>
      <c r="J192" s="88">
        <v>584.4</v>
      </c>
      <c r="K192" s="79"/>
      <c r="L192" s="86">
        <v>118.69607999999998</v>
      </c>
      <c r="M192" s="87">
        <v>1.5293836927305863E-6</v>
      </c>
      <c r="N192" s="87">
        <f t="shared" si="3"/>
        <v>5.7430075187467539E-4</v>
      </c>
      <c r="O192" s="87">
        <f>L192/'סכום נכסי הקרן'!$C$42</f>
        <v>1.5807418527375621E-4</v>
      </c>
    </row>
    <row r="193" spans="2:15" s="121" customFormat="1">
      <c r="B193" s="85" t="s">
        <v>752</v>
      </c>
      <c r="C193" s="79" t="s">
        <v>753</v>
      </c>
      <c r="D193" s="92" t="s">
        <v>581</v>
      </c>
      <c r="E193" s="92" t="s">
        <v>576</v>
      </c>
      <c r="F193" s="79"/>
      <c r="G193" s="92" t="s">
        <v>742</v>
      </c>
      <c r="H193" s="92" t="s">
        <v>154</v>
      </c>
      <c r="I193" s="86">
        <v>369.99999999999994</v>
      </c>
      <c r="J193" s="88">
        <v>37413</v>
      </c>
      <c r="K193" s="79"/>
      <c r="L193" s="86">
        <v>502.07871999999992</v>
      </c>
      <c r="M193" s="87">
        <v>8.4968107278343945E-7</v>
      </c>
      <c r="N193" s="87">
        <f t="shared" si="3"/>
        <v>2.4292646092126603E-3</v>
      </c>
      <c r="O193" s="87">
        <f>L193/'סכום נכסי הקרן'!$C$42</f>
        <v>6.6864621483110783E-4</v>
      </c>
    </row>
    <row r="194" spans="2:15" s="121" customFormat="1">
      <c r="B194" s="85" t="s">
        <v>754</v>
      </c>
      <c r="C194" s="79" t="s">
        <v>755</v>
      </c>
      <c r="D194" s="92" t="s">
        <v>575</v>
      </c>
      <c r="E194" s="92" t="s">
        <v>576</v>
      </c>
      <c r="F194" s="79"/>
      <c r="G194" s="92" t="s">
        <v>624</v>
      </c>
      <c r="H194" s="92" t="s">
        <v>154</v>
      </c>
      <c r="I194" s="86">
        <v>514.99999999999989</v>
      </c>
      <c r="J194" s="88">
        <v>8472</v>
      </c>
      <c r="K194" s="86">
        <v>0.37357999999999991</v>
      </c>
      <c r="L194" s="86">
        <v>158.62248999999997</v>
      </c>
      <c r="M194" s="87">
        <v>4.0219016802853898E-7</v>
      </c>
      <c r="N194" s="87">
        <f t="shared" si="3"/>
        <v>7.6748124513659752E-4</v>
      </c>
      <c r="O194" s="87">
        <f>L194/'סכום נכסי הקרן'!$C$42</f>
        <v>2.1124641077316573E-4</v>
      </c>
    </row>
    <row r="195" spans="2:15" s="121" customFormat="1">
      <c r="B195" s="85" t="s">
        <v>756</v>
      </c>
      <c r="C195" s="79" t="s">
        <v>757</v>
      </c>
      <c r="D195" s="92" t="s">
        <v>26</v>
      </c>
      <c r="E195" s="92" t="s">
        <v>576</v>
      </c>
      <c r="F195" s="79"/>
      <c r="G195" s="92" t="s">
        <v>642</v>
      </c>
      <c r="H195" s="92" t="s">
        <v>156</v>
      </c>
      <c r="I195" s="86">
        <v>9377.9999999999982</v>
      </c>
      <c r="J195" s="88">
        <v>477.7</v>
      </c>
      <c r="K195" s="79"/>
      <c r="L195" s="86">
        <v>188.85343999999998</v>
      </c>
      <c r="M195" s="87">
        <v>1.6640787329314997E-6</v>
      </c>
      <c r="N195" s="87">
        <f t="shared" si="3"/>
        <v>9.137510909047621E-4</v>
      </c>
      <c r="O195" s="87">
        <f>L195/'סכום נכסי הקרן'!$C$42</f>
        <v>2.5150665181315339E-4</v>
      </c>
    </row>
    <row r="196" spans="2:15" s="121" customFormat="1">
      <c r="B196" s="85" t="s">
        <v>758</v>
      </c>
      <c r="C196" s="79" t="s">
        <v>759</v>
      </c>
      <c r="D196" s="92" t="s">
        <v>575</v>
      </c>
      <c r="E196" s="92" t="s">
        <v>576</v>
      </c>
      <c r="F196" s="79"/>
      <c r="G196" s="92" t="s">
        <v>620</v>
      </c>
      <c r="H196" s="92" t="s">
        <v>154</v>
      </c>
      <c r="I196" s="86">
        <v>229.99999999999997</v>
      </c>
      <c r="J196" s="88">
        <v>31737</v>
      </c>
      <c r="K196" s="79"/>
      <c r="L196" s="86">
        <v>264.75322999999992</v>
      </c>
      <c r="M196" s="87">
        <v>1.3209021584856427E-6</v>
      </c>
      <c r="N196" s="87">
        <f t="shared" si="3"/>
        <v>1.280985682511578E-3</v>
      </c>
      <c r="O196" s="87">
        <f>L196/'סכום נכסי הקרן'!$C$42</f>
        <v>3.5258663243845442E-4</v>
      </c>
    </row>
    <row r="197" spans="2:15" s="121" customFormat="1">
      <c r="B197" s="85" t="s">
        <v>760</v>
      </c>
      <c r="C197" s="79" t="s">
        <v>761</v>
      </c>
      <c r="D197" s="92" t="s">
        <v>575</v>
      </c>
      <c r="E197" s="92" t="s">
        <v>576</v>
      </c>
      <c r="F197" s="79"/>
      <c r="G197" s="92" t="s">
        <v>675</v>
      </c>
      <c r="H197" s="92" t="s">
        <v>154</v>
      </c>
      <c r="I197" s="86">
        <v>724.99999999999989</v>
      </c>
      <c r="J197" s="88">
        <v>5770</v>
      </c>
      <c r="K197" s="86">
        <v>1.0518299999999996</v>
      </c>
      <c r="L197" s="86">
        <v>152.77830999999998</v>
      </c>
      <c r="M197" s="87">
        <v>1.1794536845042311E-6</v>
      </c>
      <c r="N197" s="87">
        <f t="shared" si="3"/>
        <v>7.3920468395537783E-4</v>
      </c>
      <c r="O197" s="87">
        <f>L197/'סכום נכסי הקרן'!$C$42</f>
        <v>2.0346339054121552E-4</v>
      </c>
    </row>
    <row r="198" spans="2:15" s="121" customFormat="1">
      <c r="B198" s="85" t="s">
        <v>762</v>
      </c>
      <c r="C198" s="79" t="s">
        <v>763</v>
      </c>
      <c r="D198" s="92" t="s">
        <v>581</v>
      </c>
      <c r="E198" s="92" t="s">
        <v>576</v>
      </c>
      <c r="F198" s="79"/>
      <c r="G198" s="92" t="s">
        <v>578</v>
      </c>
      <c r="H198" s="92" t="s">
        <v>154</v>
      </c>
      <c r="I198" s="86">
        <v>847.99999999999989</v>
      </c>
      <c r="J198" s="88">
        <v>5156</v>
      </c>
      <c r="K198" s="79"/>
      <c r="L198" s="86">
        <v>158.58289000000002</v>
      </c>
      <c r="M198" s="87">
        <v>2.2382712866285135E-7</v>
      </c>
      <c r="N198" s="87">
        <f t="shared" si="3"/>
        <v>7.6728964394998534E-4</v>
      </c>
      <c r="O198" s="87">
        <f>L198/'סכום נכסי הקרן'!$C$42</f>
        <v>2.1119367324605586E-4</v>
      </c>
    </row>
    <row r="199" spans="2:15" s="121" customFormat="1">
      <c r="B199" s="85" t="s">
        <v>601</v>
      </c>
      <c r="C199" s="79" t="s">
        <v>602</v>
      </c>
      <c r="D199" s="92" t="s">
        <v>575</v>
      </c>
      <c r="E199" s="92" t="s">
        <v>576</v>
      </c>
      <c r="F199" s="79"/>
      <c r="G199" s="92" t="s">
        <v>1284</v>
      </c>
      <c r="H199" s="92" t="s">
        <v>154</v>
      </c>
      <c r="I199" s="86">
        <v>1339.9999999999998</v>
      </c>
      <c r="J199" s="88">
        <v>5411</v>
      </c>
      <c r="K199" s="79"/>
      <c r="L199" s="86">
        <v>262.98434000000003</v>
      </c>
      <c r="M199" s="87">
        <v>2.6466449686548351E-5</v>
      </c>
      <c r="N199" s="87">
        <f>L199/$L$11</f>
        <v>1.2724270607189835E-3</v>
      </c>
      <c r="O199" s="87">
        <f>L199/'סכום נכסי הקרן'!$C$42</f>
        <v>3.502309030361955E-4</v>
      </c>
    </row>
    <row r="200" spans="2:15" s="121" customFormat="1">
      <c r="B200" s="85" t="s">
        <v>764</v>
      </c>
      <c r="C200" s="79" t="s">
        <v>765</v>
      </c>
      <c r="D200" s="92" t="s">
        <v>581</v>
      </c>
      <c r="E200" s="92" t="s">
        <v>576</v>
      </c>
      <c r="F200" s="79"/>
      <c r="G200" s="92" t="s">
        <v>642</v>
      </c>
      <c r="H200" s="92" t="s">
        <v>154</v>
      </c>
      <c r="I200" s="86">
        <v>742.99999999999989</v>
      </c>
      <c r="J200" s="88">
        <v>8784</v>
      </c>
      <c r="K200" s="79"/>
      <c r="L200" s="86">
        <v>236.71658999999997</v>
      </c>
      <c r="M200" s="87">
        <v>6.2770740638000853E-7</v>
      </c>
      <c r="N200" s="87">
        <f t="shared" si="3"/>
        <v>1.1453328165362266E-3</v>
      </c>
      <c r="O200" s="87">
        <f>L200/'סכום נכסי הקרן'!$C$42</f>
        <v>3.1524867632555168E-4</v>
      </c>
    </row>
    <row r="201" spans="2:15" s="121" customFormat="1">
      <c r="B201" s="85" t="s">
        <v>766</v>
      </c>
      <c r="C201" s="79" t="s">
        <v>767</v>
      </c>
      <c r="D201" s="92" t="s">
        <v>682</v>
      </c>
      <c r="E201" s="92" t="s">
        <v>576</v>
      </c>
      <c r="F201" s="79"/>
      <c r="G201" s="92" t="s">
        <v>667</v>
      </c>
      <c r="H201" s="92" t="s">
        <v>159</v>
      </c>
      <c r="I201" s="86">
        <v>50691.999999999993</v>
      </c>
      <c r="J201" s="88">
        <v>634</v>
      </c>
      <c r="K201" s="86">
        <v>1.7840099999999999</v>
      </c>
      <c r="L201" s="86">
        <v>150.69558999999998</v>
      </c>
      <c r="M201" s="87">
        <v>2.4025897084682136E-6</v>
      </c>
      <c r="N201" s="87">
        <f t="shared" si="3"/>
        <v>7.2912762275887982E-4</v>
      </c>
      <c r="O201" s="87">
        <f>L201/'סכום נכסי הקרן'!$C$42</f>
        <v>2.0068971623661037E-4</v>
      </c>
    </row>
    <row r="202" spans="2:15" s="121" customFormat="1">
      <c r="B202" s="85" t="s">
        <v>768</v>
      </c>
      <c r="C202" s="79" t="s">
        <v>769</v>
      </c>
      <c r="D202" s="92" t="s">
        <v>575</v>
      </c>
      <c r="E202" s="92" t="s">
        <v>576</v>
      </c>
      <c r="F202" s="79"/>
      <c r="G202" s="92" t="s">
        <v>595</v>
      </c>
      <c r="H202" s="92" t="s">
        <v>154</v>
      </c>
      <c r="I202" s="86">
        <v>2229.9999999999995</v>
      </c>
      <c r="J202" s="88">
        <v>4407</v>
      </c>
      <c r="K202" s="79"/>
      <c r="L202" s="86">
        <v>356.44741999999991</v>
      </c>
      <c r="M202" s="87">
        <v>3.8040913409392509E-7</v>
      </c>
      <c r="N202" s="87">
        <f t="shared" si="3"/>
        <v>1.7246401170939109E-3</v>
      </c>
      <c r="O202" s="87">
        <f>L202/'סכום נכסי הקרן'!$C$42</f>
        <v>4.7470089584620141E-4</v>
      </c>
    </row>
    <row r="203" spans="2:15" s="121" customFormat="1">
      <c r="B203" s="85" t="s">
        <v>770</v>
      </c>
      <c r="C203" s="79" t="s">
        <v>771</v>
      </c>
      <c r="D203" s="92" t="s">
        <v>575</v>
      </c>
      <c r="E203" s="92" t="s">
        <v>576</v>
      </c>
      <c r="F203" s="79"/>
      <c r="G203" s="92" t="s">
        <v>629</v>
      </c>
      <c r="H203" s="92" t="s">
        <v>154</v>
      </c>
      <c r="I203" s="86">
        <v>1585.9999999999998</v>
      </c>
      <c r="J203" s="88">
        <v>6779</v>
      </c>
      <c r="K203" s="79"/>
      <c r="L203" s="86">
        <v>389.95667999999995</v>
      </c>
      <c r="M203" s="87">
        <v>2.5194015163286483E-6</v>
      </c>
      <c r="N203" s="87">
        <f t="shared" si="3"/>
        <v>1.8867717832177122E-3</v>
      </c>
      <c r="O203" s="87">
        <f>L203/'סכום נכסי הקרן'!$C$42</f>
        <v>5.1932704503012111E-4</v>
      </c>
    </row>
    <row r="204" spans="2:15" s="121" customFormat="1">
      <c r="B204" s="85" t="s">
        <v>772</v>
      </c>
      <c r="C204" s="79" t="s">
        <v>773</v>
      </c>
      <c r="D204" s="92" t="s">
        <v>26</v>
      </c>
      <c r="E204" s="92" t="s">
        <v>576</v>
      </c>
      <c r="F204" s="79"/>
      <c r="G204" s="92" t="s">
        <v>774</v>
      </c>
      <c r="H204" s="92" t="s">
        <v>156</v>
      </c>
      <c r="I204" s="86">
        <v>625.99999999999989</v>
      </c>
      <c r="J204" s="88">
        <v>5148</v>
      </c>
      <c r="K204" s="79"/>
      <c r="L204" s="86">
        <v>135.85395</v>
      </c>
      <c r="M204" s="87">
        <v>2.6610011882645539E-6</v>
      </c>
      <c r="N204" s="87">
        <f t="shared" si="3"/>
        <v>6.5731762691863607E-4</v>
      </c>
      <c r="O204" s="87">
        <f>L204/'סכום נכסי הקרן'!$C$42</f>
        <v>1.8092427704833735E-4</v>
      </c>
    </row>
    <row r="205" spans="2:15" s="121" customFormat="1">
      <c r="B205" s="85" t="s">
        <v>775</v>
      </c>
      <c r="C205" s="79" t="s">
        <v>776</v>
      </c>
      <c r="D205" s="92" t="s">
        <v>575</v>
      </c>
      <c r="E205" s="92" t="s">
        <v>576</v>
      </c>
      <c r="F205" s="79"/>
      <c r="G205" s="92" t="s">
        <v>620</v>
      </c>
      <c r="H205" s="92" t="s">
        <v>154</v>
      </c>
      <c r="I205" s="86">
        <v>382.99999999999994</v>
      </c>
      <c r="J205" s="88">
        <v>20666</v>
      </c>
      <c r="K205" s="79"/>
      <c r="L205" s="86">
        <v>287.07987999999995</v>
      </c>
      <c r="M205" s="87">
        <v>1.3426347893150107E-6</v>
      </c>
      <c r="N205" s="87">
        <f t="shared" si="3"/>
        <v>1.3890112540539804E-3</v>
      </c>
      <c r="O205" s="87">
        <f>L205/'סכום נכסי הקרן'!$C$42</f>
        <v>3.8232027662150002E-4</v>
      </c>
    </row>
    <row r="206" spans="2:15" s="121" customFormat="1">
      <c r="B206" s="85" t="s">
        <v>777</v>
      </c>
      <c r="C206" s="79" t="s">
        <v>778</v>
      </c>
      <c r="D206" s="92" t="s">
        <v>114</v>
      </c>
      <c r="E206" s="92" t="s">
        <v>576</v>
      </c>
      <c r="F206" s="79"/>
      <c r="G206" s="92" t="s">
        <v>667</v>
      </c>
      <c r="H206" s="92" t="s">
        <v>157</v>
      </c>
      <c r="I206" s="86">
        <v>4250.9999999999991</v>
      </c>
      <c r="J206" s="88">
        <v>2636.5</v>
      </c>
      <c r="K206" s="79"/>
      <c r="L206" s="86">
        <v>531.07980000000009</v>
      </c>
      <c r="M206" s="87">
        <v>9.3364143849281056E-7</v>
      </c>
      <c r="N206" s="87">
        <f t="shared" si="3"/>
        <v>2.5695838349965084E-3</v>
      </c>
      <c r="O206" s="87">
        <f>L206/'סכום נכסי הקרן'!$C$42</f>
        <v>7.0726856944516967E-4</v>
      </c>
    </row>
    <row r="207" spans="2:15" s="121" customFormat="1">
      <c r="B207" s="85" t="s">
        <v>605</v>
      </c>
      <c r="C207" s="79" t="s">
        <v>606</v>
      </c>
      <c r="D207" s="92" t="s">
        <v>581</v>
      </c>
      <c r="E207" s="92" t="s">
        <v>576</v>
      </c>
      <c r="F207" s="79"/>
      <c r="G207" s="92" t="s">
        <v>578</v>
      </c>
      <c r="H207" s="92" t="s">
        <v>154</v>
      </c>
      <c r="I207" s="86">
        <v>6358.9999999999991</v>
      </c>
      <c r="J207" s="88">
        <v>1321</v>
      </c>
      <c r="K207" s="79"/>
      <c r="L207" s="86">
        <v>304.67666999999994</v>
      </c>
      <c r="M207" s="87">
        <v>1.2770021235507082E-4</v>
      </c>
      <c r="N207" s="87">
        <f>L207/$L$11</f>
        <v>1.4741518056845043E-3</v>
      </c>
      <c r="O207" s="87">
        <f>L207/'סכום נכסי הקרן'!$C$42</f>
        <v>4.0575490262333077E-4</v>
      </c>
    </row>
    <row r="208" spans="2:15" s="121" customFormat="1">
      <c r="B208" s="85" t="s">
        <v>779</v>
      </c>
      <c r="C208" s="79" t="s">
        <v>780</v>
      </c>
      <c r="D208" s="92" t="s">
        <v>575</v>
      </c>
      <c r="E208" s="92" t="s">
        <v>576</v>
      </c>
      <c r="F208" s="79"/>
      <c r="G208" s="92" t="s">
        <v>639</v>
      </c>
      <c r="H208" s="92" t="s">
        <v>154</v>
      </c>
      <c r="I208" s="86">
        <v>263.99999999999994</v>
      </c>
      <c r="J208" s="88">
        <v>19539</v>
      </c>
      <c r="K208" s="79"/>
      <c r="L208" s="86">
        <v>187.09139000000002</v>
      </c>
      <c r="M208" s="87">
        <v>1.0497017892644133E-6</v>
      </c>
      <c r="N208" s="87">
        <f t="shared" si="3"/>
        <v>9.0522556386258223E-4</v>
      </c>
      <c r="O208" s="87">
        <f>L208/'סכום נכסי הקרן'!$C$42</f>
        <v>2.4916003162012249E-4</v>
      </c>
    </row>
    <row r="209" spans="2:15" s="121" customFormat="1">
      <c r="B209" s="85" t="s">
        <v>781</v>
      </c>
      <c r="C209" s="79" t="s">
        <v>782</v>
      </c>
      <c r="D209" s="92" t="s">
        <v>114</v>
      </c>
      <c r="E209" s="92" t="s">
        <v>576</v>
      </c>
      <c r="F209" s="79"/>
      <c r="G209" s="92" t="s">
        <v>629</v>
      </c>
      <c r="H209" s="92" t="s">
        <v>157</v>
      </c>
      <c r="I209" s="86">
        <v>7112.9999999999991</v>
      </c>
      <c r="J209" s="88">
        <v>637.79999999999995</v>
      </c>
      <c r="K209" s="79"/>
      <c r="L209" s="86">
        <v>214.97014999999996</v>
      </c>
      <c r="M209" s="87">
        <v>7.0182344505539683E-6</v>
      </c>
      <c r="N209" s="87">
        <f t="shared" si="3"/>
        <v>1.0401145410666617E-3</v>
      </c>
      <c r="O209" s="87">
        <f>L209/'סכום נכסי הקרן'!$C$42</f>
        <v>2.8628773013756784E-4</v>
      </c>
    </row>
    <row r="210" spans="2:15" s="121" customFormat="1">
      <c r="B210" s="85" t="s">
        <v>783</v>
      </c>
      <c r="C210" s="79" t="s">
        <v>784</v>
      </c>
      <c r="D210" s="92" t="s">
        <v>26</v>
      </c>
      <c r="E210" s="92" t="s">
        <v>576</v>
      </c>
      <c r="F210" s="79"/>
      <c r="G210" s="92" t="s">
        <v>620</v>
      </c>
      <c r="H210" s="92" t="s">
        <v>156</v>
      </c>
      <c r="I210" s="86">
        <v>474.99999999999994</v>
      </c>
      <c r="J210" s="88">
        <v>11010</v>
      </c>
      <c r="K210" s="79"/>
      <c r="L210" s="86">
        <v>220.46533999999997</v>
      </c>
      <c r="M210" s="87">
        <v>5.5882352941176459E-7</v>
      </c>
      <c r="N210" s="87">
        <f t="shared" si="3"/>
        <v>1.0667025442146528E-3</v>
      </c>
      <c r="O210" s="87">
        <f>L210/'סכום נכסי הקרן'!$C$42</f>
        <v>2.936059809355259E-4</v>
      </c>
    </row>
    <row r="211" spans="2:15" s="121" customFormat="1">
      <c r="B211" s="85" t="s">
        <v>785</v>
      </c>
      <c r="C211" s="79" t="s">
        <v>786</v>
      </c>
      <c r="D211" s="92" t="s">
        <v>575</v>
      </c>
      <c r="E211" s="92" t="s">
        <v>576</v>
      </c>
      <c r="F211" s="79"/>
      <c r="G211" s="92" t="s">
        <v>629</v>
      </c>
      <c r="H211" s="92" t="s">
        <v>154</v>
      </c>
      <c r="I211" s="86">
        <v>507.99999999999994</v>
      </c>
      <c r="J211" s="88">
        <v>17675</v>
      </c>
      <c r="K211" s="79"/>
      <c r="L211" s="86">
        <v>325.66470999999996</v>
      </c>
      <c r="M211" s="87">
        <v>1.6428980977287181E-6</v>
      </c>
      <c r="N211" s="87">
        <f t="shared" si="3"/>
        <v>1.5757006281256142E-3</v>
      </c>
      <c r="O211" s="87">
        <f>L211/'סכום נכסי הקרן'!$C$42</f>
        <v>4.3370584526181561E-4</v>
      </c>
    </row>
    <row r="212" spans="2:15" s="121" customFormat="1">
      <c r="B212" s="85" t="s">
        <v>787</v>
      </c>
      <c r="C212" s="79" t="s">
        <v>788</v>
      </c>
      <c r="D212" s="92" t="s">
        <v>575</v>
      </c>
      <c r="E212" s="92" t="s">
        <v>576</v>
      </c>
      <c r="F212" s="79"/>
      <c r="G212" s="92" t="s">
        <v>629</v>
      </c>
      <c r="H212" s="92" t="s">
        <v>154</v>
      </c>
      <c r="I212" s="86">
        <v>348.99999999999994</v>
      </c>
      <c r="J212" s="88">
        <v>9753</v>
      </c>
      <c r="K212" s="86">
        <v>1.0284699999999998</v>
      </c>
      <c r="L212" s="86">
        <v>124.48418999999998</v>
      </c>
      <c r="M212" s="87">
        <v>4.0315734348559756E-6</v>
      </c>
      <c r="N212" s="87">
        <f t="shared" si="3"/>
        <v>6.0230602319394171E-4</v>
      </c>
      <c r="O212" s="87">
        <f>L212/'סכום נכסי הקרן'!$C$42</f>
        <v>1.6578253396163942E-4</v>
      </c>
    </row>
    <row r="213" spans="2:15" s="121" customFormat="1">
      <c r="B213" s="85" t="s">
        <v>789</v>
      </c>
      <c r="C213" s="79" t="s">
        <v>790</v>
      </c>
      <c r="D213" s="92" t="s">
        <v>26</v>
      </c>
      <c r="E213" s="92" t="s">
        <v>576</v>
      </c>
      <c r="F213" s="79"/>
      <c r="G213" s="92" t="s">
        <v>654</v>
      </c>
      <c r="H213" s="92" t="s">
        <v>156</v>
      </c>
      <c r="I213" s="86">
        <v>1364.9999999999998</v>
      </c>
      <c r="J213" s="88">
        <v>3697</v>
      </c>
      <c r="K213" s="79"/>
      <c r="L213" s="86">
        <v>212.73624999999998</v>
      </c>
      <c r="M213" s="87">
        <v>1.6895284434397099E-6</v>
      </c>
      <c r="N213" s="87">
        <f t="shared" si="3"/>
        <v>1.0293060084713744E-3</v>
      </c>
      <c r="O213" s="87">
        <f>L213/'סכום נכסי הקרן'!$C$42</f>
        <v>2.8331272100093048E-4</v>
      </c>
    </row>
    <row r="214" spans="2:15" s="121" customFormat="1">
      <c r="B214" s="85" t="s">
        <v>791</v>
      </c>
      <c r="C214" s="79" t="s">
        <v>792</v>
      </c>
      <c r="D214" s="92" t="s">
        <v>575</v>
      </c>
      <c r="E214" s="92" t="s">
        <v>576</v>
      </c>
      <c r="F214" s="79"/>
      <c r="G214" s="92" t="s">
        <v>703</v>
      </c>
      <c r="H214" s="92" t="s">
        <v>154</v>
      </c>
      <c r="I214" s="86">
        <v>930.99999999999989</v>
      </c>
      <c r="J214" s="88">
        <v>6245</v>
      </c>
      <c r="K214" s="79"/>
      <c r="L214" s="86">
        <v>210.87721999999997</v>
      </c>
      <c r="M214" s="87">
        <v>1.6247274371387107E-6</v>
      </c>
      <c r="N214" s="87">
        <f t="shared" si="3"/>
        <v>1.020311252058546E-3</v>
      </c>
      <c r="O214" s="87">
        <f>L214/'סכום נכסי הקרן'!$C$42</f>
        <v>2.8083694713670958E-4</v>
      </c>
    </row>
    <row r="215" spans="2:15" s="121" customFormat="1">
      <c r="B215" s="85" t="s">
        <v>793</v>
      </c>
      <c r="C215" s="79" t="s">
        <v>794</v>
      </c>
      <c r="D215" s="92" t="s">
        <v>26</v>
      </c>
      <c r="E215" s="92" t="s">
        <v>576</v>
      </c>
      <c r="F215" s="79"/>
      <c r="G215" s="92" t="s">
        <v>620</v>
      </c>
      <c r="H215" s="92" t="s">
        <v>156</v>
      </c>
      <c r="I215" s="86">
        <v>601.99999999999989</v>
      </c>
      <c r="J215" s="88">
        <v>12235</v>
      </c>
      <c r="K215" s="79"/>
      <c r="L215" s="86">
        <v>310.49874999999992</v>
      </c>
      <c r="M215" s="87">
        <v>2.8251602331628202E-6</v>
      </c>
      <c r="N215" s="87">
        <f t="shared" si="3"/>
        <v>1.5023214379206698E-3</v>
      </c>
      <c r="O215" s="87">
        <f>L215/'סכום נכסי הקרן'!$C$42</f>
        <v>4.1350849105353528E-4</v>
      </c>
    </row>
    <row r="216" spans="2:15" s="121" customFormat="1">
      <c r="B216" s="85" t="s">
        <v>795</v>
      </c>
      <c r="C216" s="79" t="s">
        <v>796</v>
      </c>
      <c r="D216" s="92" t="s">
        <v>26</v>
      </c>
      <c r="E216" s="92" t="s">
        <v>576</v>
      </c>
      <c r="F216" s="79"/>
      <c r="G216" s="92" t="s">
        <v>667</v>
      </c>
      <c r="H216" s="92" t="s">
        <v>156</v>
      </c>
      <c r="I216" s="86">
        <v>1621.9999999999998</v>
      </c>
      <c r="J216" s="88">
        <v>5584</v>
      </c>
      <c r="K216" s="86">
        <v>4.376129999999999</v>
      </c>
      <c r="L216" s="86">
        <v>386.19347999999991</v>
      </c>
      <c r="M216" s="87">
        <v>6.0835969721529787E-7</v>
      </c>
      <c r="N216" s="87">
        <f t="shared" si="3"/>
        <v>1.8685638643929725E-3</v>
      </c>
      <c r="O216" s="87">
        <f>L216/'סכום נכסי הקרן'!$C$42</f>
        <v>5.1431538184779698E-4</v>
      </c>
    </row>
    <row r="217" spans="2:15" s="121" customFormat="1">
      <c r="B217" s="85" t="s">
        <v>797</v>
      </c>
      <c r="C217" s="79" t="s">
        <v>798</v>
      </c>
      <c r="D217" s="92" t="s">
        <v>581</v>
      </c>
      <c r="E217" s="92" t="s">
        <v>576</v>
      </c>
      <c r="F217" s="79"/>
      <c r="G217" s="92" t="s">
        <v>632</v>
      </c>
      <c r="H217" s="92" t="s">
        <v>154</v>
      </c>
      <c r="I217" s="86">
        <v>733.99999999999989</v>
      </c>
      <c r="J217" s="88">
        <v>5107</v>
      </c>
      <c r="K217" s="79"/>
      <c r="L217" s="86">
        <v>135.95946999999998</v>
      </c>
      <c r="M217" s="87">
        <v>5.8838957308905527E-6</v>
      </c>
      <c r="N217" s="87">
        <f t="shared" si="3"/>
        <v>6.5782817634316463E-4</v>
      </c>
      <c r="O217" s="87">
        <f>L217/'סכום נכסי הקרן'!$C$42</f>
        <v>1.8106480391350498E-4</v>
      </c>
    </row>
    <row r="218" spans="2:15" s="121" customFormat="1">
      <c r="B218" s="85" t="s">
        <v>799</v>
      </c>
      <c r="C218" s="79" t="s">
        <v>800</v>
      </c>
      <c r="D218" s="92" t="s">
        <v>575</v>
      </c>
      <c r="E218" s="92" t="s">
        <v>576</v>
      </c>
      <c r="F218" s="79"/>
      <c r="G218" s="92" t="s">
        <v>703</v>
      </c>
      <c r="H218" s="92" t="s">
        <v>154</v>
      </c>
      <c r="I218" s="86">
        <v>230.99999999999997</v>
      </c>
      <c r="J218" s="88">
        <v>8906</v>
      </c>
      <c r="K218" s="79"/>
      <c r="L218" s="86">
        <v>74.617759999999976</v>
      </c>
      <c r="M218" s="87">
        <v>8.4738310416107935E-7</v>
      </c>
      <c r="N218" s="87">
        <f t="shared" si="3"/>
        <v>3.6103159995851656E-4</v>
      </c>
      <c r="O218" s="87">
        <f>L218/'סכום נכסי הקרן'!$C$42</f>
        <v>9.9372629820232246E-5</v>
      </c>
    </row>
    <row r="219" spans="2:15" s="121" customFormat="1">
      <c r="B219" s="85" t="s">
        <v>801</v>
      </c>
      <c r="C219" s="79" t="s">
        <v>802</v>
      </c>
      <c r="D219" s="92" t="s">
        <v>575</v>
      </c>
      <c r="E219" s="92" t="s">
        <v>576</v>
      </c>
      <c r="F219" s="79"/>
      <c r="G219" s="92" t="s">
        <v>654</v>
      </c>
      <c r="H219" s="92" t="s">
        <v>154</v>
      </c>
      <c r="I219" s="86">
        <v>1521.9999999999998</v>
      </c>
      <c r="J219" s="88">
        <v>5281</v>
      </c>
      <c r="K219" s="86">
        <v>2.0425099999999996</v>
      </c>
      <c r="L219" s="86">
        <v>293.56922999999995</v>
      </c>
      <c r="M219" s="87">
        <v>9.3428969551035957E-7</v>
      </c>
      <c r="N219" s="87">
        <f t="shared" si="3"/>
        <v>1.4204094146687029E-3</v>
      </c>
      <c r="O219" s="87">
        <f>L219/'סכום נכסי הקרן'!$C$42</f>
        <v>3.9096250570106399E-4</v>
      </c>
    </row>
    <row r="220" spans="2:15" s="121" customFormat="1">
      <c r="B220" s="85" t="s">
        <v>803</v>
      </c>
      <c r="C220" s="79" t="s">
        <v>804</v>
      </c>
      <c r="D220" s="92" t="s">
        <v>581</v>
      </c>
      <c r="E220" s="92" t="s">
        <v>576</v>
      </c>
      <c r="F220" s="79"/>
      <c r="G220" s="92" t="s">
        <v>578</v>
      </c>
      <c r="H220" s="92" t="s">
        <v>154</v>
      </c>
      <c r="I220" s="86">
        <v>206.99999999999997</v>
      </c>
      <c r="J220" s="88">
        <v>7325</v>
      </c>
      <c r="K220" s="79"/>
      <c r="L220" s="86">
        <v>54.995299999999986</v>
      </c>
      <c r="M220" s="87">
        <v>7.0841154521908952E-6</v>
      </c>
      <c r="N220" s="87">
        <f t="shared" si="3"/>
        <v>2.6609001863897558E-4</v>
      </c>
      <c r="O220" s="87">
        <f>L220/'סכום נכסי הקרן'!$C$42</f>
        <v>7.3240306178483768E-5</v>
      </c>
    </row>
    <row r="221" spans="2:15" s="121" customFormat="1">
      <c r="B221" s="85" t="s">
        <v>805</v>
      </c>
      <c r="C221" s="79" t="s">
        <v>806</v>
      </c>
      <c r="D221" s="92" t="s">
        <v>26</v>
      </c>
      <c r="E221" s="92" t="s">
        <v>576</v>
      </c>
      <c r="F221" s="79"/>
      <c r="G221" s="92" t="s">
        <v>620</v>
      </c>
      <c r="H221" s="92" t="s">
        <v>156</v>
      </c>
      <c r="I221" s="86">
        <v>2088.9999999999995</v>
      </c>
      <c r="J221" s="88">
        <v>8202</v>
      </c>
      <c r="K221" s="79"/>
      <c r="L221" s="86">
        <v>722.29997999999989</v>
      </c>
      <c r="M221" s="87">
        <v>3.499694737493107E-6</v>
      </c>
      <c r="N221" s="87">
        <f t="shared" si="3"/>
        <v>3.4947861933861931E-3</v>
      </c>
      <c r="O221" s="87">
        <f>L221/'סכום נכסי הקרן'!$C$42</f>
        <v>9.6192714082681083E-4</v>
      </c>
    </row>
    <row r="222" spans="2:15" s="121" customFormat="1">
      <c r="B222" s="85" t="s">
        <v>807</v>
      </c>
      <c r="C222" s="79" t="s">
        <v>808</v>
      </c>
      <c r="D222" s="92" t="s">
        <v>575</v>
      </c>
      <c r="E222" s="92" t="s">
        <v>576</v>
      </c>
      <c r="F222" s="79"/>
      <c r="G222" s="92" t="s">
        <v>578</v>
      </c>
      <c r="H222" s="92" t="s">
        <v>154</v>
      </c>
      <c r="I222" s="86">
        <v>902.99999999999989</v>
      </c>
      <c r="J222" s="88">
        <v>15009</v>
      </c>
      <c r="K222" s="79"/>
      <c r="L222" s="86">
        <v>491.57191999999992</v>
      </c>
      <c r="M222" s="87">
        <v>5.0825753550713173E-7</v>
      </c>
      <c r="N222" s="87">
        <f t="shared" si="3"/>
        <v>2.3784283630636986E-3</v>
      </c>
      <c r="O222" s="87">
        <f>L222/'סכום נכסי הקרן'!$C$42</f>
        <v>6.5465372367357088E-4</v>
      </c>
    </row>
    <row r="223" spans="2:15" s="121" customFormat="1">
      <c r="B223" s="85" t="s">
        <v>809</v>
      </c>
      <c r="C223" s="79" t="s">
        <v>810</v>
      </c>
      <c r="D223" s="92" t="s">
        <v>26</v>
      </c>
      <c r="E223" s="92" t="s">
        <v>576</v>
      </c>
      <c r="F223" s="79"/>
      <c r="G223" s="92" t="s">
        <v>645</v>
      </c>
      <c r="H223" s="92" t="s">
        <v>156</v>
      </c>
      <c r="I223" s="86">
        <v>112.99999999999999</v>
      </c>
      <c r="J223" s="88">
        <v>15100</v>
      </c>
      <c r="K223" s="79"/>
      <c r="L223" s="86">
        <v>71.930779999999984</v>
      </c>
      <c r="M223" s="87">
        <v>5.4799716855197493E-7</v>
      </c>
      <c r="N223" s="87">
        <f t="shared" si="3"/>
        <v>3.4803087883721067E-4</v>
      </c>
      <c r="O223" s="87">
        <f>L223/'סכום נכסי הקרן'!$C$42</f>
        <v>9.5794228795136264E-5</v>
      </c>
    </row>
    <row r="224" spans="2:15" s="121" customFormat="1">
      <c r="B224" s="85" t="s">
        <v>811</v>
      </c>
      <c r="C224" s="79" t="s">
        <v>812</v>
      </c>
      <c r="D224" s="92" t="s">
        <v>26</v>
      </c>
      <c r="E224" s="92" t="s">
        <v>576</v>
      </c>
      <c r="F224" s="79"/>
      <c r="G224" s="92" t="s">
        <v>629</v>
      </c>
      <c r="H224" s="92" t="s">
        <v>156</v>
      </c>
      <c r="I224" s="86">
        <v>1733.9999999999998</v>
      </c>
      <c r="J224" s="88">
        <v>4210</v>
      </c>
      <c r="K224" s="79"/>
      <c r="L224" s="86">
        <v>307.74469999999997</v>
      </c>
      <c r="M224" s="87">
        <v>3.3469867875129377E-6</v>
      </c>
      <c r="N224" s="87">
        <f t="shared" si="3"/>
        <v>1.488996204385574E-3</v>
      </c>
      <c r="O224" s="87">
        <f>L224/'סכום נכסי הקרן'!$C$42</f>
        <v>4.0984076917128625E-4</v>
      </c>
    </row>
    <row r="225" spans="2:15" s="121" customFormat="1">
      <c r="B225" s="85" t="s">
        <v>813</v>
      </c>
      <c r="C225" s="79" t="s">
        <v>814</v>
      </c>
      <c r="D225" s="92" t="s">
        <v>575</v>
      </c>
      <c r="E225" s="92" t="s">
        <v>576</v>
      </c>
      <c r="F225" s="79"/>
      <c r="G225" s="92" t="s">
        <v>672</v>
      </c>
      <c r="H225" s="92" t="s">
        <v>154</v>
      </c>
      <c r="I225" s="86">
        <v>1531.9999999999998</v>
      </c>
      <c r="J225" s="88">
        <v>9391</v>
      </c>
      <c r="K225" s="79"/>
      <c r="L225" s="86">
        <v>521.81692999999996</v>
      </c>
      <c r="M225" s="87">
        <v>5.2309281030593463E-7</v>
      </c>
      <c r="N225" s="87">
        <f t="shared" si="3"/>
        <v>2.5247662369299382E-3</v>
      </c>
      <c r="O225" s="87">
        <f>L225/'סכום נכסי הקרן'!$C$42</f>
        <v>6.9493268919919413E-4</v>
      </c>
    </row>
    <row r="226" spans="2:15" s="121" customFormat="1">
      <c r="B226" s="85" t="s">
        <v>815</v>
      </c>
      <c r="C226" s="79" t="s">
        <v>816</v>
      </c>
      <c r="D226" s="92" t="s">
        <v>575</v>
      </c>
      <c r="E226" s="92" t="s">
        <v>576</v>
      </c>
      <c r="F226" s="79"/>
      <c r="G226" s="92" t="s">
        <v>654</v>
      </c>
      <c r="H226" s="92" t="s">
        <v>154</v>
      </c>
      <c r="I226" s="86">
        <v>2562.9999999999995</v>
      </c>
      <c r="J226" s="88">
        <v>5256</v>
      </c>
      <c r="K226" s="79"/>
      <c r="L226" s="86">
        <v>488.59780999999992</v>
      </c>
      <c r="M226" s="87">
        <v>5.3216922949854426E-7</v>
      </c>
      <c r="N226" s="87">
        <f t="shared" si="3"/>
        <v>2.3640383881870387E-3</v>
      </c>
      <c r="O226" s="87">
        <f>L226/'סכום נכסי הקרן'!$C$42</f>
        <v>6.5069293562425594E-4</v>
      </c>
    </row>
    <row r="227" spans="2:15" s="121" customFormat="1">
      <c r="B227" s="85" t="s">
        <v>817</v>
      </c>
      <c r="C227" s="79" t="s">
        <v>818</v>
      </c>
      <c r="D227" s="92" t="s">
        <v>126</v>
      </c>
      <c r="E227" s="92" t="s">
        <v>576</v>
      </c>
      <c r="F227" s="79"/>
      <c r="G227" s="92" t="s">
        <v>667</v>
      </c>
      <c r="H227" s="92" t="s">
        <v>158</v>
      </c>
      <c r="I227" s="86">
        <v>2694.9999999999995</v>
      </c>
      <c r="J227" s="88">
        <v>3858</v>
      </c>
      <c r="K227" s="79"/>
      <c r="L227" s="86">
        <v>272.05600999999996</v>
      </c>
      <c r="M227" s="87">
        <v>2.8788073927547381E-6</v>
      </c>
      <c r="N227" s="87">
        <f t="shared" si="3"/>
        <v>1.3163195540663536E-3</v>
      </c>
      <c r="O227" s="87">
        <f>L227/'סכום נכסי הקרן'!$C$42</f>
        <v>3.6231215158561992E-4</v>
      </c>
    </row>
    <row r="228" spans="2:15" s="121" customFormat="1">
      <c r="B228" s="85" t="s">
        <v>819</v>
      </c>
      <c r="C228" s="79" t="s">
        <v>820</v>
      </c>
      <c r="D228" s="92" t="s">
        <v>114</v>
      </c>
      <c r="E228" s="92" t="s">
        <v>576</v>
      </c>
      <c r="F228" s="79"/>
      <c r="G228" s="92" t="s">
        <v>774</v>
      </c>
      <c r="H228" s="92" t="s">
        <v>157</v>
      </c>
      <c r="I228" s="86">
        <v>2123.9999999999995</v>
      </c>
      <c r="J228" s="88">
        <v>1124.5</v>
      </c>
      <c r="K228" s="79"/>
      <c r="L228" s="86">
        <v>113.17612999999997</v>
      </c>
      <c r="M228" s="87">
        <v>1.6833509891807891E-6</v>
      </c>
      <c r="N228" s="87">
        <f t="shared" si="3"/>
        <v>5.4759294960091359E-4</v>
      </c>
      <c r="O228" s="87">
        <f>L228/'סכום נכסי הקרן'!$C$42</f>
        <v>1.5072296020379709E-4</v>
      </c>
    </row>
    <row r="229" spans="2:15" s="121" customFormat="1">
      <c r="B229" s="85" t="s">
        <v>821</v>
      </c>
      <c r="C229" s="79" t="s">
        <v>822</v>
      </c>
      <c r="D229" s="92" t="s">
        <v>26</v>
      </c>
      <c r="E229" s="92" t="s">
        <v>576</v>
      </c>
      <c r="F229" s="79"/>
      <c r="G229" s="92" t="s">
        <v>632</v>
      </c>
      <c r="H229" s="92" t="s">
        <v>156</v>
      </c>
      <c r="I229" s="86">
        <v>1542.9999999999998</v>
      </c>
      <c r="J229" s="88">
        <v>3382</v>
      </c>
      <c r="K229" s="79"/>
      <c r="L229" s="86">
        <v>219.98796999999996</v>
      </c>
      <c r="M229" s="87">
        <v>6.159952045471959E-6</v>
      </c>
      <c r="N229" s="87">
        <f t="shared" si="3"/>
        <v>1.0643928306173511E-3</v>
      </c>
      <c r="O229" s="87">
        <f>L229/'סכום נכסי הקרן'!$C$42</f>
        <v>2.9297024070026173E-4</v>
      </c>
    </row>
    <row r="230" spans="2:15" s="121" customFormat="1">
      <c r="B230" s="123"/>
      <c r="C230" s="123"/>
      <c r="D230" s="123"/>
    </row>
    <row r="231" spans="2:15" s="121" customFormat="1">
      <c r="B231" s="123"/>
      <c r="C231" s="123"/>
      <c r="D231" s="123"/>
    </row>
    <row r="232" spans="2:15" s="121" customFormat="1">
      <c r="B232" s="123"/>
      <c r="C232" s="123"/>
      <c r="D232" s="123"/>
    </row>
    <row r="233" spans="2:15" s="121" customFormat="1">
      <c r="B233" s="124" t="s">
        <v>240</v>
      </c>
      <c r="C233" s="123"/>
      <c r="D233" s="123"/>
    </row>
    <row r="234" spans="2:15" s="121" customFormat="1">
      <c r="B234" s="124" t="s">
        <v>103</v>
      </c>
      <c r="C234" s="123"/>
      <c r="D234" s="123"/>
    </row>
    <row r="235" spans="2:15" s="121" customFormat="1">
      <c r="B235" s="124" t="s">
        <v>223</v>
      </c>
      <c r="C235" s="123"/>
      <c r="D235" s="123"/>
    </row>
    <row r="236" spans="2:15" s="121" customFormat="1">
      <c r="B236" s="124" t="s">
        <v>231</v>
      </c>
      <c r="C236" s="123"/>
      <c r="D236" s="123"/>
    </row>
    <row r="237" spans="2:15" s="121" customFormat="1">
      <c r="B237" s="124" t="s">
        <v>237</v>
      </c>
      <c r="C237" s="123"/>
      <c r="D237" s="123"/>
    </row>
    <row r="238" spans="2:15" s="121" customFormat="1">
      <c r="B238" s="123"/>
      <c r="C238" s="123"/>
      <c r="D238" s="123"/>
    </row>
    <row r="239" spans="2:15" s="121" customFormat="1">
      <c r="B239" s="123"/>
      <c r="C239" s="123"/>
      <c r="D239" s="123"/>
    </row>
    <row r="240" spans="2:15" s="121" customFormat="1">
      <c r="B240" s="123"/>
      <c r="C240" s="123"/>
      <c r="D240" s="123"/>
    </row>
    <row r="241" spans="2:4" s="121" customFormat="1">
      <c r="B241" s="123"/>
      <c r="C241" s="123"/>
      <c r="D241" s="123"/>
    </row>
    <row r="242" spans="2:4" s="121" customFormat="1">
      <c r="B242" s="123"/>
      <c r="C242" s="123"/>
      <c r="D242" s="123"/>
    </row>
    <row r="243" spans="2:4" s="121" customFormat="1">
      <c r="B243" s="123"/>
      <c r="C243" s="123"/>
      <c r="D243" s="123"/>
    </row>
    <row r="244" spans="2:4" s="121" customFormat="1">
      <c r="B244" s="123"/>
      <c r="C244" s="123"/>
      <c r="D244" s="123"/>
    </row>
    <row r="245" spans="2:4" s="121" customFormat="1">
      <c r="B245" s="123"/>
      <c r="C245" s="123"/>
      <c r="D245" s="123"/>
    </row>
    <row r="246" spans="2:4" s="121" customFormat="1">
      <c r="B246" s="123"/>
      <c r="C246" s="123"/>
      <c r="D246" s="123"/>
    </row>
    <row r="247" spans="2:4" s="121" customFormat="1">
      <c r="B247" s="123"/>
      <c r="C247" s="123"/>
      <c r="D247" s="123"/>
    </row>
    <row r="248" spans="2:4" s="121" customFormat="1">
      <c r="B248" s="123"/>
      <c r="C248" s="123"/>
      <c r="D248" s="123"/>
    </row>
    <row r="249" spans="2:4" s="121" customFormat="1">
      <c r="B249" s="123"/>
      <c r="C249" s="123"/>
      <c r="D249" s="123"/>
    </row>
    <row r="250" spans="2:4" s="121" customFormat="1">
      <c r="B250" s="123"/>
      <c r="C250" s="123"/>
      <c r="D250" s="123"/>
    </row>
    <row r="251" spans="2:4" s="121" customFormat="1">
      <c r="B251" s="123"/>
      <c r="C251" s="123"/>
      <c r="D251" s="123"/>
    </row>
    <row r="252" spans="2:4" s="121" customFormat="1">
      <c r="B252" s="123"/>
      <c r="C252" s="123"/>
      <c r="D252" s="123"/>
    </row>
    <row r="253" spans="2:4" s="121" customFormat="1">
      <c r="B253" s="123"/>
      <c r="C253" s="123"/>
      <c r="D253" s="123"/>
    </row>
    <row r="254" spans="2:4" s="121" customFormat="1">
      <c r="B254" s="123"/>
      <c r="C254" s="123"/>
      <c r="D254" s="123"/>
    </row>
    <row r="255" spans="2:4" s="121" customFormat="1">
      <c r="B255" s="123"/>
      <c r="C255" s="123"/>
      <c r="D255" s="123"/>
    </row>
    <row r="256" spans="2:4" s="121" customFormat="1">
      <c r="B256" s="123"/>
      <c r="C256" s="123"/>
      <c r="D256" s="123"/>
    </row>
    <row r="257" spans="2:4" s="121" customFormat="1">
      <c r="B257" s="123"/>
      <c r="C257" s="123"/>
      <c r="D257" s="123"/>
    </row>
    <row r="258" spans="2:4" s="121" customFormat="1">
      <c r="B258" s="123"/>
      <c r="C258" s="123"/>
      <c r="D258" s="123"/>
    </row>
    <row r="259" spans="2:4" s="121" customFormat="1">
      <c r="B259" s="123"/>
      <c r="C259" s="123"/>
      <c r="D259" s="123"/>
    </row>
    <row r="260" spans="2:4" s="121" customFormat="1">
      <c r="B260" s="123"/>
      <c r="C260" s="123"/>
      <c r="D260" s="123"/>
    </row>
    <row r="261" spans="2:4" s="121" customFormat="1">
      <c r="B261" s="123"/>
      <c r="C261" s="123"/>
      <c r="D261" s="123"/>
    </row>
    <row r="262" spans="2:4" s="121" customFormat="1">
      <c r="B262" s="123"/>
      <c r="C262" s="123"/>
      <c r="D262" s="123"/>
    </row>
    <row r="263" spans="2:4" s="121" customFormat="1">
      <c r="B263" s="123"/>
      <c r="C263" s="123"/>
      <c r="D263" s="123"/>
    </row>
    <row r="264" spans="2:4" s="121" customFormat="1">
      <c r="B264" s="123"/>
      <c r="C264" s="123"/>
      <c r="D264" s="123"/>
    </row>
    <row r="265" spans="2:4" s="121" customFormat="1">
      <c r="B265" s="123"/>
      <c r="C265" s="123"/>
      <c r="D265" s="123"/>
    </row>
    <row r="266" spans="2:4" s="121" customFormat="1">
      <c r="B266" s="123"/>
      <c r="C266" s="123"/>
      <c r="D266" s="123"/>
    </row>
    <row r="267" spans="2:4" s="121" customFormat="1">
      <c r="B267" s="123"/>
      <c r="C267" s="123"/>
      <c r="D267" s="123"/>
    </row>
    <row r="268" spans="2:4" s="121" customFormat="1">
      <c r="B268" s="123"/>
      <c r="C268" s="123"/>
      <c r="D268" s="123"/>
    </row>
    <row r="269" spans="2:4" s="121" customFormat="1">
      <c r="B269" s="123"/>
      <c r="C269" s="123"/>
      <c r="D269" s="123"/>
    </row>
    <row r="270" spans="2:4" s="121" customFormat="1">
      <c r="B270" s="123"/>
      <c r="C270" s="123"/>
      <c r="D270" s="123"/>
    </row>
    <row r="271" spans="2:4" s="121" customFormat="1">
      <c r="B271" s="123"/>
      <c r="C271" s="123"/>
      <c r="D271" s="123"/>
    </row>
    <row r="272" spans="2:4" s="121" customFormat="1">
      <c r="B272" s="123"/>
      <c r="C272" s="123"/>
      <c r="D272" s="123"/>
    </row>
    <row r="273" spans="2:4" s="121" customFormat="1">
      <c r="B273" s="125"/>
      <c r="C273" s="123"/>
      <c r="D273" s="123"/>
    </row>
    <row r="274" spans="2:4" s="121" customFormat="1">
      <c r="B274" s="125"/>
      <c r="C274" s="123"/>
      <c r="D274" s="123"/>
    </row>
    <row r="275" spans="2:4" s="121" customFormat="1">
      <c r="B275" s="126"/>
      <c r="C275" s="123"/>
      <c r="D275" s="123"/>
    </row>
    <row r="276" spans="2:4" s="121" customFormat="1">
      <c r="B276" s="123"/>
      <c r="C276" s="123"/>
      <c r="D276" s="123"/>
    </row>
    <row r="277" spans="2:4" s="121" customFormat="1">
      <c r="B277" s="123"/>
      <c r="C277" s="123"/>
      <c r="D277" s="123"/>
    </row>
    <row r="278" spans="2:4" s="121" customFormat="1">
      <c r="B278" s="123"/>
      <c r="C278" s="123"/>
      <c r="D278" s="123"/>
    </row>
    <row r="279" spans="2:4" s="121" customFormat="1">
      <c r="B279" s="123"/>
      <c r="C279" s="123"/>
      <c r="D279" s="123"/>
    </row>
    <row r="280" spans="2:4" s="121" customFormat="1">
      <c r="B280" s="123"/>
      <c r="C280" s="123"/>
      <c r="D280" s="123"/>
    </row>
    <row r="281" spans="2:4" s="121" customFormat="1">
      <c r="B281" s="123"/>
      <c r="C281" s="123"/>
      <c r="D281" s="123"/>
    </row>
    <row r="282" spans="2:4" s="121" customFormat="1">
      <c r="B282" s="123"/>
      <c r="C282" s="123"/>
      <c r="D282" s="123"/>
    </row>
    <row r="283" spans="2:4" s="121" customFormat="1">
      <c r="B283" s="123"/>
      <c r="C283" s="123"/>
      <c r="D283" s="123"/>
    </row>
    <row r="284" spans="2:4" s="121" customFormat="1">
      <c r="B284" s="123"/>
      <c r="C284" s="123"/>
      <c r="D284" s="123"/>
    </row>
    <row r="285" spans="2:4" s="121" customFormat="1">
      <c r="B285" s="123"/>
      <c r="C285" s="123"/>
      <c r="D285" s="123"/>
    </row>
    <row r="286" spans="2:4" s="121" customFormat="1">
      <c r="B286" s="123"/>
      <c r="C286" s="123"/>
      <c r="D286" s="123"/>
    </row>
    <row r="287" spans="2:4" s="121" customFormat="1">
      <c r="B287" s="123"/>
      <c r="C287" s="123"/>
      <c r="D287" s="123"/>
    </row>
    <row r="288" spans="2:4" s="121" customFormat="1">
      <c r="B288" s="123"/>
      <c r="C288" s="123"/>
      <c r="D288" s="123"/>
    </row>
    <row r="289" spans="2:4" s="121" customFormat="1">
      <c r="B289" s="123"/>
      <c r="C289" s="123"/>
      <c r="D289" s="123"/>
    </row>
    <row r="290" spans="2:4" s="121" customFormat="1">
      <c r="B290" s="123"/>
      <c r="C290" s="123"/>
      <c r="D290" s="123"/>
    </row>
    <row r="291" spans="2:4" s="121" customFormat="1">
      <c r="B291" s="123"/>
      <c r="C291" s="123"/>
      <c r="D291" s="123"/>
    </row>
    <row r="292" spans="2:4" s="121" customFormat="1">
      <c r="B292" s="123"/>
      <c r="C292" s="123"/>
      <c r="D292" s="123"/>
    </row>
    <row r="293" spans="2:4" s="121" customFormat="1">
      <c r="B293" s="123"/>
      <c r="C293" s="123"/>
      <c r="D293" s="123"/>
    </row>
    <row r="294" spans="2:4" s="121" customFormat="1">
      <c r="B294" s="125"/>
      <c r="C294" s="123"/>
      <c r="D294" s="123"/>
    </row>
    <row r="295" spans="2:4" s="121" customFormat="1">
      <c r="B295" s="125"/>
      <c r="C295" s="123"/>
      <c r="D295" s="123"/>
    </row>
    <row r="296" spans="2:4" s="121" customFormat="1">
      <c r="B296" s="126"/>
      <c r="C296" s="123"/>
      <c r="D296" s="123"/>
    </row>
    <row r="297" spans="2:4" s="121" customFormat="1">
      <c r="B297" s="123"/>
      <c r="C297" s="123"/>
      <c r="D297" s="123"/>
    </row>
    <row r="298" spans="2:4" s="121" customFormat="1">
      <c r="B298" s="123"/>
      <c r="C298" s="123"/>
      <c r="D298" s="123"/>
    </row>
    <row r="299" spans="2:4" s="121" customFormat="1">
      <c r="B299" s="123"/>
      <c r="C299" s="123"/>
      <c r="D299" s="123"/>
    </row>
    <row r="300" spans="2:4" s="121" customFormat="1">
      <c r="B300" s="123"/>
      <c r="C300" s="123"/>
      <c r="D300" s="123"/>
    </row>
    <row r="301" spans="2:4" s="121" customFormat="1">
      <c r="B301" s="123"/>
      <c r="C301" s="123"/>
      <c r="D301" s="123"/>
    </row>
    <row r="302" spans="2:4" s="121" customFormat="1">
      <c r="B302" s="123"/>
      <c r="C302" s="123"/>
      <c r="D302" s="123"/>
    </row>
    <row r="303" spans="2:4" s="121" customFormat="1">
      <c r="B303" s="123"/>
      <c r="C303" s="123"/>
      <c r="D303" s="123"/>
    </row>
    <row r="304" spans="2:4" s="121" customFormat="1">
      <c r="B304" s="123"/>
      <c r="C304" s="123"/>
      <c r="D304" s="123"/>
    </row>
    <row r="305" spans="2:4" s="121" customFormat="1">
      <c r="B305" s="123"/>
      <c r="C305" s="123"/>
      <c r="D305" s="123"/>
    </row>
    <row r="306" spans="2:4" s="121" customFormat="1">
      <c r="B306" s="123"/>
      <c r="C306" s="123"/>
      <c r="D306" s="123"/>
    </row>
    <row r="307" spans="2:4" s="121" customFormat="1">
      <c r="B307" s="123"/>
      <c r="C307" s="123"/>
      <c r="D307" s="123"/>
    </row>
    <row r="308" spans="2:4" s="121" customFormat="1">
      <c r="B308" s="123"/>
      <c r="C308" s="123"/>
      <c r="D308" s="123"/>
    </row>
    <row r="309" spans="2:4" s="121" customFormat="1">
      <c r="B309" s="123"/>
      <c r="C309" s="123"/>
      <c r="D309" s="123"/>
    </row>
    <row r="310" spans="2:4" s="121" customFormat="1">
      <c r="B310" s="123"/>
      <c r="C310" s="123"/>
      <c r="D310" s="123"/>
    </row>
    <row r="311" spans="2:4" s="121" customFormat="1">
      <c r="B311" s="123"/>
      <c r="C311" s="123"/>
      <c r="D311" s="123"/>
    </row>
    <row r="312" spans="2:4" s="121" customFormat="1">
      <c r="B312" s="123"/>
      <c r="C312" s="123"/>
      <c r="D312" s="123"/>
    </row>
    <row r="313" spans="2:4" s="121" customFormat="1">
      <c r="B313" s="123"/>
      <c r="C313" s="123"/>
      <c r="D313" s="123"/>
    </row>
    <row r="314" spans="2:4" s="121" customFormat="1">
      <c r="B314" s="123"/>
      <c r="C314" s="123"/>
      <c r="D314" s="123"/>
    </row>
    <row r="315" spans="2:4" s="121" customFormat="1">
      <c r="B315" s="123"/>
      <c r="C315" s="123"/>
      <c r="D315" s="123"/>
    </row>
    <row r="316" spans="2:4" s="121" customFormat="1">
      <c r="B316" s="123"/>
      <c r="C316" s="123"/>
      <c r="D316" s="123"/>
    </row>
    <row r="317" spans="2:4" s="121" customFormat="1">
      <c r="B317" s="123"/>
      <c r="C317" s="123"/>
      <c r="D317" s="123"/>
    </row>
    <row r="318" spans="2:4" s="121" customFormat="1">
      <c r="B318" s="123"/>
      <c r="C318" s="123"/>
      <c r="D318" s="123"/>
    </row>
    <row r="319" spans="2:4" s="121" customFormat="1">
      <c r="B319" s="123"/>
      <c r="C319" s="123"/>
      <c r="D319" s="123"/>
    </row>
    <row r="320" spans="2:4" s="121" customFormat="1">
      <c r="B320" s="123"/>
      <c r="C320" s="123"/>
      <c r="D320" s="123"/>
    </row>
    <row r="321" spans="2:4" s="121" customFormat="1">
      <c r="B321" s="123"/>
      <c r="C321" s="123"/>
      <c r="D321" s="123"/>
    </row>
    <row r="322" spans="2:4" s="121" customFormat="1">
      <c r="B322" s="123"/>
      <c r="C322" s="123"/>
      <c r="D322" s="123"/>
    </row>
    <row r="323" spans="2:4" s="121" customFormat="1">
      <c r="B323" s="123"/>
      <c r="C323" s="123"/>
      <c r="D323" s="123"/>
    </row>
    <row r="324" spans="2:4" s="121" customFormat="1">
      <c r="B324" s="123"/>
      <c r="C324" s="123"/>
      <c r="D324" s="123"/>
    </row>
    <row r="325" spans="2:4" s="121" customFormat="1">
      <c r="B325" s="123"/>
      <c r="C325" s="123"/>
      <c r="D325" s="123"/>
    </row>
    <row r="326" spans="2:4" s="121" customFormat="1">
      <c r="B326" s="123"/>
      <c r="C326" s="123"/>
      <c r="D326" s="123"/>
    </row>
    <row r="327" spans="2:4" s="121" customFormat="1">
      <c r="B327" s="123"/>
      <c r="C327" s="123"/>
      <c r="D327" s="123"/>
    </row>
    <row r="328" spans="2:4" s="121" customFormat="1">
      <c r="B328" s="123"/>
      <c r="C328" s="123"/>
      <c r="D328" s="123"/>
    </row>
    <row r="329" spans="2:4" s="121" customFormat="1">
      <c r="B329" s="123"/>
      <c r="C329" s="123"/>
      <c r="D329" s="123"/>
    </row>
    <row r="330" spans="2:4" s="121" customFormat="1">
      <c r="B330" s="123"/>
      <c r="C330" s="123"/>
      <c r="D330" s="123"/>
    </row>
    <row r="331" spans="2:4" s="121" customFormat="1">
      <c r="B331" s="123"/>
      <c r="C331" s="123"/>
      <c r="D331" s="123"/>
    </row>
    <row r="332" spans="2:4" s="121" customFormat="1">
      <c r="B332" s="123"/>
      <c r="C332" s="123"/>
      <c r="D332" s="123"/>
    </row>
    <row r="333" spans="2:4" s="121" customFormat="1">
      <c r="B333" s="123"/>
      <c r="C333" s="123"/>
      <c r="D333" s="123"/>
    </row>
    <row r="334" spans="2:4" s="121" customFormat="1">
      <c r="B334" s="123"/>
      <c r="C334" s="123"/>
      <c r="D334" s="123"/>
    </row>
    <row r="335" spans="2:4" s="121" customFormat="1">
      <c r="B335" s="123"/>
      <c r="C335" s="123"/>
      <c r="D335" s="123"/>
    </row>
    <row r="336" spans="2:4" s="121" customFormat="1">
      <c r="B336" s="123"/>
      <c r="C336" s="123"/>
      <c r="D336" s="123"/>
    </row>
    <row r="337" spans="2:4" s="121" customFormat="1">
      <c r="B337" s="123"/>
      <c r="C337" s="123"/>
      <c r="D337" s="123"/>
    </row>
    <row r="338" spans="2:4" s="121" customFormat="1">
      <c r="B338" s="123"/>
      <c r="C338" s="123"/>
      <c r="D338" s="123"/>
    </row>
    <row r="339" spans="2:4" s="121" customFormat="1">
      <c r="B339" s="123"/>
      <c r="C339" s="123"/>
      <c r="D339" s="123"/>
    </row>
    <row r="340" spans="2:4" s="121" customFormat="1">
      <c r="B340" s="123"/>
      <c r="C340" s="123"/>
      <c r="D340" s="123"/>
    </row>
    <row r="341" spans="2:4" s="121" customFormat="1">
      <c r="B341" s="123"/>
      <c r="C341" s="123"/>
      <c r="D341" s="123"/>
    </row>
    <row r="342" spans="2:4" s="121" customFormat="1">
      <c r="B342" s="123"/>
      <c r="C342" s="123"/>
      <c r="D342" s="123"/>
    </row>
    <row r="343" spans="2:4" s="121" customFormat="1">
      <c r="B343" s="123"/>
      <c r="C343" s="123"/>
      <c r="D343" s="123"/>
    </row>
    <row r="344" spans="2:4" s="121" customFormat="1">
      <c r="B344" s="123"/>
      <c r="C344" s="123"/>
      <c r="D344" s="123"/>
    </row>
    <row r="345" spans="2:4" s="121" customFormat="1">
      <c r="B345" s="123"/>
      <c r="C345" s="123"/>
      <c r="D345" s="123"/>
    </row>
    <row r="346" spans="2:4" s="121" customFormat="1">
      <c r="B346" s="123"/>
      <c r="C346" s="123"/>
      <c r="D346" s="123"/>
    </row>
    <row r="347" spans="2:4" s="121" customFormat="1">
      <c r="B347" s="123"/>
      <c r="C347" s="123"/>
      <c r="D347" s="123"/>
    </row>
    <row r="348" spans="2:4" s="121" customFormat="1">
      <c r="B348" s="123"/>
      <c r="C348" s="123"/>
      <c r="D348" s="123"/>
    </row>
    <row r="349" spans="2:4" s="121" customFormat="1">
      <c r="B349" s="123"/>
      <c r="C349" s="123"/>
      <c r="D349" s="123"/>
    </row>
    <row r="350" spans="2:4" s="121" customFormat="1">
      <c r="B350" s="123"/>
      <c r="C350" s="123"/>
      <c r="D350" s="123"/>
    </row>
    <row r="351" spans="2:4" s="121" customFormat="1">
      <c r="B351" s="123"/>
      <c r="C351" s="123"/>
      <c r="D351" s="123"/>
    </row>
    <row r="352" spans="2:4" s="121" customFormat="1">
      <c r="B352" s="123"/>
      <c r="C352" s="123"/>
      <c r="D352" s="123"/>
    </row>
    <row r="353" spans="2:7" s="121" customFormat="1">
      <c r="B353" s="123"/>
      <c r="C353" s="123"/>
      <c r="D353" s="123"/>
    </row>
    <row r="354" spans="2:7" s="121" customFormat="1">
      <c r="B354" s="123"/>
      <c r="C354" s="123"/>
      <c r="D354" s="123"/>
    </row>
    <row r="355" spans="2:7" s="121" customFormat="1">
      <c r="B355" s="123"/>
      <c r="C355" s="123"/>
      <c r="D355" s="123"/>
    </row>
    <row r="356" spans="2:7" s="121" customFormat="1">
      <c r="B356" s="123"/>
      <c r="C356" s="123"/>
      <c r="D356" s="123"/>
    </row>
    <row r="357" spans="2:7" s="121" customFormat="1">
      <c r="B357" s="123"/>
      <c r="C357" s="123"/>
      <c r="D357" s="123"/>
    </row>
    <row r="358" spans="2:7" s="121" customFormat="1">
      <c r="B358" s="123"/>
      <c r="C358" s="123"/>
      <c r="D358" s="123"/>
    </row>
    <row r="359" spans="2:7" s="121" customFormat="1">
      <c r="B359" s="123"/>
      <c r="C359" s="123"/>
      <c r="D359" s="123"/>
    </row>
    <row r="360" spans="2:7">
      <c r="E360" s="1"/>
      <c r="F360" s="1"/>
      <c r="G360" s="1"/>
    </row>
    <row r="361" spans="2:7">
      <c r="B361" s="43"/>
      <c r="E361" s="1"/>
      <c r="F361" s="1"/>
      <c r="G361" s="1"/>
    </row>
    <row r="362" spans="2:7">
      <c r="B362" s="43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4" type="noConversion"/>
  <dataValidations count="4">
    <dataValidation allowBlank="1" showInputMessage="1" showErrorMessage="1" sqref="A1 B34 K9 B35:I35 B235 B237"/>
    <dataValidation type="list" allowBlank="1" showInputMessage="1" showErrorMessage="1" sqref="E12:E34 E36:E37 E38:E357">
      <formula1>$BF$6:$BF$23</formula1>
    </dataValidation>
    <dataValidation type="list" allowBlank="1" showInputMessage="1" showErrorMessage="1" sqref="H12:H34 H36:H37 H38:H357">
      <formula1>$BJ$6:$BJ$19</formula1>
    </dataValidation>
    <dataValidation type="list" allowBlank="1" showInputMessage="1" showErrorMessage="1" sqref="G12:G34 G36:G37 G38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3" workbookViewId="0">
      <selection activeCell="A15" sqref="A15:XFD233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6" t="s">
        <v>170</v>
      </c>
      <c r="C1" s="77" t="s" vm="1">
        <v>241</v>
      </c>
    </row>
    <row r="2" spans="2:63">
      <c r="B2" s="56" t="s">
        <v>169</v>
      </c>
      <c r="C2" s="77" t="s">
        <v>242</v>
      </c>
    </row>
    <row r="3" spans="2:63">
      <c r="B3" s="56" t="s">
        <v>171</v>
      </c>
      <c r="C3" s="77" t="s">
        <v>243</v>
      </c>
    </row>
    <row r="4" spans="2:63">
      <c r="B4" s="56" t="s">
        <v>172</v>
      </c>
      <c r="C4" s="77">
        <v>2142</v>
      </c>
    </row>
    <row r="6" spans="2:63" ht="26.25" customHeight="1">
      <c r="B6" s="188" t="s">
        <v>200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  <c r="BK6" s="3"/>
    </row>
    <row r="7" spans="2:63" ht="26.25" customHeight="1">
      <c r="B7" s="188" t="s">
        <v>81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  <c r="BH7" s="3"/>
      <c r="BK7" s="3"/>
    </row>
    <row r="8" spans="2:63" s="3" customFormat="1" ht="74.25" customHeight="1">
      <c r="B8" s="22" t="s">
        <v>106</v>
      </c>
      <c r="C8" s="30" t="s">
        <v>37</v>
      </c>
      <c r="D8" s="30" t="s">
        <v>110</v>
      </c>
      <c r="E8" s="30" t="s">
        <v>108</v>
      </c>
      <c r="F8" s="30" t="s">
        <v>53</v>
      </c>
      <c r="G8" s="30" t="s">
        <v>92</v>
      </c>
      <c r="H8" s="30" t="s">
        <v>225</v>
      </c>
      <c r="I8" s="30" t="s">
        <v>224</v>
      </c>
      <c r="J8" s="30" t="s">
        <v>239</v>
      </c>
      <c r="K8" s="30" t="s">
        <v>50</v>
      </c>
      <c r="L8" s="30" t="s">
        <v>48</v>
      </c>
      <c r="M8" s="30" t="s">
        <v>173</v>
      </c>
      <c r="N8" s="14" t="s">
        <v>175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232</v>
      </c>
      <c r="I9" s="32"/>
      <c r="J9" s="16" t="s">
        <v>228</v>
      </c>
      <c r="K9" s="32" t="s">
        <v>228</v>
      </c>
      <c r="L9" s="32" t="s">
        <v>20</v>
      </c>
      <c r="M9" s="17" t="s">
        <v>20</v>
      </c>
      <c r="N9" s="17" t="s">
        <v>20</v>
      </c>
      <c r="BH9" s="1"/>
      <c r="BK9" s="4"/>
    </row>
    <row r="10" spans="2:63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5"/>
      <c r="BH10" s="1"/>
      <c r="BI10" s="3"/>
      <c r="BK10" s="1"/>
    </row>
    <row r="11" spans="2:63" s="4" customFormat="1" ht="18" customHeight="1">
      <c r="B11" s="96" t="s">
        <v>29</v>
      </c>
      <c r="C11" s="98"/>
      <c r="D11" s="98"/>
      <c r="E11" s="98"/>
      <c r="F11" s="98"/>
      <c r="G11" s="98"/>
      <c r="H11" s="99"/>
      <c r="I11" s="100"/>
      <c r="J11" s="99">
        <v>129.13297</v>
      </c>
      <c r="K11" s="99">
        <v>195646.93711999978</v>
      </c>
      <c r="L11" s="98"/>
      <c r="M11" s="101">
        <f>K11/$K$11</f>
        <v>1</v>
      </c>
      <c r="N11" s="101">
        <f>K11/'סכום נכסי הקרן'!$C$42</f>
        <v>0.26055393056409093</v>
      </c>
      <c r="O11" s="5"/>
      <c r="BH11" s="1"/>
      <c r="BI11" s="3"/>
      <c r="BK11" s="1"/>
    </row>
    <row r="12" spans="2:63" ht="20.25">
      <c r="B12" s="80" t="s">
        <v>220</v>
      </c>
      <c r="C12" s="81"/>
      <c r="D12" s="81"/>
      <c r="E12" s="81"/>
      <c r="F12" s="81"/>
      <c r="G12" s="81"/>
      <c r="H12" s="89"/>
      <c r="I12" s="91"/>
      <c r="J12" s="81"/>
      <c r="K12" s="89">
        <v>1476.9999999999998</v>
      </c>
      <c r="L12" s="81"/>
      <c r="M12" s="90">
        <f t="shared" ref="M12:M14" si="0">K12/$K$11</f>
        <v>7.549313174752559E-3</v>
      </c>
      <c r="N12" s="90">
        <f>K12/'סכום נכסי הקרן'!$C$42</f>
        <v>1.9670032207410549E-3</v>
      </c>
      <c r="BI12" s="4"/>
    </row>
    <row r="13" spans="2:63">
      <c r="B13" s="97" t="s">
        <v>55</v>
      </c>
      <c r="C13" s="81"/>
      <c r="D13" s="81"/>
      <c r="E13" s="81"/>
      <c r="F13" s="81"/>
      <c r="G13" s="81"/>
      <c r="H13" s="89"/>
      <c r="I13" s="91"/>
      <c r="J13" s="81"/>
      <c r="K13" s="89">
        <v>1476.9999999999998</v>
      </c>
      <c r="L13" s="81"/>
      <c r="M13" s="90">
        <f t="shared" si="0"/>
        <v>7.549313174752559E-3</v>
      </c>
      <c r="N13" s="90">
        <f>K13/'סכום נכסי הקרן'!$C$42</f>
        <v>1.9670032207410549E-3</v>
      </c>
    </row>
    <row r="14" spans="2:63">
      <c r="B14" s="85" t="s">
        <v>823</v>
      </c>
      <c r="C14" s="79" t="s">
        <v>824</v>
      </c>
      <c r="D14" s="92" t="s">
        <v>111</v>
      </c>
      <c r="E14" s="79" t="s">
        <v>825</v>
      </c>
      <c r="F14" s="92" t="s">
        <v>826</v>
      </c>
      <c r="G14" s="92" t="s">
        <v>155</v>
      </c>
      <c r="H14" s="86">
        <v>9999.9999999999982</v>
      </c>
      <c r="I14" s="88">
        <v>14770</v>
      </c>
      <c r="J14" s="79"/>
      <c r="K14" s="86">
        <v>1476.9999999999998</v>
      </c>
      <c r="L14" s="87">
        <v>2.4185814777774684E-4</v>
      </c>
      <c r="M14" s="87">
        <f t="shared" si="0"/>
        <v>7.549313174752559E-3</v>
      </c>
      <c r="N14" s="87">
        <f>K14/'סכום נכסי הקרן'!$C$42</f>
        <v>1.9670032207410549E-3</v>
      </c>
    </row>
    <row r="15" spans="2:63" s="121" customFormat="1">
      <c r="B15" s="82"/>
      <c r="C15" s="79"/>
      <c r="D15" s="79"/>
      <c r="E15" s="79"/>
      <c r="F15" s="79"/>
      <c r="G15" s="79"/>
      <c r="H15" s="86"/>
      <c r="I15" s="88"/>
      <c r="J15" s="79"/>
      <c r="K15" s="79"/>
      <c r="L15" s="79"/>
      <c r="M15" s="87"/>
      <c r="N15" s="79"/>
    </row>
    <row r="16" spans="2:63" s="121" customFormat="1" ht="20.25">
      <c r="B16" s="80" t="s">
        <v>219</v>
      </c>
      <c r="C16" s="81"/>
      <c r="D16" s="81"/>
      <c r="E16" s="81"/>
      <c r="F16" s="81"/>
      <c r="G16" s="81"/>
      <c r="H16" s="89"/>
      <c r="I16" s="91"/>
      <c r="J16" s="89">
        <v>129.13297</v>
      </c>
      <c r="K16" s="89">
        <v>194169.93711999978</v>
      </c>
      <c r="L16" s="81"/>
      <c r="M16" s="90">
        <f t="shared" ref="M16:M78" si="1">K16/$K$11</f>
        <v>0.9924506868252474</v>
      </c>
      <c r="N16" s="90">
        <f>K16/'סכום נכסי הקרן'!$C$42</f>
        <v>0.25858692734334987</v>
      </c>
      <c r="BH16" s="120"/>
    </row>
    <row r="17" spans="2:14" s="121" customFormat="1">
      <c r="B17" s="97" t="s">
        <v>56</v>
      </c>
      <c r="C17" s="81"/>
      <c r="D17" s="81"/>
      <c r="E17" s="81"/>
      <c r="F17" s="81"/>
      <c r="G17" s="81"/>
      <c r="H17" s="89"/>
      <c r="I17" s="91"/>
      <c r="J17" s="89">
        <v>129.13297</v>
      </c>
      <c r="K17" s="89">
        <v>194169.93711999978</v>
      </c>
      <c r="L17" s="81"/>
      <c r="M17" s="90">
        <f t="shared" si="1"/>
        <v>0.9924506868252474</v>
      </c>
      <c r="N17" s="90">
        <f>K17/'סכום נכסי הקרן'!$C$42</f>
        <v>0.25858692734334987</v>
      </c>
    </row>
    <row r="18" spans="2:14" s="121" customFormat="1">
      <c r="B18" s="85" t="s">
        <v>827</v>
      </c>
      <c r="C18" s="79" t="s">
        <v>828</v>
      </c>
      <c r="D18" s="92" t="s">
        <v>26</v>
      </c>
      <c r="E18" s="79"/>
      <c r="F18" s="92" t="s">
        <v>826</v>
      </c>
      <c r="G18" s="92" t="s">
        <v>154</v>
      </c>
      <c r="H18" s="86">
        <v>36561</v>
      </c>
      <c r="I18" s="88">
        <v>3261.35</v>
      </c>
      <c r="J18" s="79"/>
      <c r="K18" s="86">
        <v>4324.770129999999</v>
      </c>
      <c r="L18" s="87">
        <v>1.504177495989004E-3</v>
      </c>
      <c r="M18" s="87">
        <f t="shared" si="1"/>
        <v>2.210497232240036E-2</v>
      </c>
      <c r="N18" s="87">
        <f>K18/'סכום נכסי הקרן'!$C$42</f>
        <v>5.7595374236118551E-3</v>
      </c>
    </row>
    <row r="19" spans="2:14" s="121" customFormat="1">
      <c r="B19" s="85" t="s">
        <v>829</v>
      </c>
      <c r="C19" s="79" t="s">
        <v>830</v>
      </c>
      <c r="D19" s="92" t="s">
        <v>26</v>
      </c>
      <c r="E19" s="79"/>
      <c r="F19" s="92" t="s">
        <v>826</v>
      </c>
      <c r="G19" s="92" t="s">
        <v>156</v>
      </c>
      <c r="H19" s="86">
        <v>19227.999999999996</v>
      </c>
      <c r="I19" s="88">
        <v>1219.9000000000001</v>
      </c>
      <c r="J19" s="79"/>
      <c r="K19" s="86">
        <v>988.8211299999997</v>
      </c>
      <c r="L19" s="87">
        <v>1.3980089641835451E-3</v>
      </c>
      <c r="M19" s="87">
        <f t="shared" si="1"/>
        <v>5.0541099418975706E-3</v>
      </c>
      <c r="N19" s="87">
        <f>K19/'סכום נכסי הקרן'!$C$42</f>
        <v>1.3168682108644612E-3</v>
      </c>
    </row>
    <row r="20" spans="2:14" s="121" customFormat="1">
      <c r="B20" s="85" t="s">
        <v>831</v>
      </c>
      <c r="C20" s="79" t="s">
        <v>832</v>
      </c>
      <c r="D20" s="92" t="s">
        <v>575</v>
      </c>
      <c r="E20" s="79"/>
      <c r="F20" s="92" t="s">
        <v>826</v>
      </c>
      <c r="G20" s="92" t="s">
        <v>154</v>
      </c>
      <c r="H20" s="86">
        <v>6485.9999999999991</v>
      </c>
      <c r="I20" s="88">
        <v>4900</v>
      </c>
      <c r="J20" s="79"/>
      <c r="K20" s="86">
        <v>1152.7113799999997</v>
      </c>
      <c r="L20" s="87">
        <v>1.5995067817509246E-4</v>
      </c>
      <c r="M20" s="87">
        <f t="shared" si="1"/>
        <v>5.8917936409757631E-3</v>
      </c>
      <c r="N20" s="87">
        <f>K20/'סכום נכסי הקרן'!$C$42</f>
        <v>1.5351299912287515E-3</v>
      </c>
    </row>
    <row r="21" spans="2:14" s="121" customFormat="1">
      <c r="B21" s="85" t="s">
        <v>833</v>
      </c>
      <c r="C21" s="79" t="s">
        <v>834</v>
      </c>
      <c r="D21" s="92" t="s">
        <v>575</v>
      </c>
      <c r="E21" s="79"/>
      <c r="F21" s="92" t="s">
        <v>826</v>
      </c>
      <c r="G21" s="92" t="s">
        <v>154</v>
      </c>
      <c r="H21" s="86">
        <v>3600.9999999999995</v>
      </c>
      <c r="I21" s="88">
        <v>11722</v>
      </c>
      <c r="J21" s="79"/>
      <c r="K21" s="86">
        <v>1530.9901399999997</v>
      </c>
      <c r="L21" s="87">
        <v>2.5943196201195629E-5</v>
      </c>
      <c r="M21" s="87">
        <f t="shared" si="1"/>
        <v>7.8252701654152081E-3</v>
      </c>
      <c r="N21" s="87">
        <f>K21/'סכום נכסי הקרן'!$C$42</f>
        <v>2.0389048993248466E-3</v>
      </c>
    </row>
    <row r="22" spans="2:14" s="121" customFormat="1">
      <c r="B22" s="85" t="s">
        <v>835</v>
      </c>
      <c r="C22" s="79" t="s">
        <v>836</v>
      </c>
      <c r="D22" s="92" t="s">
        <v>575</v>
      </c>
      <c r="E22" s="79"/>
      <c r="F22" s="92" t="s">
        <v>826</v>
      </c>
      <c r="G22" s="92" t="s">
        <v>154</v>
      </c>
      <c r="H22" s="86">
        <v>2531.9999999999995</v>
      </c>
      <c r="I22" s="88">
        <v>5393</v>
      </c>
      <c r="J22" s="79"/>
      <c r="K22" s="86">
        <v>495.26959999999991</v>
      </c>
      <c r="L22" s="87">
        <v>1.4809459026078385E-5</v>
      </c>
      <c r="M22" s="87">
        <f t="shared" si="1"/>
        <v>2.5314457118039472E-3</v>
      </c>
      <c r="N22" s="87">
        <f>K22/'סכום נכסי הקרן'!$C$42</f>
        <v>6.595781302201313E-4</v>
      </c>
    </row>
    <row r="23" spans="2:14" s="121" customFormat="1">
      <c r="B23" s="85" t="s">
        <v>837</v>
      </c>
      <c r="C23" s="79" t="s">
        <v>838</v>
      </c>
      <c r="D23" s="92" t="s">
        <v>115</v>
      </c>
      <c r="E23" s="79"/>
      <c r="F23" s="92" t="s">
        <v>826</v>
      </c>
      <c r="G23" s="92" t="s">
        <v>164</v>
      </c>
      <c r="H23" s="86">
        <v>354722.99999999994</v>
      </c>
      <c r="I23" s="88">
        <v>1899</v>
      </c>
      <c r="J23" s="79"/>
      <c r="K23" s="86">
        <v>21530.209739999995</v>
      </c>
      <c r="L23" s="87">
        <v>1.6046501528548432E-4</v>
      </c>
      <c r="M23" s="87">
        <f t="shared" si="1"/>
        <v>0.11004623970573314</v>
      </c>
      <c r="N23" s="87">
        <f>K23/'סכום נכסי הקרן'!$C$42</f>
        <v>2.8672980299126898E-2</v>
      </c>
    </row>
    <row r="24" spans="2:14" s="121" customFormat="1">
      <c r="B24" s="85" t="s">
        <v>839</v>
      </c>
      <c r="C24" s="79" t="s">
        <v>840</v>
      </c>
      <c r="D24" s="92" t="s">
        <v>26</v>
      </c>
      <c r="E24" s="79"/>
      <c r="F24" s="92" t="s">
        <v>826</v>
      </c>
      <c r="G24" s="92" t="s">
        <v>156</v>
      </c>
      <c r="H24" s="86">
        <v>4824.9999999999991</v>
      </c>
      <c r="I24" s="88">
        <v>13060</v>
      </c>
      <c r="J24" s="79"/>
      <c r="K24" s="86">
        <v>2656.4392699999989</v>
      </c>
      <c r="L24" s="87">
        <v>2.5349774347604506E-3</v>
      </c>
      <c r="M24" s="87">
        <f t="shared" si="1"/>
        <v>1.3577719687840937E-2</v>
      </c>
      <c r="N24" s="87">
        <f>K24/'סכום נכסי הקרן'!$C$42</f>
        <v>3.537728232764398E-3</v>
      </c>
    </row>
    <row r="25" spans="2:14" s="121" customFormat="1">
      <c r="B25" s="85" t="s">
        <v>841</v>
      </c>
      <c r="C25" s="79" t="s">
        <v>842</v>
      </c>
      <c r="D25" s="92" t="s">
        <v>26</v>
      </c>
      <c r="E25" s="79"/>
      <c r="F25" s="92" t="s">
        <v>826</v>
      </c>
      <c r="G25" s="92" t="s">
        <v>156</v>
      </c>
      <c r="H25" s="86">
        <v>39864.999999999993</v>
      </c>
      <c r="I25" s="88">
        <v>854.4</v>
      </c>
      <c r="J25" s="79"/>
      <c r="K25" s="86">
        <v>1435.8610199999998</v>
      </c>
      <c r="L25" s="87">
        <v>1.1846953937592866E-3</v>
      </c>
      <c r="M25" s="87">
        <f t="shared" si="1"/>
        <v>7.3390416488826318E-3</v>
      </c>
      <c r="N25" s="87">
        <f>K25/'סכום נכסי הקרן'!$C$42</f>
        <v>1.9122161481899367E-3</v>
      </c>
    </row>
    <row r="26" spans="2:14" s="121" customFormat="1">
      <c r="B26" s="85" t="s">
        <v>843</v>
      </c>
      <c r="C26" s="79" t="s">
        <v>844</v>
      </c>
      <c r="D26" s="92" t="s">
        <v>26</v>
      </c>
      <c r="E26" s="79"/>
      <c r="F26" s="92" t="s">
        <v>826</v>
      </c>
      <c r="G26" s="92" t="s">
        <v>156</v>
      </c>
      <c r="H26" s="86">
        <v>56351.999999999993</v>
      </c>
      <c r="I26" s="88">
        <v>3994.5</v>
      </c>
      <c r="J26" s="79"/>
      <c r="K26" s="86">
        <v>9489.2339799999991</v>
      </c>
      <c r="L26" s="87">
        <v>1.0635487355467722E-3</v>
      </c>
      <c r="M26" s="87">
        <f t="shared" si="1"/>
        <v>4.8501827422832537E-2</v>
      </c>
      <c r="N26" s="87">
        <f>K26/'סכום נכסי הקרן'!$C$42</f>
        <v>1.263734177456023E-2</v>
      </c>
    </row>
    <row r="27" spans="2:14" s="121" customFormat="1">
      <c r="B27" s="85" t="s">
        <v>845</v>
      </c>
      <c r="C27" s="79" t="s">
        <v>846</v>
      </c>
      <c r="D27" s="92" t="s">
        <v>26</v>
      </c>
      <c r="E27" s="79"/>
      <c r="F27" s="92" t="s">
        <v>826</v>
      </c>
      <c r="G27" s="92" t="s">
        <v>156</v>
      </c>
      <c r="H27" s="86">
        <v>33692.999999999993</v>
      </c>
      <c r="I27" s="88">
        <v>3598.5</v>
      </c>
      <c r="J27" s="79"/>
      <c r="K27" s="86">
        <v>5111.1730599998991</v>
      </c>
      <c r="L27" s="87">
        <v>3.3460848632189859E-3</v>
      </c>
      <c r="M27" s="87">
        <f t="shared" si="1"/>
        <v>2.6124472661000403E-2</v>
      </c>
      <c r="N27" s="87">
        <f>K27/'סכום נכסי הקרן'!$C$42</f>
        <v>6.8068340357377907E-3</v>
      </c>
    </row>
    <row r="28" spans="2:14" s="121" customFormat="1">
      <c r="B28" s="85" t="s">
        <v>847</v>
      </c>
      <c r="C28" s="79" t="s">
        <v>848</v>
      </c>
      <c r="D28" s="92" t="s">
        <v>114</v>
      </c>
      <c r="E28" s="79"/>
      <c r="F28" s="92" t="s">
        <v>826</v>
      </c>
      <c r="G28" s="92" t="s">
        <v>154</v>
      </c>
      <c r="H28" s="86">
        <v>20125.999999999993</v>
      </c>
      <c r="I28" s="88">
        <v>4221.5</v>
      </c>
      <c r="J28" s="79"/>
      <c r="K28" s="86">
        <v>3081.5684399999996</v>
      </c>
      <c r="L28" s="87">
        <v>2.6776946281262767E-3</v>
      </c>
      <c r="M28" s="87">
        <f t="shared" si="1"/>
        <v>1.57506602728461E-2</v>
      </c>
      <c r="N28" s="87">
        <f>K28/'סכום נכסי הקרן'!$C$42</f>
        <v>4.1038964430697277E-3</v>
      </c>
    </row>
    <row r="29" spans="2:14" s="121" customFormat="1">
      <c r="B29" s="85" t="s">
        <v>849</v>
      </c>
      <c r="C29" s="79" t="s">
        <v>850</v>
      </c>
      <c r="D29" s="92" t="s">
        <v>575</v>
      </c>
      <c r="E29" s="79"/>
      <c r="F29" s="92" t="s">
        <v>826</v>
      </c>
      <c r="G29" s="92" t="s">
        <v>154</v>
      </c>
      <c r="H29" s="86">
        <v>6289.9999999999991</v>
      </c>
      <c r="I29" s="88">
        <v>9515</v>
      </c>
      <c r="J29" s="79"/>
      <c r="K29" s="86">
        <v>2170.7359200000001</v>
      </c>
      <c r="L29" s="87">
        <v>3.0509495379543066E-5</v>
      </c>
      <c r="M29" s="87">
        <f t="shared" si="1"/>
        <v>1.10951694514317E-2</v>
      </c>
      <c r="N29" s="87">
        <f>K29/'סכום נכסי הקרן'!$C$42</f>
        <v>2.8908900108451578E-3</v>
      </c>
    </row>
    <row r="30" spans="2:14" s="121" customFormat="1">
      <c r="B30" s="85" t="s">
        <v>851</v>
      </c>
      <c r="C30" s="79" t="s">
        <v>852</v>
      </c>
      <c r="D30" s="92" t="s">
        <v>26</v>
      </c>
      <c r="E30" s="79"/>
      <c r="F30" s="92" t="s">
        <v>826</v>
      </c>
      <c r="G30" s="92" t="s">
        <v>163</v>
      </c>
      <c r="H30" s="86">
        <v>49423.999999999993</v>
      </c>
      <c r="I30" s="88">
        <v>3395</v>
      </c>
      <c r="J30" s="79"/>
      <c r="K30" s="86">
        <v>4676.2643599999992</v>
      </c>
      <c r="L30" s="87">
        <v>8.1742135548684561E-4</v>
      </c>
      <c r="M30" s="87">
        <f t="shared" si="1"/>
        <v>2.3901546473645119E-2</v>
      </c>
      <c r="N30" s="87">
        <f>K30/'סכום נכסי הקרן'!$C$42</f>
        <v>6.2276418802685229E-3</v>
      </c>
    </row>
    <row r="31" spans="2:14" s="121" customFormat="1">
      <c r="B31" s="85" t="s">
        <v>853</v>
      </c>
      <c r="C31" s="79" t="s">
        <v>854</v>
      </c>
      <c r="D31" s="92" t="s">
        <v>575</v>
      </c>
      <c r="E31" s="79"/>
      <c r="F31" s="92" t="s">
        <v>826</v>
      </c>
      <c r="G31" s="92" t="s">
        <v>154</v>
      </c>
      <c r="H31" s="86">
        <v>5384.9999999999991</v>
      </c>
      <c r="I31" s="88">
        <v>7840</v>
      </c>
      <c r="J31" s="79"/>
      <c r="K31" s="86">
        <v>1531.2613700000002</v>
      </c>
      <c r="L31" s="87">
        <v>3.2581863065417838E-5</v>
      </c>
      <c r="M31" s="87">
        <f t="shared" si="1"/>
        <v>7.8266564891879865E-3</v>
      </c>
      <c r="N31" s="87">
        <f>K31/'סכום נכסי הקרן'!$C$42</f>
        <v>2.0392661114328782E-3</v>
      </c>
    </row>
    <row r="32" spans="2:14" s="121" customFormat="1">
      <c r="B32" s="85" t="s">
        <v>855</v>
      </c>
      <c r="C32" s="79" t="s">
        <v>856</v>
      </c>
      <c r="D32" s="92" t="s">
        <v>26</v>
      </c>
      <c r="E32" s="79"/>
      <c r="F32" s="92" t="s">
        <v>826</v>
      </c>
      <c r="G32" s="92" t="s">
        <v>156</v>
      </c>
      <c r="H32" s="86">
        <v>8019.9999999999991</v>
      </c>
      <c r="I32" s="88">
        <v>5043</v>
      </c>
      <c r="J32" s="79"/>
      <c r="K32" s="86">
        <v>1704.9935199999998</v>
      </c>
      <c r="L32" s="87">
        <v>1.7510917030567684E-3</v>
      </c>
      <c r="M32" s="87">
        <f t="shared" si="1"/>
        <v>8.7146445791494512E-3</v>
      </c>
      <c r="N32" s="87">
        <f>K32/'סכום נכסי הקרן'!$C$42</f>
        <v>2.2706348985664375E-3</v>
      </c>
    </row>
    <row r="33" spans="2:14" s="121" customFormat="1">
      <c r="B33" s="85" t="s">
        <v>857</v>
      </c>
      <c r="C33" s="79" t="s">
        <v>858</v>
      </c>
      <c r="D33" s="92" t="s">
        <v>130</v>
      </c>
      <c r="E33" s="79"/>
      <c r="F33" s="92" t="s">
        <v>826</v>
      </c>
      <c r="G33" s="92" t="s">
        <v>154</v>
      </c>
      <c r="H33" s="86">
        <v>4679.9999999999991</v>
      </c>
      <c r="I33" s="88">
        <v>12126</v>
      </c>
      <c r="J33" s="79"/>
      <c r="K33" s="86">
        <v>2058.3108899999997</v>
      </c>
      <c r="L33" s="87">
        <v>8.747663551401867E-4</v>
      </c>
      <c r="M33" s="87">
        <f t="shared" si="1"/>
        <v>1.0520537250923266E-2</v>
      </c>
      <c r="N33" s="87">
        <f>K33/'סכום נכסי הקרן'!$C$42</f>
        <v>2.741167332373993E-3</v>
      </c>
    </row>
    <row r="34" spans="2:14" s="121" customFormat="1">
      <c r="B34" s="85" t="s">
        <v>859</v>
      </c>
      <c r="C34" s="79" t="s">
        <v>860</v>
      </c>
      <c r="D34" s="92" t="s">
        <v>130</v>
      </c>
      <c r="E34" s="79"/>
      <c r="F34" s="92" t="s">
        <v>826</v>
      </c>
      <c r="G34" s="92" t="s">
        <v>156</v>
      </c>
      <c r="H34" s="86">
        <v>25376.999999999996</v>
      </c>
      <c r="I34" s="88">
        <v>10600</v>
      </c>
      <c r="J34" s="79"/>
      <c r="K34" s="86">
        <v>11339.803810000001</v>
      </c>
      <c r="L34" s="87">
        <v>6.7717800708783375E-4</v>
      </c>
      <c r="M34" s="87">
        <f t="shared" si="1"/>
        <v>5.7960548613366476E-2</v>
      </c>
      <c r="N34" s="87">
        <f>K34/'סכום נכסי הקרן'!$C$42</f>
        <v>1.5101848758863706E-2</v>
      </c>
    </row>
    <row r="35" spans="2:14" s="121" customFormat="1">
      <c r="B35" s="85" t="s">
        <v>861</v>
      </c>
      <c r="C35" s="79" t="s">
        <v>862</v>
      </c>
      <c r="D35" s="92" t="s">
        <v>575</v>
      </c>
      <c r="E35" s="79"/>
      <c r="F35" s="92" t="s">
        <v>826</v>
      </c>
      <c r="G35" s="92" t="s">
        <v>154</v>
      </c>
      <c r="H35" s="86">
        <v>66298.999999999971</v>
      </c>
      <c r="I35" s="88">
        <v>5178</v>
      </c>
      <c r="J35" s="79"/>
      <c r="K35" s="86">
        <v>12451.353970000002</v>
      </c>
      <c r="L35" s="87">
        <v>7.0024292353189664E-5</v>
      </c>
      <c r="M35" s="87">
        <f t="shared" si="1"/>
        <v>6.3641957054318618E-2</v>
      </c>
      <c r="N35" s="87">
        <f>K35/'סכום נכסי הקרן'!$C$42</f>
        <v>1.658216205929379E-2</v>
      </c>
    </row>
    <row r="36" spans="2:14" s="121" customFormat="1">
      <c r="B36" s="85" t="s">
        <v>863</v>
      </c>
      <c r="C36" s="79" t="s">
        <v>864</v>
      </c>
      <c r="D36" s="92" t="s">
        <v>575</v>
      </c>
      <c r="E36" s="79"/>
      <c r="F36" s="92" t="s">
        <v>826</v>
      </c>
      <c r="G36" s="92" t="s">
        <v>154</v>
      </c>
      <c r="H36" s="86">
        <v>5707.9999999999991</v>
      </c>
      <c r="I36" s="88">
        <v>20129</v>
      </c>
      <c r="J36" s="86">
        <v>17.429869999999994</v>
      </c>
      <c r="K36" s="86">
        <v>4184.71983</v>
      </c>
      <c r="L36" s="87">
        <v>2.2759170653907492E-5</v>
      </c>
      <c r="M36" s="87">
        <f t="shared" si="1"/>
        <v>2.1389140518122744E-2</v>
      </c>
      <c r="N36" s="87">
        <f>K36/'סכום נכסי הקרן'!$C$42</f>
        <v>5.5730246333845369E-3</v>
      </c>
    </row>
    <row r="37" spans="2:14" s="121" customFormat="1">
      <c r="B37" s="85" t="s">
        <v>865</v>
      </c>
      <c r="C37" s="79" t="s">
        <v>866</v>
      </c>
      <c r="D37" s="92" t="s">
        <v>575</v>
      </c>
      <c r="E37" s="79"/>
      <c r="F37" s="92" t="s">
        <v>826</v>
      </c>
      <c r="G37" s="92" t="s">
        <v>154</v>
      </c>
      <c r="H37" s="86">
        <v>88946.999999999985</v>
      </c>
      <c r="I37" s="88">
        <v>2533</v>
      </c>
      <c r="J37" s="79"/>
      <c r="K37" s="86">
        <v>8171.730779999998</v>
      </c>
      <c r="L37" s="87">
        <v>6.5886666666666654E-3</v>
      </c>
      <c r="M37" s="87">
        <f t="shared" si="1"/>
        <v>4.1767741934993226E-2</v>
      </c>
      <c r="N37" s="87">
        <f>K37/'סכום נכסי הקרן'!$C$42</f>
        <v>1.0882749331949094E-2</v>
      </c>
    </row>
    <row r="38" spans="2:14" s="121" customFormat="1">
      <c r="B38" s="85" t="s">
        <v>867</v>
      </c>
      <c r="C38" s="79" t="s">
        <v>868</v>
      </c>
      <c r="D38" s="92" t="s">
        <v>575</v>
      </c>
      <c r="E38" s="79"/>
      <c r="F38" s="92" t="s">
        <v>826</v>
      </c>
      <c r="G38" s="92" t="s">
        <v>154</v>
      </c>
      <c r="H38" s="86">
        <v>2763.9999999999995</v>
      </c>
      <c r="I38" s="88">
        <v>3534</v>
      </c>
      <c r="J38" s="86">
        <v>0.40806999999999993</v>
      </c>
      <c r="K38" s="86">
        <v>354.69255999999996</v>
      </c>
      <c r="L38" s="87">
        <v>1.0590038314176243E-4</v>
      </c>
      <c r="M38" s="87">
        <f t="shared" si="1"/>
        <v>1.8129216087980451E-3</v>
      </c>
      <c r="N38" s="87">
        <f>K38/'סכום נכסי הקרן'!$C$42</f>
        <v>4.7236385097690581E-4</v>
      </c>
    </row>
    <row r="39" spans="2:14" s="121" customFormat="1">
      <c r="B39" s="85" t="s">
        <v>869</v>
      </c>
      <c r="C39" s="79" t="s">
        <v>870</v>
      </c>
      <c r="D39" s="92" t="s">
        <v>575</v>
      </c>
      <c r="E39" s="79"/>
      <c r="F39" s="92" t="s">
        <v>826</v>
      </c>
      <c r="G39" s="92" t="s">
        <v>154</v>
      </c>
      <c r="H39" s="86">
        <v>1688.9999999999998</v>
      </c>
      <c r="I39" s="88">
        <v>22748</v>
      </c>
      <c r="J39" s="86">
        <v>0.64103999999999983</v>
      </c>
      <c r="K39" s="86">
        <v>1394.1841999999997</v>
      </c>
      <c r="L39" s="87">
        <v>1.2064285714285713E-4</v>
      </c>
      <c r="M39" s="87">
        <f t="shared" si="1"/>
        <v>7.1260210894325358E-3</v>
      </c>
      <c r="N39" s="87">
        <f>K39/'סכום נכסי הקרן'!$C$42</f>
        <v>1.8567128041342524E-3</v>
      </c>
    </row>
    <row r="40" spans="2:14" s="121" customFormat="1">
      <c r="B40" s="85" t="s">
        <v>871</v>
      </c>
      <c r="C40" s="79" t="s">
        <v>872</v>
      </c>
      <c r="D40" s="92" t="s">
        <v>575</v>
      </c>
      <c r="E40" s="79"/>
      <c r="F40" s="92" t="s">
        <v>826</v>
      </c>
      <c r="G40" s="92" t="s">
        <v>154</v>
      </c>
      <c r="H40" s="86">
        <v>191.99999999999997</v>
      </c>
      <c r="I40" s="88">
        <v>20455</v>
      </c>
      <c r="J40" s="86">
        <v>0.35087999999999991</v>
      </c>
      <c r="K40" s="86">
        <v>142.79622999999998</v>
      </c>
      <c r="L40" s="87">
        <v>4.4137931034482753E-5</v>
      </c>
      <c r="M40" s="87">
        <f t="shared" si="1"/>
        <v>7.2986693327284802E-4</v>
      </c>
      <c r="N40" s="87">
        <f>K40/'סכום נכסי הקרן'!$C$42</f>
        <v>1.9016969825299962E-4</v>
      </c>
    </row>
    <row r="41" spans="2:14" s="121" customFormat="1">
      <c r="B41" s="85" t="s">
        <v>873</v>
      </c>
      <c r="C41" s="79" t="s">
        <v>874</v>
      </c>
      <c r="D41" s="92" t="s">
        <v>26</v>
      </c>
      <c r="E41" s="79"/>
      <c r="F41" s="92" t="s">
        <v>826</v>
      </c>
      <c r="G41" s="92" t="s">
        <v>156</v>
      </c>
      <c r="H41" s="86">
        <v>9504.9999999999964</v>
      </c>
      <c r="I41" s="88">
        <v>2894</v>
      </c>
      <c r="J41" s="79"/>
      <c r="K41" s="86">
        <v>1159.6048999999994</v>
      </c>
      <c r="L41" s="87">
        <v>8.1587982832617993E-4</v>
      </c>
      <c r="M41" s="87">
        <f t="shared" si="1"/>
        <v>5.9270281307228301E-3</v>
      </c>
      <c r="N41" s="87">
        <f>K41/'סכום נכסי הקרן'!$C$42</f>
        <v>1.5443104760237698E-3</v>
      </c>
    </row>
    <row r="42" spans="2:14" s="121" customFormat="1">
      <c r="B42" s="85" t="s">
        <v>875</v>
      </c>
      <c r="C42" s="79" t="s">
        <v>876</v>
      </c>
      <c r="D42" s="92" t="s">
        <v>26</v>
      </c>
      <c r="E42" s="79"/>
      <c r="F42" s="92" t="s">
        <v>826</v>
      </c>
      <c r="G42" s="92" t="s">
        <v>156</v>
      </c>
      <c r="H42" s="86">
        <v>3389.9999999999995</v>
      </c>
      <c r="I42" s="88">
        <v>6061</v>
      </c>
      <c r="J42" s="79"/>
      <c r="K42" s="86">
        <v>866.17047999999988</v>
      </c>
      <c r="L42" s="87">
        <v>3.0540540540540534E-4</v>
      </c>
      <c r="M42" s="87">
        <f t="shared" si="1"/>
        <v>4.4272120624548059E-3</v>
      </c>
      <c r="N42" s="87">
        <f>K42/'סכום נכסי הקרן'!$C$42</f>
        <v>1.1535275043133551E-3</v>
      </c>
    </row>
    <row r="43" spans="2:14" s="121" customFormat="1">
      <c r="B43" s="85" t="s">
        <v>877</v>
      </c>
      <c r="C43" s="79" t="s">
        <v>878</v>
      </c>
      <c r="D43" s="92" t="s">
        <v>114</v>
      </c>
      <c r="E43" s="79"/>
      <c r="F43" s="92" t="s">
        <v>826</v>
      </c>
      <c r="G43" s="92" t="s">
        <v>157</v>
      </c>
      <c r="H43" s="86">
        <v>268519.99999999994</v>
      </c>
      <c r="I43" s="88">
        <v>741.7</v>
      </c>
      <c r="J43" s="79"/>
      <c r="K43" s="86">
        <v>9437.2574399999976</v>
      </c>
      <c r="L43" s="87">
        <v>3.3876020828630776E-4</v>
      </c>
      <c r="M43" s="87">
        <f t="shared" si="1"/>
        <v>4.8236162440977386E-2</v>
      </c>
      <c r="N43" s="87">
        <f>K43/'סכום נכסי הקרן'!$C$42</f>
        <v>1.2568121719324633E-2</v>
      </c>
    </row>
    <row r="44" spans="2:14" s="121" customFormat="1">
      <c r="B44" s="85" t="s">
        <v>879</v>
      </c>
      <c r="C44" s="79" t="s">
        <v>880</v>
      </c>
      <c r="D44" s="92" t="s">
        <v>575</v>
      </c>
      <c r="E44" s="79"/>
      <c r="F44" s="92" t="s">
        <v>826</v>
      </c>
      <c r="G44" s="92" t="s">
        <v>154</v>
      </c>
      <c r="H44" s="86">
        <v>2738.9999999999995</v>
      </c>
      <c r="I44" s="88">
        <v>4282</v>
      </c>
      <c r="J44" s="79"/>
      <c r="K44" s="86">
        <v>425.38899999999995</v>
      </c>
      <c r="L44" s="87">
        <v>2.3290816326530609E-5</v>
      </c>
      <c r="M44" s="87">
        <f t="shared" si="1"/>
        <v>2.1742686405516699E-3</v>
      </c>
      <c r="N44" s="87">
        <f>K44/'סכום נכסי הקרן'!$C$42</f>
        <v>5.6651424039798012E-4</v>
      </c>
    </row>
    <row r="45" spans="2:14" s="121" customFormat="1">
      <c r="B45" s="85" t="s">
        <v>881</v>
      </c>
      <c r="C45" s="79" t="s">
        <v>882</v>
      </c>
      <c r="D45" s="92" t="s">
        <v>114</v>
      </c>
      <c r="E45" s="79"/>
      <c r="F45" s="92" t="s">
        <v>826</v>
      </c>
      <c r="G45" s="92" t="s">
        <v>154</v>
      </c>
      <c r="H45" s="86">
        <v>2524.0000000000005</v>
      </c>
      <c r="I45" s="88">
        <v>6624.5</v>
      </c>
      <c r="J45" s="79"/>
      <c r="K45" s="86">
        <v>606.44303000000014</v>
      </c>
      <c r="L45" s="87">
        <v>4.1040650406504073E-4</v>
      </c>
      <c r="M45" s="87">
        <f t="shared" si="1"/>
        <v>3.0996806744183229E-3</v>
      </c>
      <c r="N45" s="87">
        <f>K45/'סכום נכסי הקרן'!$C$42</f>
        <v>8.0763398321324626E-4</v>
      </c>
    </row>
    <row r="46" spans="2:14" s="121" customFormat="1">
      <c r="B46" s="85" t="s">
        <v>883</v>
      </c>
      <c r="C46" s="79" t="s">
        <v>884</v>
      </c>
      <c r="D46" s="92" t="s">
        <v>114</v>
      </c>
      <c r="E46" s="79"/>
      <c r="F46" s="92" t="s">
        <v>826</v>
      </c>
      <c r="G46" s="92" t="s">
        <v>156</v>
      </c>
      <c r="H46" s="86">
        <v>512.99999999999989</v>
      </c>
      <c r="I46" s="88">
        <v>20107.5</v>
      </c>
      <c r="J46" s="79"/>
      <c r="K46" s="86">
        <v>434.84536999999995</v>
      </c>
      <c r="L46" s="87">
        <v>1.0107641455752566E-4</v>
      </c>
      <c r="M46" s="87">
        <f t="shared" si="1"/>
        <v>2.222602492025153E-3</v>
      </c>
      <c r="N46" s="87">
        <f>K46/'סכום נכסי הקרן'!$C$42</f>
        <v>5.7910781537869722E-4</v>
      </c>
    </row>
    <row r="47" spans="2:14" s="121" customFormat="1">
      <c r="B47" s="85" t="s">
        <v>885</v>
      </c>
      <c r="C47" s="79" t="s">
        <v>886</v>
      </c>
      <c r="D47" s="92" t="s">
        <v>581</v>
      </c>
      <c r="E47" s="79"/>
      <c r="F47" s="92" t="s">
        <v>826</v>
      </c>
      <c r="G47" s="92" t="s">
        <v>154</v>
      </c>
      <c r="H47" s="86">
        <v>1523.9999999999998</v>
      </c>
      <c r="I47" s="88">
        <v>12194</v>
      </c>
      <c r="J47" s="86">
        <v>0.17896000000000001</v>
      </c>
      <c r="K47" s="86">
        <v>674.20816000000002</v>
      </c>
      <c r="L47" s="87">
        <v>1.897882938978829E-5</v>
      </c>
      <c r="M47" s="87">
        <f t="shared" si="1"/>
        <v>3.4460450540376992E-3</v>
      </c>
      <c r="N47" s="87">
        <f>K47/'סכום נכסי הקרן'!$C$42</f>
        <v>8.9788058373046771E-4</v>
      </c>
    </row>
    <row r="48" spans="2:14" s="121" customFormat="1">
      <c r="B48" s="85" t="s">
        <v>887</v>
      </c>
      <c r="C48" s="79" t="s">
        <v>888</v>
      </c>
      <c r="D48" s="92" t="s">
        <v>114</v>
      </c>
      <c r="E48" s="79"/>
      <c r="F48" s="92" t="s">
        <v>826</v>
      </c>
      <c r="G48" s="92" t="s">
        <v>154</v>
      </c>
      <c r="H48" s="86">
        <v>52829.999999999993</v>
      </c>
      <c r="I48" s="88">
        <v>687.5</v>
      </c>
      <c r="J48" s="79"/>
      <c r="K48" s="86">
        <v>1317.3490599999998</v>
      </c>
      <c r="L48" s="87">
        <v>2.6885496183206106E-4</v>
      </c>
      <c r="M48" s="87">
        <f t="shared" si="1"/>
        <v>6.7332976400852392E-3</v>
      </c>
      <c r="N48" s="87">
        <f>K48/'סכום נכסי הקרן'!$C$42</f>
        <v>1.7543871657821268E-3</v>
      </c>
    </row>
    <row r="49" spans="2:14" s="121" customFormat="1">
      <c r="B49" s="85" t="s">
        <v>889</v>
      </c>
      <c r="C49" s="79" t="s">
        <v>890</v>
      </c>
      <c r="D49" s="92" t="s">
        <v>575</v>
      </c>
      <c r="E49" s="79"/>
      <c r="F49" s="92" t="s">
        <v>826</v>
      </c>
      <c r="G49" s="92" t="s">
        <v>154</v>
      </c>
      <c r="H49" s="86">
        <v>3547.9999999999986</v>
      </c>
      <c r="I49" s="88">
        <v>3139</v>
      </c>
      <c r="J49" s="79"/>
      <c r="K49" s="86">
        <v>403.94522999999987</v>
      </c>
      <c r="L49" s="87">
        <v>9.1561290322580605E-5</v>
      </c>
      <c r="M49" s="87">
        <f t="shared" si="1"/>
        <v>2.0646642157870357E-3</v>
      </c>
      <c r="N49" s="87">
        <f>K49/'סכום נכסי הקרן'!$C$42</f>
        <v>5.3795637671833862E-4</v>
      </c>
    </row>
    <row r="50" spans="2:14" s="121" customFormat="1">
      <c r="B50" s="85" t="s">
        <v>891</v>
      </c>
      <c r="C50" s="79" t="s">
        <v>892</v>
      </c>
      <c r="D50" s="92" t="s">
        <v>575</v>
      </c>
      <c r="E50" s="79"/>
      <c r="F50" s="92" t="s">
        <v>826</v>
      </c>
      <c r="G50" s="92" t="s">
        <v>154</v>
      </c>
      <c r="H50" s="86">
        <v>695.99999999999989</v>
      </c>
      <c r="I50" s="88">
        <v>21643</v>
      </c>
      <c r="J50" s="86">
        <v>2.19408</v>
      </c>
      <c r="K50" s="86">
        <v>548.54823999999985</v>
      </c>
      <c r="L50" s="87">
        <v>2.4637168141592915E-5</v>
      </c>
      <c r="M50" s="87">
        <f t="shared" si="1"/>
        <v>2.8037660495730046E-3</v>
      </c>
      <c r="N50" s="87">
        <f>K50/'סכום נכסי הקרן'!$C$42</f>
        <v>7.3053226459840015E-4</v>
      </c>
    </row>
    <row r="51" spans="2:14" s="121" customFormat="1">
      <c r="B51" s="85" t="s">
        <v>893</v>
      </c>
      <c r="C51" s="79" t="s">
        <v>894</v>
      </c>
      <c r="D51" s="92" t="s">
        <v>26</v>
      </c>
      <c r="E51" s="79"/>
      <c r="F51" s="92" t="s">
        <v>826</v>
      </c>
      <c r="G51" s="92" t="s">
        <v>156</v>
      </c>
      <c r="H51" s="86">
        <v>644.99999999999977</v>
      </c>
      <c r="I51" s="88">
        <v>5532</v>
      </c>
      <c r="J51" s="79"/>
      <c r="K51" s="86">
        <v>150.41850999999997</v>
      </c>
      <c r="L51" s="87">
        <v>2.5799999999999993E-4</v>
      </c>
      <c r="M51" s="87">
        <f t="shared" si="1"/>
        <v>7.6882629605257245E-4</v>
      </c>
      <c r="N51" s="87">
        <f>K51/'סכום נכסי הקרן'!$C$42</f>
        <v>2.0032071335752917E-4</v>
      </c>
    </row>
    <row r="52" spans="2:14" s="121" customFormat="1">
      <c r="B52" s="85" t="s">
        <v>895</v>
      </c>
      <c r="C52" s="79" t="s">
        <v>896</v>
      </c>
      <c r="D52" s="92" t="s">
        <v>581</v>
      </c>
      <c r="E52" s="79"/>
      <c r="F52" s="92" t="s">
        <v>826</v>
      </c>
      <c r="G52" s="92" t="s">
        <v>154</v>
      </c>
      <c r="H52" s="86">
        <v>5275.9999999999991</v>
      </c>
      <c r="I52" s="88">
        <v>4882</v>
      </c>
      <c r="J52" s="79"/>
      <c r="K52" s="86">
        <v>934.22205999999983</v>
      </c>
      <c r="L52" s="87">
        <v>1.8161790017211701E-4</v>
      </c>
      <c r="M52" s="87">
        <f t="shared" si="1"/>
        <v>4.7750405590402676E-3</v>
      </c>
      <c r="N52" s="87">
        <f>K52/'סכום נכסי הקרן'!$C$42</f>
        <v>1.2441555862608958E-3</v>
      </c>
    </row>
    <row r="53" spans="2:14" s="121" customFormat="1">
      <c r="B53" s="85" t="s">
        <v>897</v>
      </c>
      <c r="C53" s="79" t="s">
        <v>898</v>
      </c>
      <c r="D53" s="92" t="s">
        <v>26</v>
      </c>
      <c r="E53" s="79"/>
      <c r="F53" s="92" t="s">
        <v>826</v>
      </c>
      <c r="G53" s="92" t="s">
        <v>156</v>
      </c>
      <c r="H53" s="86">
        <v>1441.9999999999998</v>
      </c>
      <c r="I53" s="88">
        <v>19630</v>
      </c>
      <c r="J53" s="79"/>
      <c r="K53" s="86">
        <v>1193.2871299999997</v>
      </c>
      <c r="L53" s="87">
        <v>2.6277664895991834E-3</v>
      </c>
      <c r="M53" s="87">
        <f t="shared" si="1"/>
        <v>6.0991863586808857E-3</v>
      </c>
      <c r="N53" s="87">
        <f>K53/'סכום נכסי הקרן'!$C$42</f>
        <v>1.5891669789971901E-3</v>
      </c>
    </row>
    <row r="54" spans="2:14" s="121" customFormat="1">
      <c r="B54" s="85" t="s">
        <v>899</v>
      </c>
      <c r="C54" s="79" t="s">
        <v>900</v>
      </c>
      <c r="D54" s="92" t="s">
        <v>114</v>
      </c>
      <c r="E54" s="79"/>
      <c r="F54" s="92" t="s">
        <v>826</v>
      </c>
      <c r="G54" s="92" t="s">
        <v>154</v>
      </c>
      <c r="H54" s="86">
        <v>15999.999999999998</v>
      </c>
      <c r="I54" s="88">
        <v>2982.63</v>
      </c>
      <c r="J54" s="79"/>
      <c r="K54" s="86">
        <v>1730.8798499999996</v>
      </c>
      <c r="L54" s="87">
        <v>1.7644232113755184E-4</v>
      </c>
      <c r="M54" s="87">
        <f t="shared" si="1"/>
        <v>8.8469560294642726E-3</v>
      </c>
      <c r="N54" s="87">
        <f>K54/'סכום נכסי הקרן'!$C$42</f>
        <v>2.3051091670045999E-3</v>
      </c>
    </row>
    <row r="55" spans="2:14" s="121" customFormat="1">
      <c r="B55" s="85" t="s">
        <v>901</v>
      </c>
      <c r="C55" s="79" t="s">
        <v>902</v>
      </c>
      <c r="D55" s="92" t="s">
        <v>26</v>
      </c>
      <c r="E55" s="79"/>
      <c r="F55" s="92" t="s">
        <v>826</v>
      </c>
      <c r="G55" s="92" t="s">
        <v>156</v>
      </c>
      <c r="H55" s="86">
        <v>4129.9999999999991</v>
      </c>
      <c r="I55" s="88">
        <v>4841</v>
      </c>
      <c r="J55" s="79"/>
      <c r="K55" s="86">
        <v>842.83881999999983</v>
      </c>
      <c r="L55" s="87">
        <v>6.1838390980039661E-4</v>
      </c>
      <c r="M55" s="87">
        <f t="shared" si="1"/>
        <v>4.3079581638584292E-3</v>
      </c>
      <c r="N55" s="87">
        <f>K55/'סכום נכסי הקרן'!$C$42</f>
        <v>1.1224554322989777E-3</v>
      </c>
    </row>
    <row r="56" spans="2:14" s="121" customFormat="1">
      <c r="B56" s="85" t="s">
        <v>903</v>
      </c>
      <c r="C56" s="79" t="s">
        <v>904</v>
      </c>
      <c r="D56" s="92" t="s">
        <v>26</v>
      </c>
      <c r="E56" s="79"/>
      <c r="F56" s="92" t="s">
        <v>826</v>
      </c>
      <c r="G56" s="92" t="s">
        <v>156</v>
      </c>
      <c r="H56" s="86">
        <v>4792.9999999999982</v>
      </c>
      <c r="I56" s="88">
        <v>5672</v>
      </c>
      <c r="J56" s="79"/>
      <c r="K56" s="86">
        <v>1146.0486299999998</v>
      </c>
      <c r="L56" s="87">
        <v>1.1905601718500203E-3</v>
      </c>
      <c r="M56" s="87">
        <f t="shared" si="1"/>
        <v>5.8577386739107106E-3</v>
      </c>
      <c r="N56" s="87">
        <f>K56/'סכום נכסי הקרן'!$C$42</f>
        <v>1.5262568357047215E-3</v>
      </c>
    </row>
    <row r="57" spans="2:14" s="121" customFormat="1">
      <c r="B57" s="85" t="s">
        <v>905</v>
      </c>
      <c r="C57" s="79" t="s">
        <v>906</v>
      </c>
      <c r="D57" s="92" t="s">
        <v>26</v>
      </c>
      <c r="E57" s="79"/>
      <c r="F57" s="92" t="s">
        <v>826</v>
      </c>
      <c r="G57" s="92" t="s">
        <v>156</v>
      </c>
      <c r="H57" s="86">
        <v>2510.9999999999995</v>
      </c>
      <c r="I57" s="88">
        <v>9410</v>
      </c>
      <c r="J57" s="79"/>
      <c r="K57" s="86">
        <v>996.08346999999981</v>
      </c>
      <c r="L57" s="87">
        <v>2.8606543481946088E-4</v>
      </c>
      <c r="M57" s="87">
        <f t="shared" si="1"/>
        <v>5.0912295621017229E-3</v>
      </c>
      <c r="N57" s="87">
        <f>K57/'סכום נכסי הקרן'!$C$42</f>
        <v>1.3265398738096994E-3</v>
      </c>
    </row>
    <row r="58" spans="2:14" s="121" customFormat="1">
      <c r="B58" s="85" t="s">
        <v>907</v>
      </c>
      <c r="C58" s="79" t="s">
        <v>908</v>
      </c>
      <c r="D58" s="92" t="s">
        <v>575</v>
      </c>
      <c r="E58" s="79"/>
      <c r="F58" s="92" t="s">
        <v>826</v>
      </c>
      <c r="G58" s="92" t="s">
        <v>154</v>
      </c>
      <c r="H58" s="86">
        <v>2355.9999999999995</v>
      </c>
      <c r="I58" s="88">
        <v>2519</v>
      </c>
      <c r="J58" s="79"/>
      <c r="K58" s="86">
        <v>215.25389000000001</v>
      </c>
      <c r="L58" s="87">
        <v>4.4824225964478543E-5</v>
      </c>
      <c r="M58" s="87">
        <f t="shared" si="1"/>
        <v>1.1002159970844539E-3</v>
      </c>
      <c r="N58" s="87">
        <f>K58/'סכום נכסי הקרן'!$C$42</f>
        <v>2.8666560250984488E-4</v>
      </c>
    </row>
    <row r="59" spans="2:14" s="121" customFormat="1">
      <c r="B59" s="85" t="s">
        <v>909</v>
      </c>
      <c r="C59" s="79" t="s">
        <v>910</v>
      </c>
      <c r="D59" s="92" t="s">
        <v>575</v>
      </c>
      <c r="E59" s="79"/>
      <c r="F59" s="92" t="s">
        <v>826</v>
      </c>
      <c r="G59" s="92" t="s">
        <v>154</v>
      </c>
      <c r="H59" s="86">
        <v>4444.9999999999991</v>
      </c>
      <c r="I59" s="88">
        <v>10645</v>
      </c>
      <c r="J59" s="79"/>
      <c r="K59" s="86">
        <v>1716.1884999999997</v>
      </c>
      <c r="L59" s="87">
        <v>4.2049252587542612E-4</v>
      </c>
      <c r="M59" s="87">
        <f t="shared" si="1"/>
        <v>8.7718648973654917E-3</v>
      </c>
      <c r="N59" s="87">
        <f>K59/'סכום נכסי הקרן'!$C$42</f>
        <v>2.2855438773857549E-3</v>
      </c>
    </row>
    <row r="60" spans="2:14" s="121" customFormat="1">
      <c r="B60" s="85" t="s">
        <v>911</v>
      </c>
      <c r="C60" s="79" t="s">
        <v>912</v>
      </c>
      <c r="D60" s="92" t="s">
        <v>115</v>
      </c>
      <c r="E60" s="79"/>
      <c r="F60" s="92" t="s">
        <v>826</v>
      </c>
      <c r="G60" s="92" t="s">
        <v>164</v>
      </c>
      <c r="H60" s="86">
        <v>59157.999999999993</v>
      </c>
      <c r="I60" s="88">
        <v>191</v>
      </c>
      <c r="J60" s="79"/>
      <c r="K60" s="86">
        <v>361.14433000000002</v>
      </c>
      <c r="L60" s="87">
        <v>1.9688684614283764E-4</v>
      </c>
      <c r="M60" s="87">
        <f t="shared" si="1"/>
        <v>1.8458982047773772E-3</v>
      </c>
      <c r="N60" s="87">
        <f>K60/'סכום נכסי הקרן'!$C$42</f>
        <v>4.8095603267594484E-4</v>
      </c>
    </row>
    <row r="61" spans="2:14" s="121" customFormat="1">
      <c r="B61" s="85" t="s">
        <v>913</v>
      </c>
      <c r="C61" s="79" t="s">
        <v>914</v>
      </c>
      <c r="D61" s="92" t="s">
        <v>575</v>
      </c>
      <c r="E61" s="79"/>
      <c r="F61" s="92" t="s">
        <v>826</v>
      </c>
      <c r="G61" s="92" t="s">
        <v>154</v>
      </c>
      <c r="H61" s="86">
        <v>6329.0000000000027</v>
      </c>
      <c r="I61" s="88">
        <v>2882</v>
      </c>
      <c r="J61" s="79"/>
      <c r="K61" s="86">
        <v>661.57125999999982</v>
      </c>
      <c r="L61" s="87">
        <v>8.1981865284974124E-5</v>
      </c>
      <c r="M61" s="87">
        <f t="shared" si="1"/>
        <v>3.3814547252238657E-3</v>
      </c>
      <c r="N61" s="87">
        <f>K61/'סכום נכסי הקרן'!$C$42</f>
        <v>8.8105131968159629E-4</v>
      </c>
    </row>
    <row r="62" spans="2:14" s="121" customFormat="1">
      <c r="B62" s="85" t="s">
        <v>915</v>
      </c>
      <c r="C62" s="79" t="s">
        <v>916</v>
      </c>
      <c r="D62" s="92" t="s">
        <v>114</v>
      </c>
      <c r="E62" s="79"/>
      <c r="F62" s="92" t="s">
        <v>826</v>
      </c>
      <c r="G62" s="92" t="s">
        <v>154</v>
      </c>
      <c r="H62" s="86">
        <v>1831.9999999999998</v>
      </c>
      <c r="I62" s="88">
        <v>40367.5</v>
      </c>
      <c r="J62" s="79"/>
      <c r="K62" s="86">
        <v>2682.2847399999996</v>
      </c>
      <c r="L62" s="87">
        <v>2.9482242259704435E-3</v>
      </c>
      <c r="M62" s="87">
        <f t="shared" si="1"/>
        <v>1.3709822292565838E-2</v>
      </c>
      <c r="N62" s="87">
        <f>K62/'סכום נכסי הקרן'!$C$42</f>
        <v>3.572148085663225E-3</v>
      </c>
    </row>
    <row r="63" spans="2:14" s="121" customFormat="1">
      <c r="B63" s="85" t="s">
        <v>917</v>
      </c>
      <c r="C63" s="79" t="s">
        <v>918</v>
      </c>
      <c r="D63" s="92" t="s">
        <v>26</v>
      </c>
      <c r="E63" s="79"/>
      <c r="F63" s="92" t="s">
        <v>826</v>
      </c>
      <c r="G63" s="92" t="s">
        <v>156</v>
      </c>
      <c r="H63" s="86">
        <v>1863.9999999999998</v>
      </c>
      <c r="I63" s="88">
        <v>6014</v>
      </c>
      <c r="J63" s="79"/>
      <c r="K63" s="86">
        <v>472.57279999999992</v>
      </c>
      <c r="L63" s="87">
        <v>2.6841157228270357E-4</v>
      </c>
      <c r="M63" s="87">
        <f t="shared" si="1"/>
        <v>2.4154367400607353E-3</v>
      </c>
      <c r="N63" s="87">
        <f>K63/'סכום נכסי הקרן'!$C$42</f>
        <v>6.2935153665173889E-4</v>
      </c>
    </row>
    <row r="64" spans="2:14" s="121" customFormat="1">
      <c r="B64" s="85" t="s">
        <v>919</v>
      </c>
      <c r="C64" s="79" t="s">
        <v>920</v>
      </c>
      <c r="D64" s="92" t="s">
        <v>114</v>
      </c>
      <c r="E64" s="79"/>
      <c r="F64" s="92" t="s">
        <v>826</v>
      </c>
      <c r="G64" s="92" t="s">
        <v>154</v>
      </c>
      <c r="H64" s="86">
        <v>2005.9999999999993</v>
      </c>
      <c r="I64" s="88">
        <v>8341</v>
      </c>
      <c r="J64" s="79"/>
      <c r="K64" s="86">
        <v>606.87131000000011</v>
      </c>
      <c r="L64" s="87">
        <v>1.5556863593604465E-3</v>
      </c>
      <c r="M64" s="87">
        <f t="shared" si="1"/>
        <v>3.1018697196766049E-3</v>
      </c>
      <c r="N64" s="87">
        <f>K64/'סכום נכסי הקרן'!$C$42</f>
        <v>8.0820434755947434E-4</v>
      </c>
    </row>
    <row r="65" spans="2:14" s="121" customFormat="1">
      <c r="B65" s="85" t="s">
        <v>921</v>
      </c>
      <c r="C65" s="79" t="s">
        <v>922</v>
      </c>
      <c r="D65" s="92" t="s">
        <v>114</v>
      </c>
      <c r="E65" s="79"/>
      <c r="F65" s="92" t="s">
        <v>826</v>
      </c>
      <c r="G65" s="92" t="s">
        <v>154</v>
      </c>
      <c r="H65" s="86">
        <v>11615.999999999998</v>
      </c>
      <c r="I65" s="88">
        <v>52077</v>
      </c>
      <c r="J65" s="79"/>
      <c r="K65" s="86">
        <v>21940.681679999994</v>
      </c>
      <c r="L65" s="87">
        <v>1.8968530626355053E-3</v>
      </c>
      <c r="M65" s="87">
        <f t="shared" si="1"/>
        <v>0.11214426355441848</v>
      </c>
      <c r="N65" s="87">
        <f>K65/'סכום נכסי הקרן'!$C$42</f>
        <v>2.9219628659319062E-2</v>
      </c>
    </row>
    <row r="66" spans="2:14" s="121" customFormat="1">
      <c r="B66" s="85" t="s">
        <v>923</v>
      </c>
      <c r="C66" s="79" t="s">
        <v>924</v>
      </c>
      <c r="D66" s="92" t="s">
        <v>575</v>
      </c>
      <c r="E66" s="79"/>
      <c r="F66" s="92" t="s">
        <v>826</v>
      </c>
      <c r="G66" s="92" t="s">
        <v>154</v>
      </c>
      <c r="H66" s="86">
        <v>8817.9999999999982</v>
      </c>
      <c r="I66" s="88">
        <v>5942</v>
      </c>
      <c r="J66" s="79"/>
      <c r="K66" s="86">
        <v>1900.4230899999995</v>
      </c>
      <c r="L66" s="87">
        <v>1.0478584823033063E-4</v>
      </c>
      <c r="M66" s="87">
        <f t="shared" si="1"/>
        <v>9.7135335619099299E-3</v>
      </c>
      <c r="N66" s="87">
        <f>K66/'סכום נכסי הקרן'!$C$42</f>
        <v>2.5308993492218464E-3</v>
      </c>
    </row>
    <row r="67" spans="2:14" s="121" customFormat="1">
      <c r="B67" s="85" t="s">
        <v>925</v>
      </c>
      <c r="C67" s="79" t="s">
        <v>926</v>
      </c>
      <c r="D67" s="92" t="s">
        <v>26</v>
      </c>
      <c r="E67" s="79"/>
      <c r="F67" s="92" t="s">
        <v>826</v>
      </c>
      <c r="G67" s="92" t="s">
        <v>156</v>
      </c>
      <c r="H67" s="86">
        <v>961</v>
      </c>
      <c r="I67" s="88">
        <v>17412</v>
      </c>
      <c r="J67" s="79"/>
      <c r="K67" s="86">
        <v>705.39347999999995</v>
      </c>
      <c r="L67" s="87">
        <v>6.5152542372881356E-4</v>
      </c>
      <c r="M67" s="87">
        <f t="shared" si="1"/>
        <v>3.6054409559570454E-3</v>
      </c>
      <c r="N67" s="87">
        <f>K67/'סכום נכסי הקרן'!$C$42</f>
        <v>9.3941181249136154E-4</v>
      </c>
    </row>
    <row r="68" spans="2:14" s="121" customFormat="1">
      <c r="B68" s="85" t="s">
        <v>927</v>
      </c>
      <c r="C68" s="79" t="s">
        <v>928</v>
      </c>
      <c r="D68" s="92" t="s">
        <v>575</v>
      </c>
      <c r="E68" s="79"/>
      <c r="F68" s="92" t="s">
        <v>826</v>
      </c>
      <c r="G68" s="92" t="s">
        <v>154</v>
      </c>
      <c r="H68" s="86">
        <v>3867.9999999999995</v>
      </c>
      <c r="I68" s="88">
        <v>3844</v>
      </c>
      <c r="J68" s="79"/>
      <c r="K68" s="86">
        <v>539.28382999999985</v>
      </c>
      <c r="L68" s="87">
        <v>2.0795681035973301E-4</v>
      </c>
      <c r="M68" s="87">
        <f t="shared" si="1"/>
        <v>2.7564133532498435E-3</v>
      </c>
      <c r="N68" s="87">
        <f>K68/'סכום נכסי הקרן'!$C$42</f>
        <v>7.1819433344859275E-4</v>
      </c>
    </row>
    <row r="69" spans="2:14" s="121" customFormat="1">
      <c r="B69" s="85" t="s">
        <v>929</v>
      </c>
      <c r="C69" s="79" t="s">
        <v>930</v>
      </c>
      <c r="D69" s="92" t="s">
        <v>575</v>
      </c>
      <c r="E69" s="79"/>
      <c r="F69" s="92" t="s">
        <v>826</v>
      </c>
      <c r="G69" s="92" t="s">
        <v>154</v>
      </c>
      <c r="H69" s="86">
        <v>1835.9999999999998</v>
      </c>
      <c r="I69" s="88">
        <v>9587</v>
      </c>
      <c r="J69" s="79"/>
      <c r="K69" s="86">
        <v>638.41481999999985</v>
      </c>
      <c r="L69" s="87">
        <v>3.284436493738819E-5</v>
      </c>
      <c r="M69" s="87">
        <f t="shared" si="1"/>
        <v>3.263096419487666E-3</v>
      </c>
      <c r="N69" s="87">
        <f>K69/'סכום נכסי הקרן'!$C$42</f>
        <v>8.5021259790712305E-4</v>
      </c>
    </row>
    <row r="70" spans="2:14" s="121" customFormat="1">
      <c r="B70" s="85" t="s">
        <v>931</v>
      </c>
      <c r="C70" s="79" t="s">
        <v>932</v>
      </c>
      <c r="D70" s="92" t="s">
        <v>26</v>
      </c>
      <c r="E70" s="79"/>
      <c r="F70" s="92" t="s">
        <v>826</v>
      </c>
      <c r="G70" s="92" t="s">
        <v>156</v>
      </c>
      <c r="H70" s="86">
        <v>2920.9999999999995</v>
      </c>
      <c r="I70" s="88">
        <v>9780</v>
      </c>
      <c r="J70" s="79"/>
      <c r="K70" s="86">
        <v>1204.2864699999998</v>
      </c>
      <c r="L70" s="87">
        <v>2.4046436542021986E-3</v>
      </c>
      <c r="M70" s="87">
        <f t="shared" si="1"/>
        <v>6.1554067123542663E-3</v>
      </c>
      <c r="N70" s="87">
        <f>K70/'סכום נכסי הקרן'!$C$42</f>
        <v>1.6038154131244927E-3</v>
      </c>
    </row>
    <row r="71" spans="2:14" s="121" customFormat="1">
      <c r="B71" s="85" t="s">
        <v>933</v>
      </c>
      <c r="C71" s="79" t="s">
        <v>934</v>
      </c>
      <c r="D71" s="92" t="s">
        <v>575</v>
      </c>
      <c r="E71" s="79"/>
      <c r="F71" s="92" t="s">
        <v>826</v>
      </c>
      <c r="G71" s="92" t="s">
        <v>154</v>
      </c>
      <c r="H71" s="86">
        <v>3658.9999999999995</v>
      </c>
      <c r="I71" s="88">
        <v>5265</v>
      </c>
      <c r="J71" s="79"/>
      <c r="K71" s="86">
        <v>698.72831000000008</v>
      </c>
      <c r="L71" s="87">
        <v>2.5186860485030508E-5</v>
      </c>
      <c r="M71" s="87">
        <f t="shared" si="1"/>
        <v>3.5713736196720321E-3</v>
      </c>
      <c r="N71" s="87">
        <f>K71/'סכום נכסי הקרן'!$C$42</f>
        <v>9.3053543411845269E-4</v>
      </c>
    </row>
    <row r="72" spans="2:14" s="121" customFormat="1">
      <c r="B72" s="85" t="s">
        <v>935</v>
      </c>
      <c r="C72" s="79" t="s">
        <v>936</v>
      </c>
      <c r="D72" s="92" t="s">
        <v>126</v>
      </c>
      <c r="E72" s="79"/>
      <c r="F72" s="92" t="s">
        <v>826</v>
      </c>
      <c r="G72" s="92" t="s">
        <v>158</v>
      </c>
      <c r="H72" s="86">
        <v>6189.9999999999991</v>
      </c>
      <c r="I72" s="88">
        <v>8001</v>
      </c>
      <c r="J72" s="79"/>
      <c r="K72" s="86">
        <v>1295.9022899999998</v>
      </c>
      <c r="L72" s="87">
        <v>1.6906322666973217E-4</v>
      </c>
      <c r="M72" s="87">
        <f t="shared" si="1"/>
        <v>6.623677881576852E-3</v>
      </c>
      <c r="N72" s="87">
        <f>K72/'סכום נכסי הקרן'!$C$42</f>
        <v>1.7258253068352799E-3</v>
      </c>
    </row>
    <row r="73" spans="2:14" s="121" customFormat="1">
      <c r="B73" s="85" t="s">
        <v>937</v>
      </c>
      <c r="C73" s="79" t="s">
        <v>938</v>
      </c>
      <c r="D73" s="92" t="s">
        <v>114</v>
      </c>
      <c r="E73" s="79"/>
      <c r="F73" s="92" t="s">
        <v>826</v>
      </c>
      <c r="G73" s="92" t="s">
        <v>157</v>
      </c>
      <c r="H73" s="86">
        <v>6168.9999999999991</v>
      </c>
      <c r="I73" s="88">
        <v>3227.25</v>
      </c>
      <c r="J73" s="86">
        <v>6.9498599999999984</v>
      </c>
      <c r="K73" s="86">
        <v>950.33331999999984</v>
      </c>
      <c r="L73" s="87">
        <v>2.6688129073465505E-4</v>
      </c>
      <c r="M73" s="87">
        <f t="shared" si="1"/>
        <v>4.8573892031701683E-3</v>
      </c>
      <c r="N73" s="87">
        <f>K73/'סכום נכסי הקרן'!$C$42</f>
        <v>1.2656118491655652E-3</v>
      </c>
    </row>
    <row r="74" spans="2:14" s="121" customFormat="1">
      <c r="B74" s="85" t="s">
        <v>939</v>
      </c>
      <c r="C74" s="79" t="s">
        <v>940</v>
      </c>
      <c r="D74" s="92" t="s">
        <v>575</v>
      </c>
      <c r="E74" s="79"/>
      <c r="F74" s="92" t="s">
        <v>826</v>
      </c>
      <c r="G74" s="92" t="s">
        <v>154</v>
      </c>
      <c r="H74" s="86">
        <v>5126.9999999999991</v>
      </c>
      <c r="I74" s="88">
        <v>20256</v>
      </c>
      <c r="J74" s="79"/>
      <c r="K74" s="86">
        <v>3766.7306099999996</v>
      </c>
      <c r="L74" s="87">
        <v>4.6216864763819688E-5</v>
      </c>
      <c r="M74" s="87">
        <f t="shared" si="1"/>
        <v>1.925269398768906E-2</v>
      </c>
      <c r="N74" s="87">
        <f>K74/'סכום נכסי הקרן'!$C$42</f>
        <v>5.0163650924400262E-3</v>
      </c>
    </row>
    <row r="75" spans="2:14" s="121" customFormat="1">
      <c r="B75" s="85" t="s">
        <v>941</v>
      </c>
      <c r="C75" s="79" t="s">
        <v>942</v>
      </c>
      <c r="D75" s="92" t="s">
        <v>114</v>
      </c>
      <c r="E75" s="79"/>
      <c r="F75" s="92" t="s">
        <v>826</v>
      </c>
      <c r="G75" s="92" t="s">
        <v>154</v>
      </c>
      <c r="H75" s="86">
        <v>125063.99999999999</v>
      </c>
      <c r="I75" s="88">
        <v>5536.25</v>
      </c>
      <c r="J75" s="86">
        <v>100.98021</v>
      </c>
      <c r="K75" s="86">
        <v>25213.804829999994</v>
      </c>
      <c r="L75" s="87">
        <v>2.6795426808411864E-4</v>
      </c>
      <c r="M75" s="87">
        <f t="shared" si="1"/>
        <v>0.12887400743991786</v>
      </c>
      <c r="N75" s="87">
        <f>K75/'סכום נכסי הקרן'!$C$42</f>
        <v>3.3578629186016493E-2</v>
      </c>
    </row>
    <row r="76" spans="2:14" s="121" customFormat="1">
      <c r="B76" s="85" t="s">
        <v>943</v>
      </c>
      <c r="C76" s="79" t="s">
        <v>944</v>
      </c>
      <c r="D76" s="92" t="s">
        <v>575</v>
      </c>
      <c r="E76" s="79"/>
      <c r="F76" s="92" t="s">
        <v>826</v>
      </c>
      <c r="G76" s="92" t="s">
        <v>154</v>
      </c>
      <c r="H76" s="86">
        <v>8234.9999999999982</v>
      </c>
      <c r="I76" s="88">
        <v>2411</v>
      </c>
      <c r="J76" s="79"/>
      <c r="K76" s="86">
        <v>720.12580000000003</v>
      </c>
      <c r="L76" s="87">
        <v>1.3863636363636359E-4</v>
      </c>
      <c r="M76" s="87">
        <f t="shared" si="1"/>
        <v>3.6807414958830243E-3</v>
      </c>
      <c r="N76" s="87">
        <f>K76/'סכום נכסי הקרן'!$C$42</f>
        <v>9.5903166414267375E-4</v>
      </c>
    </row>
    <row r="77" spans="2:14" s="121" customFormat="1">
      <c r="B77" s="85" t="s">
        <v>945</v>
      </c>
      <c r="C77" s="79" t="s">
        <v>946</v>
      </c>
      <c r="D77" s="92" t="s">
        <v>575</v>
      </c>
      <c r="E77" s="79"/>
      <c r="F77" s="92" t="s">
        <v>826</v>
      </c>
      <c r="G77" s="92" t="s">
        <v>154</v>
      </c>
      <c r="H77" s="86">
        <v>3176.9999999999995</v>
      </c>
      <c r="I77" s="88">
        <v>7736</v>
      </c>
      <c r="J77" s="79"/>
      <c r="K77" s="86">
        <v>891.41764999999987</v>
      </c>
      <c r="L77" s="87">
        <v>2.2139372822299648E-4</v>
      </c>
      <c r="M77" s="87">
        <f t="shared" si="1"/>
        <v>4.5562566075504161E-3</v>
      </c>
      <c r="N77" s="87">
        <f>K77/'סכום נכסי הקרן'!$C$42</f>
        <v>1.1871505677558717E-3</v>
      </c>
    </row>
    <row r="78" spans="2:14" s="121" customFormat="1">
      <c r="B78" s="85" t="s">
        <v>947</v>
      </c>
      <c r="C78" s="79" t="s">
        <v>948</v>
      </c>
      <c r="D78" s="92" t="s">
        <v>575</v>
      </c>
      <c r="E78" s="79"/>
      <c r="F78" s="92" t="s">
        <v>826</v>
      </c>
      <c r="G78" s="92" t="s">
        <v>154</v>
      </c>
      <c r="H78" s="86">
        <v>25600.999999999996</v>
      </c>
      <c r="I78" s="88">
        <v>2308</v>
      </c>
      <c r="J78" s="79"/>
      <c r="K78" s="86">
        <v>2143.0893999999998</v>
      </c>
      <c r="L78" s="87">
        <v>4.6121279815522082E-3</v>
      </c>
      <c r="M78" s="87">
        <f t="shared" si="1"/>
        <v>1.095386123364425E-2</v>
      </c>
      <c r="N78" s="87">
        <f>K78/'סכום נכסי הקרן'!$C$42</f>
        <v>2.8540715992796313E-3</v>
      </c>
    </row>
    <row r="79" spans="2:14" s="121" customFormat="1">
      <c r="B79" s="123"/>
      <c r="C79" s="123"/>
    </row>
    <row r="80" spans="2:14" s="121" customFormat="1">
      <c r="B80" s="123"/>
      <c r="C80" s="123"/>
    </row>
    <row r="81" spans="2:3" s="121" customFormat="1">
      <c r="B81" s="123"/>
      <c r="C81" s="123"/>
    </row>
    <row r="82" spans="2:3" s="121" customFormat="1">
      <c r="B82" s="124" t="s">
        <v>240</v>
      </c>
      <c r="C82" s="123"/>
    </row>
    <row r="83" spans="2:3" s="121" customFormat="1">
      <c r="B83" s="124" t="s">
        <v>103</v>
      </c>
      <c r="C83" s="123"/>
    </row>
    <row r="84" spans="2:3" s="121" customFormat="1">
      <c r="B84" s="124" t="s">
        <v>223</v>
      </c>
      <c r="C84" s="123"/>
    </row>
    <row r="85" spans="2:3" s="121" customFormat="1">
      <c r="B85" s="124" t="s">
        <v>231</v>
      </c>
      <c r="C85" s="123"/>
    </row>
    <row r="86" spans="2:3" s="121" customFormat="1">
      <c r="B86" s="124" t="s">
        <v>238</v>
      </c>
      <c r="C86" s="123"/>
    </row>
    <row r="87" spans="2:3" s="121" customFormat="1">
      <c r="B87" s="123"/>
      <c r="C87" s="123"/>
    </row>
    <row r="88" spans="2:3" s="121" customFormat="1">
      <c r="B88" s="123"/>
      <c r="C88" s="123"/>
    </row>
    <row r="89" spans="2:3" s="121" customFormat="1">
      <c r="B89" s="123"/>
      <c r="C89" s="123"/>
    </row>
    <row r="90" spans="2:3" s="121" customFormat="1">
      <c r="B90" s="123"/>
      <c r="C90" s="123"/>
    </row>
    <row r="91" spans="2:3" s="121" customFormat="1">
      <c r="B91" s="123"/>
      <c r="C91" s="123"/>
    </row>
    <row r="92" spans="2:3" s="121" customFormat="1">
      <c r="B92" s="123"/>
      <c r="C92" s="123"/>
    </row>
    <row r="93" spans="2:3" s="121" customFormat="1">
      <c r="B93" s="123"/>
      <c r="C93" s="123"/>
    </row>
    <row r="94" spans="2:3" s="121" customFormat="1">
      <c r="B94" s="123"/>
      <c r="C94" s="123"/>
    </row>
    <row r="95" spans="2:3" s="121" customFormat="1">
      <c r="B95" s="123"/>
      <c r="C95" s="123"/>
    </row>
    <row r="96" spans="2:3" s="121" customFormat="1">
      <c r="B96" s="123"/>
      <c r="C96" s="123"/>
    </row>
    <row r="97" spans="2:3" s="121" customFormat="1">
      <c r="B97" s="123"/>
      <c r="C97" s="123"/>
    </row>
    <row r="98" spans="2:3" s="121" customFormat="1">
      <c r="B98" s="123"/>
      <c r="C98" s="123"/>
    </row>
    <row r="99" spans="2:3" s="121" customFormat="1">
      <c r="B99" s="123"/>
      <c r="C99" s="123"/>
    </row>
    <row r="100" spans="2:3" s="121" customFormat="1">
      <c r="B100" s="123"/>
      <c r="C100" s="123"/>
    </row>
    <row r="101" spans="2:3" s="121" customFormat="1">
      <c r="B101" s="123"/>
      <c r="C101" s="123"/>
    </row>
    <row r="102" spans="2:3" s="121" customFormat="1">
      <c r="B102" s="123"/>
      <c r="C102" s="123"/>
    </row>
    <row r="103" spans="2:3" s="121" customFormat="1">
      <c r="B103" s="123"/>
      <c r="C103" s="123"/>
    </row>
    <row r="104" spans="2:3" s="121" customFormat="1">
      <c r="B104" s="123"/>
      <c r="C104" s="123"/>
    </row>
    <row r="105" spans="2:3" s="121" customFormat="1">
      <c r="B105" s="123"/>
      <c r="C105" s="123"/>
    </row>
    <row r="106" spans="2:3" s="121" customFormat="1">
      <c r="B106" s="123"/>
      <c r="C106" s="123"/>
    </row>
    <row r="107" spans="2:3" s="121" customFormat="1">
      <c r="B107" s="123"/>
      <c r="C107" s="123"/>
    </row>
    <row r="108" spans="2:3" s="121" customFormat="1">
      <c r="B108" s="123"/>
      <c r="C108" s="123"/>
    </row>
    <row r="109" spans="2:3" s="121" customFormat="1">
      <c r="B109" s="123"/>
      <c r="C109" s="123"/>
    </row>
    <row r="110" spans="2:3" s="121" customFormat="1">
      <c r="B110" s="123"/>
      <c r="C110" s="123"/>
    </row>
    <row r="111" spans="2:3" s="121" customFormat="1">
      <c r="B111" s="123"/>
      <c r="C111" s="123"/>
    </row>
    <row r="112" spans="2:3" s="121" customFormat="1">
      <c r="B112" s="123"/>
      <c r="C112" s="123"/>
    </row>
    <row r="113" spans="2:3" s="121" customFormat="1">
      <c r="B113" s="123"/>
      <c r="C113" s="123"/>
    </row>
    <row r="114" spans="2:3" s="121" customFormat="1">
      <c r="B114" s="123"/>
      <c r="C114" s="123"/>
    </row>
    <row r="115" spans="2:3" s="121" customFormat="1">
      <c r="B115" s="123"/>
      <c r="C115" s="123"/>
    </row>
    <row r="116" spans="2:3" s="121" customFormat="1">
      <c r="B116" s="123"/>
      <c r="C116" s="123"/>
    </row>
    <row r="117" spans="2:3" s="121" customFormat="1">
      <c r="B117" s="123"/>
      <c r="C117" s="123"/>
    </row>
    <row r="118" spans="2:3" s="121" customFormat="1">
      <c r="B118" s="123"/>
      <c r="C118" s="123"/>
    </row>
    <row r="119" spans="2:3" s="121" customFormat="1">
      <c r="B119" s="123"/>
      <c r="C119" s="123"/>
    </row>
    <row r="120" spans="2:3" s="121" customFormat="1">
      <c r="B120" s="123"/>
      <c r="C120" s="123"/>
    </row>
    <row r="121" spans="2:3" s="121" customFormat="1">
      <c r="B121" s="123"/>
      <c r="C121" s="123"/>
    </row>
    <row r="122" spans="2:3" s="121" customFormat="1">
      <c r="B122" s="123"/>
      <c r="C122" s="123"/>
    </row>
    <row r="123" spans="2:3" s="121" customFormat="1">
      <c r="B123" s="123"/>
      <c r="C123" s="123"/>
    </row>
    <row r="124" spans="2:3" s="121" customFormat="1">
      <c r="B124" s="123"/>
      <c r="C124" s="123"/>
    </row>
    <row r="125" spans="2:3" s="121" customFormat="1">
      <c r="B125" s="123"/>
      <c r="C125" s="123"/>
    </row>
    <row r="126" spans="2:3" s="121" customFormat="1">
      <c r="B126" s="123"/>
      <c r="C126" s="123"/>
    </row>
    <row r="127" spans="2:3" s="121" customFormat="1">
      <c r="B127" s="123"/>
      <c r="C127" s="123"/>
    </row>
    <row r="128" spans="2:3" s="121" customFormat="1">
      <c r="B128" s="123"/>
      <c r="C128" s="123"/>
    </row>
    <row r="129" spans="2:3" s="121" customFormat="1">
      <c r="B129" s="123"/>
      <c r="C129" s="123"/>
    </row>
    <row r="130" spans="2:3" s="121" customFormat="1">
      <c r="B130" s="123"/>
      <c r="C130" s="123"/>
    </row>
    <row r="131" spans="2:3" s="121" customFormat="1">
      <c r="B131" s="123"/>
      <c r="C131" s="123"/>
    </row>
    <row r="132" spans="2:3" s="121" customFormat="1">
      <c r="B132" s="123"/>
      <c r="C132" s="123"/>
    </row>
    <row r="133" spans="2:3" s="121" customFormat="1">
      <c r="B133" s="123"/>
      <c r="C133" s="123"/>
    </row>
    <row r="134" spans="2:3" s="121" customFormat="1">
      <c r="B134" s="123"/>
      <c r="C134" s="123"/>
    </row>
    <row r="135" spans="2:3" s="121" customFormat="1">
      <c r="B135" s="123"/>
      <c r="C135" s="123"/>
    </row>
    <row r="136" spans="2:3" s="121" customFormat="1">
      <c r="B136" s="123"/>
      <c r="C136" s="123"/>
    </row>
    <row r="137" spans="2:3" s="121" customFormat="1">
      <c r="B137" s="123"/>
      <c r="C137" s="123"/>
    </row>
    <row r="138" spans="2:3" s="121" customFormat="1">
      <c r="B138" s="123"/>
      <c r="C138" s="123"/>
    </row>
    <row r="139" spans="2:3" s="121" customFormat="1">
      <c r="B139" s="123"/>
      <c r="C139" s="123"/>
    </row>
    <row r="140" spans="2:3" s="121" customFormat="1">
      <c r="B140" s="123"/>
      <c r="C140" s="123"/>
    </row>
    <row r="141" spans="2:3" s="121" customFormat="1">
      <c r="B141" s="123"/>
      <c r="C141" s="123"/>
    </row>
    <row r="142" spans="2:3" s="121" customFormat="1">
      <c r="B142" s="123"/>
      <c r="C142" s="123"/>
    </row>
    <row r="143" spans="2:3" s="121" customFormat="1">
      <c r="B143" s="123"/>
      <c r="C143" s="123"/>
    </row>
    <row r="144" spans="2:3" s="121" customFormat="1">
      <c r="B144" s="123"/>
      <c r="C144" s="123"/>
    </row>
    <row r="145" spans="2:3" s="121" customFormat="1">
      <c r="B145" s="123"/>
      <c r="C145" s="123"/>
    </row>
    <row r="146" spans="2:3" s="121" customFormat="1">
      <c r="B146" s="123"/>
      <c r="C146" s="123"/>
    </row>
    <row r="147" spans="2:3" s="121" customFormat="1">
      <c r="B147" s="123"/>
      <c r="C147" s="123"/>
    </row>
    <row r="148" spans="2:3" s="121" customFormat="1">
      <c r="B148" s="123"/>
      <c r="C148" s="123"/>
    </row>
    <row r="149" spans="2:3" s="121" customFormat="1">
      <c r="B149" s="123"/>
      <c r="C149" s="123"/>
    </row>
    <row r="150" spans="2:3" s="121" customFormat="1">
      <c r="B150" s="123"/>
      <c r="C150" s="123"/>
    </row>
    <row r="151" spans="2:3" s="121" customFormat="1">
      <c r="B151" s="123"/>
      <c r="C151" s="123"/>
    </row>
    <row r="152" spans="2:3" s="121" customFormat="1">
      <c r="B152" s="123"/>
      <c r="C152" s="123"/>
    </row>
    <row r="153" spans="2:3" s="121" customFormat="1">
      <c r="B153" s="123"/>
      <c r="C153" s="123"/>
    </row>
    <row r="154" spans="2:3" s="121" customFormat="1">
      <c r="B154" s="123"/>
      <c r="C154" s="123"/>
    </row>
    <row r="155" spans="2:3" s="121" customFormat="1">
      <c r="B155" s="123"/>
      <c r="C155" s="123"/>
    </row>
    <row r="156" spans="2:3" s="121" customFormat="1">
      <c r="B156" s="123"/>
      <c r="C156" s="123"/>
    </row>
    <row r="157" spans="2:3" s="121" customFormat="1">
      <c r="B157" s="123"/>
      <c r="C157" s="123"/>
    </row>
    <row r="158" spans="2:3" s="121" customFormat="1">
      <c r="B158" s="123"/>
      <c r="C158" s="123"/>
    </row>
    <row r="159" spans="2:3" s="121" customFormat="1">
      <c r="B159" s="123"/>
      <c r="C159" s="123"/>
    </row>
    <row r="160" spans="2:3" s="121" customFormat="1">
      <c r="B160" s="123"/>
      <c r="C160" s="123"/>
    </row>
    <row r="161" spans="2:3" s="121" customFormat="1">
      <c r="B161" s="123"/>
      <c r="C161" s="123"/>
    </row>
    <row r="162" spans="2:3" s="121" customFormat="1">
      <c r="B162" s="123"/>
      <c r="C162" s="123"/>
    </row>
    <row r="163" spans="2:3" s="121" customFormat="1">
      <c r="B163" s="123"/>
      <c r="C163" s="123"/>
    </row>
    <row r="164" spans="2:3" s="121" customFormat="1">
      <c r="B164" s="123"/>
      <c r="C164" s="123"/>
    </row>
    <row r="165" spans="2:3" s="121" customFormat="1">
      <c r="B165" s="123"/>
      <c r="C165" s="123"/>
    </row>
    <row r="166" spans="2:3" s="121" customFormat="1">
      <c r="B166" s="123"/>
      <c r="C166" s="123"/>
    </row>
    <row r="167" spans="2:3" s="121" customFormat="1">
      <c r="B167" s="123"/>
      <c r="C167" s="123"/>
    </row>
    <row r="168" spans="2:3" s="121" customFormat="1">
      <c r="B168" s="123"/>
      <c r="C168" s="123"/>
    </row>
    <row r="169" spans="2:3" s="121" customFormat="1">
      <c r="B169" s="123"/>
      <c r="C169" s="123"/>
    </row>
    <row r="170" spans="2:3" s="121" customFormat="1">
      <c r="B170" s="123"/>
      <c r="C170" s="123"/>
    </row>
    <row r="171" spans="2:3" s="121" customFormat="1">
      <c r="B171" s="123"/>
      <c r="C171" s="123"/>
    </row>
    <row r="172" spans="2:3" s="121" customFormat="1">
      <c r="B172" s="123"/>
      <c r="C172" s="123"/>
    </row>
    <row r="173" spans="2:3" s="121" customFormat="1">
      <c r="B173" s="123"/>
      <c r="C173" s="123"/>
    </row>
    <row r="174" spans="2:3" s="121" customFormat="1">
      <c r="B174" s="123"/>
      <c r="C174" s="123"/>
    </row>
    <row r="175" spans="2:3" s="121" customFormat="1">
      <c r="B175" s="123"/>
      <c r="C175" s="123"/>
    </row>
    <row r="176" spans="2:3" s="121" customFormat="1">
      <c r="B176" s="123"/>
      <c r="C176" s="123"/>
    </row>
    <row r="177" spans="2:3" s="121" customFormat="1">
      <c r="B177" s="123"/>
      <c r="C177" s="123"/>
    </row>
    <row r="178" spans="2:3" s="121" customFormat="1">
      <c r="B178" s="123"/>
      <c r="C178" s="123"/>
    </row>
    <row r="179" spans="2:3" s="121" customFormat="1">
      <c r="B179" s="123"/>
      <c r="C179" s="123"/>
    </row>
    <row r="180" spans="2:3" s="121" customFormat="1">
      <c r="B180" s="123"/>
      <c r="C180" s="123"/>
    </row>
    <row r="181" spans="2:3" s="121" customFormat="1">
      <c r="B181" s="123"/>
      <c r="C181" s="123"/>
    </row>
    <row r="182" spans="2:3" s="121" customFormat="1">
      <c r="B182" s="123"/>
      <c r="C182" s="123"/>
    </row>
    <row r="183" spans="2:3" s="121" customFormat="1">
      <c r="B183" s="123"/>
      <c r="C183" s="123"/>
    </row>
    <row r="184" spans="2:3" s="121" customFormat="1">
      <c r="B184" s="123"/>
      <c r="C184" s="123"/>
    </row>
    <row r="185" spans="2:3" s="121" customFormat="1">
      <c r="B185" s="123"/>
      <c r="C185" s="123"/>
    </row>
    <row r="186" spans="2:3" s="121" customFormat="1">
      <c r="B186" s="123"/>
      <c r="C186" s="123"/>
    </row>
    <row r="187" spans="2:3" s="121" customFormat="1">
      <c r="B187" s="123"/>
      <c r="C187" s="123"/>
    </row>
    <row r="188" spans="2:3" s="121" customFormat="1">
      <c r="B188" s="123"/>
      <c r="C188" s="123"/>
    </row>
    <row r="189" spans="2:3" s="121" customFormat="1">
      <c r="B189" s="123"/>
      <c r="C189" s="123"/>
    </row>
    <row r="190" spans="2:3" s="121" customFormat="1">
      <c r="B190" s="123"/>
      <c r="C190" s="123"/>
    </row>
    <row r="191" spans="2:3" s="121" customFormat="1">
      <c r="B191" s="123"/>
      <c r="C191" s="123"/>
    </row>
    <row r="192" spans="2:3" s="121" customFormat="1">
      <c r="B192" s="123"/>
      <c r="C192" s="123"/>
    </row>
    <row r="193" spans="2:3" s="121" customFormat="1">
      <c r="B193" s="123"/>
      <c r="C193" s="123"/>
    </row>
    <row r="194" spans="2:3" s="121" customFormat="1">
      <c r="B194" s="123"/>
      <c r="C194" s="123"/>
    </row>
    <row r="195" spans="2:3" s="121" customFormat="1">
      <c r="B195" s="123"/>
      <c r="C195" s="123"/>
    </row>
    <row r="196" spans="2:3" s="121" customFormat="1">
      <c r="B196" s="123"/>
      <c r="C196" s="123"/>
    </row>
    <row r="197" spans="2:3" s="121" customFormat="1">
      <c r="B197" s="123"/>
      <c r="C197" s="123"/>
    </row>
    <row r="198" spans="2:3" s="121" customFormat="1">
      <c r="B198" s="123"/>
      <c r="C198" s="123"/>
    </row>
    <row r="199" spans="2:3" s="121" customFormat="1">
      <c r="B199" s="123"/>
      <c r="C199" s="123"/>
    </row>
    <row r="200" spans="2:3" s="121" customFormat="1">
      <c r="B200" s="123"/>
      <c r="C200" s="123"/>
    </row>
    <row r="201" spans="2:3" s="121" customFormat="1">
      <c r="B201" s="123"/>
      <c r="C201" s="123"/>
    </row>
    <row r="202" spans="2:3" s="121" customFormat="1">
      <c r="B202" s="123"/>
      <c r="C202" s="123"/>
    </row>
    <row r="203" spans="2:3" s="121" customFormat="1">
      <c r="B203" s="123"/>
      <c r="C203" s="123"/>
    </row>
    <row r="204" spans="2:3" s="121" customFormat="1">
      <c r="B204" s="123"/>
      <c r="C204" s="123"/>
    </row>
    <row r="205" spans="2:3" s="121" customFormat="1">
      <c r="B205" s="123"/>
      <c r="C205" s="123"/>
    </row>
    <row r="206" spans="2:3" s="121" customFormat="1">
      <c r="B206" s="123"/>
      <c r="C206" s="123"/>
    </row>
    <row r="207" spans="2:3" s="121" customFormat="1">
      <c r="B207" s="123"/>
      <c r="C207" s="123"/>
    </row>
    <row r="208" spans="2:3" s="121" customFormat="1">
      <c r="B208" s="123"/>
      <c r="C208" s="123"/>
    </row>
    <row r="209" spans="2:3" s="121" customFormat="1">
      <c r="B209" s="123"/>
      <c r="C209" s="123"/>
    </row>
    <row r="210" spans="2:3" s="121" customFormat="1">
      <c r="B210" s="123"/>
      <c r="C210" s="123"/>
    </row>
    <row r="211" spans="2:3" s="121" customFormat="1">
      <c r="B211" s="123"/>
      <c r="C211" s="123"/>
    </row>
    <row r="212" spans="2:3" s="121" customFormat="1">
      <c r="B212" s="123"/>
      <c r="C212" s="123"/>
    </row>
    <row r="213" spans="2:3" s="121" customFormat="1">
      <c r="B213" s="123"/>
      <c r="C213" s="123"/>
    </row>
    <row r="214" spans="2:3" s="121" customFormat="1">
      <c r="B214" s="123"/>
      <c r="C214" s="123"/>
    </row>
    <row r="215" spans="2:3" s="121" customFormat="1">
      <c r="B215" s="123"/>
      <c r="C215" s="123"/>
    </row>
    <row r="216" spans="2:3" s="121" customFormat="1">
      <c r="B216" s="123"/>
      <c r="C216" s="123"/>
    </row>
    <row r="217" spans="2:3" s="121" customFormat="1">
      <c r="B217" s="123"/>
      <c r="C217" s="123"/>
    </row>
    <row r="218" spans="2:3" s="121" customFormat="1">
      <c r="B218" s="123"/>
      <c r="C218" s="123"/>
    </row>
    <row r="219" spans="2:3" s="121" customFormat="1">
      <c r="B219" s="123"/>
      <c r="C219" s="123"/>
    </row>
    <row r="220" spans="2:3" s="121" customFormat="1">
      <c r="B220" s="123"/>
      <c r="C220" s="123"/>
    </row>
    <row r="221" spans="2:3" s="121" customFormat="1">
      <c r="B221" s="123"/>
      <c r="C221" s="123"/>
    </row>
    <row r="222" spans="2:3" s="121" customFormat="1">
      <c r="B222" s="123"/>
      <c r="C222" s="123"/>
    </row>
    <row r="223" spans="2:3" s="121" customFormat="1">
      <c r="B223" s="123"/>
      <c r="C223" s="123"/>
    </row>
    <row r="224" spans="2:3" s="121" customFormat="1">
      <c r="B224" s="123"/>
      <c r="C224" s="123"/>
    </row>
    <row r="225" spans="2:7" s="121" customFormat="1">
      <c r="B225" s="123"/>
      <c r="C225" s="123"/>
    </row>
    <row r="226" spans="2:7" s="121" customFormat="1">
      <c r="B226" s="123"/>
      <c r="C226" s="123"/>
    </row>
    <row r="227" spans="2:7" s="121" customFormat="1">
      <c r="B227" s="123"/>
      <c r="C227" s="123"/>
    </row>
    <row r="228" spans="2:7" s="121" customFormat="1">
      <c r="B228" s="123"/>
      <c r="C228" s="123"/>
    </row>
    <row r="229" spans="2:7" s="121" customFormat="1">
      <c r="B229" s="123"/>
      <c r="C229" s="123"/>
    </row>
    <row r="230" spans="2:7" s="121" customFormat="1">
      <c r="B230" s="123"/>
      <c r="C230" s="123"/>
    </row>
    <row r="231" spans="2:7" s="121" customFormat="1">
      <c r="B231" s="123"/>
      <c r="C231" s="123"/>
    </row>
    <row r="232" spans="2:7" s="121" customFormat="1">
      <c r="B232" s="123"/>
      <c r="C232" s="123"/>
    </row>
    <row r="233" spans="2:7" s="121" customFormat="1">
      <c r="B233" s="123"/>
      <c r="C233" s="123"/>
    </row>
    <row r="234" spans="2:7">
      <c r="D234" s="1"/>
      <c r="E234" s="1"/>
      <c r="F234" s="1"/>
      <c r="G234" s="1"/>
    </row>
    <row r="235" spans="2:7">
      <c r="D235" s="1"/>
      <c r="E235" s="1"/>
      <c r="F235" s="1"/>
      <c r="G235" s="1"/>
    </row>
    <row r="236" spans="2:7">
      <c r="D236" s="1"/>
      <c r="E236" s="1"/>
      <c r="F236" s="1"/>
      <c r="G236" s="1"/>
    </row>
    <row r="237" spans="2:7">
      <c r="D237" s="1"/>
      <c r="E237" s="1"/>
      <c r="F237" s="1"/>
      <c r="G237" s="1"/>
    </row>
    <row r="238" spans="2:7">
      <c r="D238" s="1"/>
      <c r="E238" s="1"/>
      <c r="F238" s="1"/>
      <c r="G238" s="1"/>
    </row>
    <row r="239" spans="2:7">
      <c r="D239" s="1"/>
      <c r="E239" s="1"/>
      <c r="F239" s="1"/>
      <c r="G239" s="1"/>
    </row>
    <row r="240" spans="2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3"/>
      <c r="D250" s="1"/>
      <c r="E250" s="1"/>
      <c r="F250" s="1"/>
      <c r="G250" s="1"/>
    </row>
    <row r="251" spans="2:7">
      <c r="B251" s="43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AG49:AG1048576 K1:AF1048576 AH1:XFD1048576 AG1:AG43 B45:B81 B83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topLeftCell="A7" workbookViewId="0">
      <selection activeCell="K28" sqref="K28:K29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6" t="s">
        <v>170</v>
      </c>
      <c r="C1" s="77" t="s" vm="1">
        <v>241</v>
      </c>
    </row>
    <row r="2" spans="2:65">
      <c r="B2" s="56" t="s">
        <v>169</v>
      </c>
      <c r="C2" s="77" t="s">
        <v>242</v>
      </c>
    </row>
    <row r="3" spans="2:65">
      <c r="B3" s="56" t="s">
        <v>171</v>
      </c>
      <c r="C3" s="77" t="s">
        <v>243</v>
      </c>
    </row>
    <row r="4" spans="2:65">
      <c r="B4" s="56" t="s">
        <v>172</v>
      </c>
      <c r="C4" s="77">
        <v>2142</v>
      </c>
    </row>
    <row r="6" spans="2:65" ht="26.25" customHeight="1">
      <c r="B6" s="188" t="s">
        <v>200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</row>
    <row r="7" spans="2:65" ht="26.25" customHeight="1">
      <c r="B7" s="188" t="s">
        <v>82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90"/>
      <c r="BM7" s="3"/>
    </row>
    <row r="8" spans="2:65" s="3" customFormat="1" ht="78.75">
      <c r="B8" s="22" t="s">
        <v>106</v>
      </c>
      <c r="C8" s="30" t="s">
        <v>37</v>
      </c>
      <c r="D8" s="30" t="s">
        <v>110</v>
      </c>
      <c r="E8" s="30" t="s">
        <v>108</v>
      </c>
      <c r="F8" s="30" t="s">
        <v>53</v>
      </c>
      <c r="G8" s="30" t="s">
        <v>15</v>
      </c>
      <c r="H8" s="30" t="s">
        <v>54</v>
      </c>
      <c r="I8" s="30" t="s">
        <v>92</v>
      </c>
      <c r="J8" s="30" t="s">
        <v>225</v>
      </c>
      <c r="K8" s="30" t="s">
        <v>224</v>
      </c>
      <c r="L8" s="30" t="s">
        <v>50</v>
      </c>
      <c r="M8" s="30" t="s">
        <v>48</v>
      </c>
      <c r="N8" s="30" t="s">
        <v>173</v>
      </c>
      <c r="O8" s="20" t="s">
        <v>175</v>
      </c>
      <c r="P8" s="1"/>
      <c r="Q8" s="1"/>
      <c r="BH8" s="1"/>
      <c r="BI8" s="1"/>
    </row>
    <row r="9" spans="2:65" s="3" customFormat="1" ht="20.25">
      <c r="B9" s="15"/>
      <c r="C9" s="16"/>
      <c r="D9" s="16"/>
      <c r="E9" s="16"/>
      <c r="F9" s="16"/>
      <c r="G9" s="16"/>
      <c r="H9" s="16"/>
      <c r="I9" s="16"/>
      <c r="J9" s="32" t="s">
        <v>232</v>
      </c>
      <c r="K9" s="32"/>
      <c r="L9" s="32" t="s">
        <v>228</v>
      </c>
      <c r="M9" s="32" t="s">
        <v>20</v>
      </c>
      <c r="N9" s="32" t="s">
        <v>20</v>
      </c>
      <c r="O9" s="33" t="s">
        <v>20</v>
      </c>
      <c r="BG9" s="1"/>
      <c r="BH9" s="1"/>
      <c r="BI9" s="1"/>
      <c r="BM9" s="4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P10" s="5"/>
      <c r="BG10" s="1"/>
      <c r="BH10" s="3"/>
      <c r="BI10" s="1"/>
    </row>
    <row r="11" spans="2:65" s="4" customFormat="1" ht="18" customHeight="1">
      <c r="B11" s="118" t="s">
        <v>30</v>
      </c>
      <c r="C11" s="81"/>
      <c r="D11" s="81"/>
      <c r="E11" s="81"/>
      <c r="F11" s="81"/>
      <c r="G11" s="81"/>
      <c r="H11" s="81"/>
      <c r="I11" s="81"/>
      <c r="J11" s="89"/>
      <c r="K11" s="91"/>
      <c r="L11" s="89">
        <v>23339.857800000686</v>
      </c>
      <c r="M11" s="81"/>
      <c r="N11" s="90">
        <f>L11/$L$11</f>
        <v>1</v>
      </c>
      <c r="O11" s="90">
        <f>L11/'סכום נכסי הקרן'!$C$42</f>
        <v>3.108298948154339E-2</v>
      </c>
      <c r="P11" s="5"/>
      <c r="BG11" s="95"/>
      <c r="BH11" s="3"/>
      <c r="BI11" s="95"/>
      <c r="BM11" s="95"/>
    </row>
    <row r="12" spans="2:65" s="4" customFormat="1" ht="18" customHeight="1">
      <c r="B12" s="80" t="s">
        <v>219</v>
      </c>
      <c r="C12" s="81"/>
      <c r="D12" s="81"/>
      <c r="E12" s="81"/>
      <c r="F12" s="81"/>
      <c r="G12" s="81"/>
      <c r="H12" s="81"/>
      <c r="I12" s="81"/>
      <c r="J12" s="89"/>
      <c r="K12" s="91"/>
      <c r="L12" s="89">
        <v>23339.857800000689</v>
      </c>
      <c r="M12" s="81"/>
      <c r="N12" s="90">
        <f t="shared" ref="N12:N30" si="0">L12/$L$11</f>
        <v>1.0000000000000002</v>
      </c>
      <c r="O12" s="90">
        <f>L12/'סכום נכסי הקרן'!$C$42</f>
        <v>3.1082989481543397E-2</v>
      </c>
      <c r="P12" s="5"/>
      <c r="BG12" s="95"/>
      <c r="BH12" s="3"/>
      <c r="BI12" s="95"/>
      <c r="BM12" s="95"/>
    </row>
    <row r="13" spans="2:65">
      <c r="B13" s="97" t="s">
        <v>28</v>
      </c>
      <c r="C13" s="81"/>
      <c r="D13" s="81"/>
      <c r="E13" s="81"/>
      <c r="F13" s="81"/>
      <c r="G13" s="81"/>
      <c r="H13" s="81"/>
      <c r="I13" s="81"/>
      <c r="J13" s="89"/>
      <c r="K13" s="91"/>
      <c r="L13" s="89">
        <v>23339.857800000689</v>
      </c>
      <c r="M13" s="81"/>
      <c r="N13" s="90">
        <f t="shared" si="0"/>
        <v>1.0000000000000002</v>
      </c>
      <c r="O13" s="90">
        <f>L13/'סכום נכסי הקרן'!$C$42</f>
        <v>3.1082989481543397E-2</v>
      </c>
      <c r="BH13" s="3"/>
    </row>
    <row r="14" spans="2:65" ht="20.25">
      <c r="B14" s="85" t="s">
        <v>949</v>
      </c>
      <c r="C14" s="79" t="s">
        <v>950</v>
      </c>
      <c r="D14" s="92" t="s">
        <v>26</v>
      </c>
      <c r="E14" s="79"/>
      <c r="F14" s="92" t="s">
        <v>826</v>
      </c>
      <c r="G14" s="79" t="s">
        <v>951</v>
      </c>
      <c r="H14" s="79"/>
      <c r="I14" s="92" t="s">
        <v>154</v>
      </c>
      <c r="J14" s="86">
        <v>4832.9999999999991</v>
      </c>
      <c r="K14" s="88">
        <v>2469.0300000000002</v>
      </c>
      <c r="L14" s="86">
        <v>432.80345999999992</v>
      </c>
      <c r="M14" s="87">
        <v>2.44343289050977E-4</v>
      </c>
      <c r="N14" s="87">
        <f t="shared" si="0"/>
        <v>1.8543534571148382E-2</v>
      </c>
      <c r="O14" s="87">
        <f>L14/'סכום נכסי הקרן'!$C$42</f>
        <v>5.7638849002564143E-4</v>
      </c>
      <c r="BH14" s="4"/>
    </row>
    <row r="15" spans="2:65">
      <c r="B15" s="85" t="s">
        <v>952</v>
      </c>
      <c r="C15" s="79" t="s">
        <v>953</v>
      </c>
      <c r="D15" s="92" t="s">
        <v>26</v>
      </c>
      <c r="E15" s="79"/>
      <c r="F15" s="92" t="s">
        <v>826</v>
      </c>
      <c r="G15" s="79" t="s">
        <v>951</v>
      </c>
      <c r="H15" s="79"/>
      <c r="I15" s="92" t="s">
        <v>156</v>
      </c>
      <c r="J15" s="86">
        <v>484.99999999999994</v>
      </c>
      <c r="K15" s="88">
        <v>172741</v>
      </c>
      <c r="L15" s="86">
        <v>3531.8037499999996</v>
      </c>
      <c r="M15" s="87">
        <v>4.0522974104232088E-4</v>
      </c>
      <c r="N15" s="87">
        <f t="shared" si="0"/>
        <v>0.1513207055614493</v>
      </c>
      <c r="O15" s="87">
        <f>L15/'סכום נכסי הקרן'!$C$42</f>
        <v>4.7034998993062535E-3</v>
      </c>
    </row>
    <row r="16" spans="2:65">
      <c r="B16" s="85" t="s">
        <v>954</v>
      </c>
      <c r="C16" s="79" t="s">
        <v>955</v>
      </c>
      <c r="D16" s="92" t="s">
        <v>128</v>
      </c>
      <c r="E16" s="79"/>
      <c r="F16" s="92" t="s">
        <v>826</v>
      </c>
      <c r="G16" s="79" t="s">
        <v>951</v>
      </c>
      <c r="H16" s="79"/>
      <c r="I16" s="92" t="s">
        <v>156</v>
      </c>
      <c r="J16" s="86">
        <v>2973.9999999999995</v>
      </c>
      <c r="K16" s="88">
        <v>3788</v>
      </c>
      <c r="L16" s="86">
        <v>474.90891999999997</v>
      </c>
      <c r="M16" s="87">
        <v>1.5837912493711417E-4</v>
      </c>
      <c r="N16" s="87">
        <f t="shared" si="0"/>
        <v>2.0347549846682699E-2</v>
      </c>
      <c r="O16" s="87">
        <f>L16/'סכום נכסי הקרן'!$C$42</f>
        <v>6.3246267785961824E-4</v>
      </c>
    </row>
    <row r="17" spans="2:15">
      <c r="B17" s="85" t="s">
        <v>956</v>
      </c>
      <c r="C17" s="79" t="s">
        <v>957</v>
      </c>
      <c r="D17" s="92" t="s">
        <v>128</v>
      </c>
      <c r="E17" s="79"/>
      <c r="F17" s="92" t="s">
        <v>826</v>
      </c>
      <c r="G17" s="79" t="s">
        <v>951</v>
      </c>
      <c r="H17" s="79"/>
      <c r="I17" s="92" t="s">
        <v>156</v>
      </c>
      <c r="J17" s="86">
        <v>4891</v>
      </c>
      <c r="K17" s="88">
        <v>2653</v>
      </c>
      <c r="L17" s="86">
        <v>547.00878999999975</v>
      </c>
      <c r="M17" s="87">
        <v>4.3570268580358872E-5</v>
      </c>
      <c r="N17" s="87">
        <f t="shared" si="0"/>
        <v>2.3436680492542834E-2</v>
      </c>
      <c r="O17" s="87">
        <f>L17/'סכום נכסי הקרן'!$C$42</f>
        <v>7.2848209323200211E-4</v>
      </c>
    </row>
    <row r="18" spans="2:15">
      <c r="B18" s="85" t="s">
        <v>958</v>
      </c>
      <c r="C18" s="79" t="s">
        <v>959</v>
      </c>
      <c r="D18" s="92" t="s">
        <v>26</v>
      </c>
      <c r="E18" s="79"/>
      <c r="F18" s="92" t="s">
        <v>826</v>
      </c>
      <c r="G18" s="79" t="s">
        <v>951</v>
      </c>
      <c r="H18" s="79"/>
      <c r="I18" s="92" t="s">
        <v>156</v>
      </c>
      <c r="J18" s="86">
        <v>832.99999999999989</v>
      </c>
      <c r="K18" s="88">
        <v>126223</v>
      </c>
      <c r="L18" s="86">
        <v>4432.440309999999</v>
      </c>
      <c r="M18" s="87">
        <v>5.9617337247621976E-4</v>
      </c>
      <c r="N18" s="87">
        <f t="shared" si="0"/>
        <v>0.18990862532161051</v>
      </c>
      <c r="O18" s="87">
        <f>L18/'סכום נכסי הקרן'!$C$42</f>
        <v>5.9029278033259844E-3</v>
      </c>
    </row>
    <row r="19" spans="2:15">
      <c r="B19" s="85" t="s">
        <v>960</v>
      </c>
      <c r="C19" s="79" t="s">
        <v>961</v>
      </c>
      <c r="D19" s="92" t="s">
        <v>128</v>
      </c>
      <c r="E19" s="79"/>
      <c r="F19" s="92" t="s">
        <v>826</v>
      </c>
      <c r="G19" s="79" t="s">
        <v>951</v>
      </c>
      <c r="H19" s="79"/>
      <c r="I19" s="92" t="s">
        <v>154</v>
      </c>
      <c r="J19" s="86">
        <v>8611.9999999999982</v>
      </c>
      <c r="K19" s="88">
        <v>2092</v>
      </c>
      <c r="L19" s="86">
        <v>653.45135000069979</v>
      </c>
      <c r="M19" s="87">
        <v>8.7157938239162624E-5</v>
      </c>
      <c r="N19" s="87">
        <f t="shared" si="0"/>
        <v>2.799722927192301E-2</v>
      </c>
      <c r="O19" s="87">
        <f>L19/'סכום נכסי הקרן'!$C$42</f>
        <v>8.7023758297154164E-4</v>
      </c>
    </row>
    <row r="20" spans="2:15">
      <c r="B20" s="85" t="s">
        <v>962</v>
      </c>
      <c r="C20" s="79" t="s">
        <v>963</v>
      </c>
      <c r="D20" s="92" t="s">
        <v>26</v>
      </c>
      <c r="E20" s="79"/>
      <c r="F20" s="92" t="s">
        <v>826</v>
      </c>
      <c r="G20" s="79" t="s">
        <v>951</v>
      </c>
      <c r="H20" s="79"/>
      <c r="I20" s="92" t="s">
        <v>156</v>
      </c>
      <c r="J20" s="86">
        <v>414.99999999999994</v>
      </c>
      <c r="K20" s="88">
        <v>29451</v>
      </c>
      <c r="L20" s="86">
        <v>515.23758999999995</v>
      </c>
      <c r="M20" s="87">
        <v>6.9711558510891761E-5</v>
      </c>
      <c r="N20" s="87">
        <f t="shared" si="0"/>
        <v>2.2075438265951423E-2</v>
      </c>
      <c r="O20" s="87">
        <f>L20/'סכום נכסי הקרן'!$C$42</f>
        <v>6.8617061542102864E-4</v>
      </c>
    </row>
    <row r="21" spans="2:15">
      <c r="B21" s="85" t="s">
        <v>964</v>
      </c>
      <c r="C21" s="79" t="s">
        <v>965</v>
      </c>
      <c r="D21" s="92" t="s">
        <v>128</v>
      </c>
      <c r="E21" s="79"/>
      <c r="F21" s="92" t="s">
        <v>826</v>
      </c>
      <c r="G21" s="79" t="s">
        <v>951</v>
      </c>
      <c r="H21" s="79"/>
      <c r="I21" s="92" t="s">
        <v>154</v>
      </c>
      <c r="J21" s="86">
        <v>126414.99999999999</v>
      </c>
      <c r="K21" s="88">
        <v>958.2</v>
      </c>
      <c r="L21" s="86">
        <v>4393.4160399999992</v>
      </c>
      <c r="M21" s="87">
        <v>1.0869797828980685E-4</v>
      </c>
      <c r="N21" s="87">
        <f t="shared" si="0"/>
        <v>0.18823662413229741</v>
      </c>
      <c r="O21" s="87">
        <f>L21/'סכום נכסי הקרן'!$C$42</f>
        <v>5.8509570079454372E-3</v>
      </c>
    </row>
    <row r="22" spans="2:15">
      <c r="B22" s="85" t="s">
        <v>966</v>
      </c>
      <c r="C22" s="79" t="s">
        <v>967</v>
      </c>
      <c r="D22" s="92" t="s">
        <v>26</v>
      </c>
      <c r="E22" s="79"/>
      <c r="F22" s="92" t="s">
        <v>826</v>
      </c>
      <c r="G22" s="79" t="s">
        <v>951</v>
      </c>
      <c r="H22" s="79"/>
      <c r="I22" s="92" t="s">
        <v>154</v>
      </c>
      <c r="J22" s="86">
        <v>4525.91</v>
      </c>
      <c r="K22" s="88">
        <v>1490.44</v>
      </c>
      <c r="L22" s="86">
        <v>244.66279999999995</v>
      </c>
      <c r="M22" s="87">
        <v>3.424332954827945E-5</v>
      </c>
      <c r="N22" s="87">
        <f t="shared" si="0"/>
        <v>1.0482617421944737E-2</v>
      </c>
      <c r="O22" s="87">
        <f>L22/'סכום נכסי הקרן'!$C$42</f>
        <v>3.2583108706535179E-4</v>
      </c>
    </row>
    <row r="23" spans="2:15">
      <c r="B23" s="85" t="s">
        <v>968</v>
      </c>
      <c r="C23" s="79" t="s">
        <v>969</v>
      </c>
      <c r="D23" s="92" t="s">
        <v>26</v>
      </c>
      <c r="E23" s="79"/>
      <c r="F23" s="92" t="s">
        <v>826</v>
      </c>
      <c r="G23" s="79" t="s">
        <v>951</v>
      </c>
      <c r="H23" s="79"/>
      <c r="I23" s="92" t="s">
        <v>154</v>
      </c>
      <c r="J23" s="86">
        <v>127.99999999999999</v>
      </c>
      <c r="K23" s="88">
        <v>94061.68</v>
      </c>
      <c r="L23" s="86">
        <v>436.68698999999992</v>
      </c>
      <c r="M23" s="87">
        <v>1.5729275068107906E-3</v>
      </c>
      <c r="N23" s="87">
        <f t="shared" si="0"/>
        <v>1.8709925045044064E-2</v>
      </c>
      <c r="O23" s="87">
        <f>L23/'סכום נכסי הקרן'!$C$42</f>
        <v>5.8156040337556999E-4</v>
      </c>
    </row>
    <row r="24" spans="2:15">
      <c r="B24" s="85" t="s">
        <v>970</v>
      </c>
      <c r="C24" s="79" t="s">
        <v>971</v>
      </c>
      <c r="D24" s="92" t="s">
        <v>26</v>
      </c>
      <c r="E24" s="79"/>
      <c r="F24" s="92" t="s">
        <v>826</v>
      </c>
      <c r="G24" s="79" t="s">
        <v>951</v>
      </c>
      <c r="H24" s="79"/>
      <c r="I24" s="92" t="s">
        <v>154</v>
      </c>
      <c r="J24" s="86">
        <v>15011.999999999998</v>
      </c>
      <c r="K24" s="88">
        <v>1776</v>
      </c>
      <c r="L24" s="86">
        <v>967.00578999999982</v>
      </c>
      <c r="M24" s="87">
        <v>3.2877220849528437E-4</v>
      </c>
      <c r="N24" s="87">
        <f t="shared" si="0"/>
        <v>4.1431520204033609E-2</v>
      </c>
      <c r="O24" s="87">
        <f>L24/'סכום נכסי הקרן'!$C$42</f>
        <v>1.2878155067063291E-3</v>
      </c>
    </row>
    <row r="25" spans="2:15">
      <c r="B25" s="85" t="s">
        <v>972</v>
      </c>
      <c r="C25" s="79" t="s">
        <v>973</v>
      </c>
      <c r="D25" s="92" t="s">
        <v>26</v>
      </c>
      <c r="E25" s="79"/>
      <c r="F25" s="92" t="s">
        <v>826</v>
      </c>
      <c r="G25" s="79" t="s">
        <v>951</v>
      </c>
      <c r="H25" s="79"/>
      <c r="I25" s="92" t="s">
        <v>154</v>
      </c>
      <c r="J25" s="86">
        <v>227.99999999999997</v>
      </c>
      <c r="K25" s="88">
        <v>45123.93</v>
      </c>
      <c r="L25" s="86">
        <v>373.15503999999993</v>
      </c>
      <c r="M25" s="87">
        <v>8.3083710400036354E-5</v>
      </c>
      <c r="N25" s="87">
        <f t="shared" si="0"/>
        <v>1.598788832380928E-2</v>
      </c>
      <c r="O25" s="87">
        <f>L25/'סכום נכסי הקרן'!$C$42</f>
        <v>4.9695136460105424E-4</v>
      </c>
    </row>
    <row r="26" spans="2:15">
      <c r="B26" s="85" t="s">
        <v>974</v>
      </c>
      <c r="C26" s="79" t="s">
        <v>975</v>
      </c>
      <c r="D26" s="92" t="s">
        <v>26</v>
      </c>
      <c r="E26" s="79"/>
      <c r="F26" s="92" t="s">
        <v>826</v>
      </c>
      <c r="G26" s="79" t="s">
        <v>951</v>
      </c>
      <c r="H26" s="79"/>
      <c r="I26" s="92" t="s">
        <v>154</v>
      </c>
      <c r="J26" s="86">
        <v>11463</v>
      </c>
      <c r="K26" s="88">
        <v>2333.14</v>
      </c>
      <c r="L26" s="86">
        <v>970.03332</v>
      </c>
      <c r="M26" s="87">
        <v>4.1062521658535007E-5</v>
      </c>
      <c r="N26" s="87">
        <f t="shared" si="0"/>
        <v>4.1561235218835459E-2</v>
      </c>
      <c r="O26" s="87">
        <f>L26/'סכום נכסי הקרן'!$C$42</f>
        <v>1.2918474371470133E-3</v>
      </c>
    </row>
    <row r="27" spans="2:15">
      <c r="B27" s="85" t="s">
        <v>976</v>
      </c>
      <c r="C27" s="79" t="s">
        <v>977</v>
      </c>
      <c r="D27" s="92" t="s">
        <v>26</v>
      </c>
      <c r="E27" s="79"/>
      <c r="F27" s="92" t="s">
        <v>826</v>
      </c>
      <c r="G27" s="79" t="s">
        <v>951</v>
      </c>
      <c r="H27" s="79"/>
      <c r="I27" s="92" t="s">
        <v>156</v>
      </c>
      <c r="J27" s="86">
        <v>14238.999999999998</v>
      </c>
      <c r="K27" s="88">
        <v>1358.9</v>
      </c>
      <c r="L27" s="86">
        <v>815.69233999999994</v>
      </c>
      <c r="M27" s="87">
        <v>7.1595256858098715E-4</v>
      </c>
      <c r="N27" s="87">
        <f t="shared" si="0"/>
        <v>3.4948470851436632E-2</v>
      </c>
      <c r="O27" s="87">
        <f>L27/'סכום נכסי הקרן'!$C$42</f>
        <v>1.0863029518712306E-3</v>
      </c>
    </row>
    <row r="28" spans="2:15">
      <c r="B28" s="85" t="s">
        <v>978</v>
      </c>
      <c r="C28" s="79" t="s">
        <v>979</v>
      </c>
      <c r="D28" s="92" t="s">
        <v>26</v>
      </c>
      <c r="E28" s="79"/>
      <c r="F28" s="92" t="s">
        <v>826</v>
      </c>
      <c r="G28" s="79" t="s">
        <v>951</v>
      </c>
      <c r="H28" s="79"/>
      <c r="I28" s="92" t="s">
        <v>164</v>
      </c>
      <c r="J28" s="86">
        <v>1669.9999999999998</v>
      </c>
      <c r="K28" s="88">
        <v>10389</v>
      </c>
      <c r="L28" s="86">
        <v>554.52886999999987</v>
      </c>
      <c r="M28" s="87">
        <v>1.1580702782080668E-3</v>
      </c>
      <c r="N28" s="87">
        <f t="shared" si="0"/>
        <v>2.3758879542101735E-2</v>
      </c>
      <c r="O28" s="87">
        <f>L28/'סכום נכסי הקרן'!$C$42</f>
        <v>7.384970029004047E-4</v>
      </c>
    </row>
    <row r="29" spans="2:15">
      <c r="B29" s="85" t="s">
        <v>980</v>
      </c>
      <c r="C29" s="79" t="s">
        <v>981</v>
      </c>
      <c r="D29" s="92" t="s">
        <v>26</v>
      </c>
      <c r="E29" s="79"/>
      <c r="F29" s="92" t="s">
        <v>826</v>
      </c>
      <c r="G29" s="79" t="s">
        <v>951</v>
      </c>
      <c r="H29" s="79"/>
      <c r="I29" s="92" t="s">
        <v>164</v>
      </c>
      <c r="J29" s="86">
        <v>7876.9999999999991</v>
      </c>
      <c r="K29" s="88">
        <v>11663.82</v>
      </c>
      <c r="L29" s="86">
        <v>2936.5378399999995</v>
      </c>
      <c r="M29" s="87">
        <v>9.5443076020963454E-4</v>
      </c>
      <c r="N29" s="87">
        <f t="shared" si="0"/>
        <v>0.12581644092107164</v>
      </c>
      <c r="O29" s="87">
        <f>L29/'סכום נכסי הקרן'!$C$42</f>
        <v>3.9107511097548958E-3</v>
      </c>
    </row>
    <row r="30" spans="2:15">
      <c r="B30" s="85" t="s">
        <v>982</v>
      </c>
      <c r="C30" s="79" t="s">
        <v>983</v>
      </c>
      <c r="D30" s="92" t="s">
        <v>128</v>
      </c>
      <c r="E30" s="79"/>
      <c r="F30" s="92" t="s">
        <v>826</v>
      </c>
      <c r="G30" s="79" t="s">
        <v>951</v>
      </c>
      <c r="H30" s="79"/>
      <c r="I30" s="92" t="s">
        <v>154</v>
      </c>
      <c r="J30" s="86">
        <v>1576.1200000000003</v>
      </c>
      <c r="K30" s="88">
        <v>18550.97</v>
      </c>
      <c r="L30" s="86">
        <v>1060.4846</v>
      </c>
      <c r="M30" s="87">
        <v>3.1515796085340809E-5</v>
      </c>
      <c r="N30" s="87">
        <f t="shared" si="0"/>
        <v>4.5436635008117697E-2</v>
      </c>
      <c r="O30" s="87">
        <f>L30/'סכום נכסי הקרן'!$C$42</f>
        <v>1.4123064480340486E-3</v>
      </c>
    </row>
    <row r="31" spans="2:15">
      <c r="B31" s="82"/>
      <c r="C31" s="79"/>
      <c r="D31" s="79"/>
      <c r="E31" s="79"/>
      <c r="F31" s="79"/>
      <c r="G31" s="79"/>
      <c r="H31" s="79"/>
      <c r="I31" s="79"/>
      <c r="J31" s="86"/>
      <c r="K31" s="88"/>
      <c r="L31" s="79"/>
      <c r="M31" s="79"/>
      <c r="N31" s="87"/>
      <c r="O31" s="79"/>
    </row>
    <row r="32" spans="2: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59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59">
      <c r="B34" s="94" t="s">
        <v>240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59">
      <c r="B35" s="94" t="s">
        <v>103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59">
      <c r="B36" s="94" t="s">
        <v>223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59" ht="20.25">
      <c r="B37" s="94" t="s">
        <v>231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BG37" s="4"/>
    </row>
    <row r="38" spans="2:59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BG38" s="3"/>
    </row>
    <row r="39" spans="2:59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59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2:59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2:59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2:59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2:59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2:59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2:59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2:59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2:59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2: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2: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2: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2: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2: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2:1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2:1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2:1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2:1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2: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2:1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2:1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2:1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2: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2: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2:1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2:1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2:1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2:1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2:1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2:1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2:1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2:1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2:1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2:1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2:1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2:1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2:1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2:1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2:1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2:1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2:1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2:1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2:1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2:1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2:1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2:1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2:1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2:1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2:1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2:1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2:1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2:1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2:1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2:1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2:1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2:1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2:1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2:1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2:1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2:1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2:1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2:1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</row>
    <row r="111" spans="2:1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</row>
    <row r="112" spans="2:1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</row>
    <row r="113" spans="2:1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</row>
    <row r="114" spans="2:1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</row>
    <row r="115" spans="2:1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</row>
    <row r="116" spans="2:1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</row>
    <row r="117" spans="2:1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</row>
    <row r="118" spans="2:1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</row>
    <row r="119" spans="2:1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</row>
    <row r="120" spans="2:1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</row>
    <row r="121" spans="2:1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</row>
    <row r="122" spans="2:1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</row>
    <row r="123" spans="2:1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</row>
    <row r="124" spans="2:1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</row>
    <row r="125" spans="2:1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</row>
    <row r="126" spans="2:1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</row>
    <row r="127" spans="2:1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</row>
    <row r="128" spans="2:1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</row>
    <row r="129" spans="2:1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</row>
    <row r="130" spans="2:1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</row>
    <row r="131" spans="2:15">
      <c r="C131" s="1"/>
      <c r="D131" s="1"/>
      <c r="E131" s="1"/>
    </row>
    <row r="132" spans="2:15">
      <c r="C132" s="1"/>
      <c r="D132" s="1"/>
      <c r="E132" s="1"/>
    </row>
    <row r="133" spans="2:15">
      <c r="C133" s="1"/>
      <c r="D133" s="1"/>
      <c r="E133" s="1"/>
    </row>
    <row r="134" spans="2:15">
      <c r="C134" s="1"/>
      <c r="D134" s="1"/>
      <c r="E134" s="1"/>
    </row>
    <row r="135" spans="2:15">
      <c r="C135" s="1"/>
      <c r="D135" s="1"/>
      <c r="E135" s="1"/>
    </row>
    <row r="136" spans="2:15">
      <c r="C136" s="1"/>
      <c r="D136" s="1"/>
      <c r="E136" s="1"/>
    </row>
    <row r="137" spans="2:15">
      <c r="C137" s="1"/>
      <c r="D137" s="1"/>
      <c r="E137" s="1"/>
    </row>
    <row r="138" spans="2:15">
      <c r="C138" s="1"/>
      <c r="D138" s="1"/>
      <c r="E138" s="1"/>
    </row>
    <row r="139" spans="2:15">
      <c r="C139" s="1"/>
      <c r="D139" s="1"/>
      <c r="E139" s="1"/>
    </row>
    <row r="140" spans="2:15">
      <c r="C140" s="1"/>
      <c r="D140" s="1"/>
      <c r="E140" s="1"/>
    </row>
    <row r="141" spans="2:15">
      <c r="C141" s="1"/>
      <c r="D141" s="1"/>
      <c r="E141" s="1"/>
    </row>
    <row r="142" spans="2:15">
      <c r="C142" s="1"/>
      <c r="D142" s="1"/>
      <c r="E142" s="1"/>
    </row>
    <row r="143" spans="2:15">
      <c r="C143" s="1"/>
      <c r="D143" s="1"/>
      <c r="E143" s="1"/>
    </row>
    <row r="144" spans="2:1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AG42:AG1048576 AH1:XFD1048576 AG1:AG37 B1:B33 B35:B37 D1:AF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2019-03-04T07:11:18+00:00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A206032B-5C56-48F8-90B6-5A03A285A5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2019-03-04T06:09:14Z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b76e59bb9f5947a781773f53cc6e9460">
    <vt:lpwstr/>
  </property>
  <property fmtid="{D5CDD505-2E9C-101B-9397-08002B2CF9AE}" pid="21" name="n612d9597dc7466f957352ce79be86f3">
    <vt:lpwstr/>
  </property>
  <property fmtid="{D5CDD505-2E9C-101B-9397-08002B2CF9AE}" pid="22" name="ia53b9f18d984e01914f4b79710425b7">
    <vt:lpwstr/>
  </property>
  <property fmtid="{D5CDD505-2E9C-101B-9397-08002B2CF9AE}" pid="24" name="aa1c885e8039426686f6c49672b09953">
    <vt:lpwstr/>
  </property>
  <property fmtid="{D5CDD505-2E9C-101B-9397-08002B2CF9AE}" pid="25" name="e09eddfac2354f9ab04a226e27f86f1f">
    <vt:lpwstr/>
  </property>
  <property fmtid="{D5CDD505-2E9C-101B-9397-08002B2CF9AE}" pid="26" name="kb4cc1381c4248d7a2dfa3f1be0c86c0">
    <vt:lpwstr/>
  </property>
</Properties>
</file>