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7B764880-229E-4FD1-A8AC-2EDFE5251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11" i="20"/>
  <c r="I12" i="20"/>
  <c r="I11" i="20"/>
  <c r="I32" i="20"/>
  <c r="I16" i="20"/>
  <c r="I15" i="20" s="1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L11" i="2"/>
  <c r="K11" i="2"/>
</calcChain>
</file>

<file path=xl/sharedStrings.xml><?xml version="1.0" encoding="utf-8"?>
<sst xmlns="http://schemas.openxmlformats.org/spreadsheetml/2006/main" count="2862" uniqueCount="493">
  <si>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</si>
  <si>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</si>
  <si>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</si>
  <si>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</si>
  <si>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</si>
  <si>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</si>
  <si>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</si>
  <si>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</si>
  <si>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</si>
  <si>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</si>
  <si>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</si>
  <si>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</si>
  <si>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</si>
  <si>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</si>
  <si>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</si>
  <si>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</si>
  <si>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</si>
  <si>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</si>
  <si>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</si>
  <si>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</si>
  <si>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</si>
  <si>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</si>
  <si>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</si>
  <si>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</si>
  <si>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</si>
  <si>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</si>
  <si>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</si>
  <si>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</si>
  <si>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</si>
  <si>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</si>
  <si>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</si>
  <si>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</si>
  <si>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</si>
  <si>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</si>
  <si>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</si>
  <si>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</si>
  <si>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</si>
  <si>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</si>
  <si>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</si>
  <si>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</si>
  <si>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</si>
  <si>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</si>
  <si>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</si>
  <si>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</si>
  <si>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</si>
  <si>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</si>
  <si>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</si>
  <si>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</si>
  <si>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</si>
  <si>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</si>
  <si>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</si>
  <si>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</si>
  <si>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</si>
  <si>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</si>
  <si>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</si>
  <si>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</si>
  <si>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</si>
  <si>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</si>
  <si>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</si>
  <si>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</si>
  <si>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</si>
  <si>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</si>
  <si>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</si>
  <si>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</si>
  <si>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</si>
  <si>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</si>
  <si>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</si>
  <si>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</si>
  <si>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</si>
  <si>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</si>
  <si>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</si>
  <si>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</si>
  <si>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</si>
  <si>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</si>
  <si>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</si>
  <si>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</si>
  <si>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</si>
  <si>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</si>
  <si>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</si>
  <si>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</si>
  <si>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</si>
  <si>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</si>
  <si>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</si>
  <si>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</si>
  <si>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</si>
  <si>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</si>
  <si>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</si>
  <si>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</si>
  <si>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</si>
  <si>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</si>
  <si>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</si>
  <si>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</si>
  <si>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</si>
  <si>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</si>
  <si>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</si>
  <si>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</si>
  <si>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</si>
  <si>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</si>
  <si>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</si>
  <si>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</si>
  <si>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</si>
  <si>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</si>
  <si>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</si>
  <si>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</si>
  <si>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</si>
  <si>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</si>
  <si>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</si>
  <si>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</si>
  <si>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</si>
  <si>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</si>
  <si>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</si>
  <si>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</si>
  <si>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</si>
  <si>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</si>
  <si>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</si>
  <si>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</si>
  <si>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</si>
  <si>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</si>
  <si>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</si>
  <si>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</si>
  <si>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</si>
  <si>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</si>
  <si>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</si>
  <si>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</si>
  <si>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</si>
  <si>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</si>
  <si>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</si>
  <si>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</si>
  <si>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</si>
  <si>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</si>
  <si>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</si>
  <si>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</si>
  <si>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</si>
  <si>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</si>
  <si>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</si>
  <si>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</si>
  <si>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</si>
  <si>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</si>
  <si>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</si>
  <si>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</si>
  <si>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</si>
  <si>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</si>
  <si>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</si>
  <si>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</si>
  <si>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</si>
  <si>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</si>
  <si>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</si>
  <si>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</si>
  <si>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</si>
  <si>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</si>
  <si>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</si>
  <si>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</si>
  <si>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</si>
  <si>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</si>
  <si>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</si>
  <si>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</si>
  <si>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</si>
  <si>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</si>
  <si>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</si>
  <si>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</si>
  <si>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</si>
  <si>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</si>
  <si>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</si>
  <si>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</si>
  <si>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</si>
  <si>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</si>
  <si>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</si>
  <si>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</si>
  <si>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</si>
  <si>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</si>
  <si>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</si>
  <si>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</si>
  <si>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</si>
  <si>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</si>
  <si>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</si>
  <si>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</si>
  <si>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</si>
  <si>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</si>
  <si>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</si>
  <si>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</si>
  <si>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</si>
  <si>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</si>
  <si>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</si>
  <si>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</si>
  <si>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</si>
  <si>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</si>
  <si>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</si>
  <si>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</si>
  <si>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</si>
  <si>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</si>
  <si>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</si>
  <si>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</si>
  <si>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</si>
  <si>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</si>
  <si>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</si>
  <si>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</si>
  <si>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9895</t>
  </si>
  <si>
    <t>בהתאם לשיטה שיושמה בדוח הכספי *</t>
  </si>
  <si>
    <t>יין יפני</t>
  </si>
  <si>
    <t>סה"כ בישראל</t>
  </si>
  <si>
    <t>סה"כ יתרת מזומנים ועו"ש בש"ח</t>
  </si>
  <si>
    <t>ilAAA</t>
  </si>
  <si>
    <t>S&amp;P מעלות</t>
  </si>
  <si>
    <t>סה"כ יתרת מזומנים ועו"ש נקובים במט"ח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</si>
  <si>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</si>
  <si>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</si>
  <si>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</si>
  <si>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</si>
  <si>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</si>
  <si>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</si>
  <si>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</si>
  <si>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</si>
  <si>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</si>
  <si>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</si>
  <si>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</si>
  <si>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</si>
  <si>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</si>
  <si>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</si>
  <si>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0545- גליל</t>
  </si>
  <si>
    <t>1134865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</si>
  <si>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</si>
  <si>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</si>
  <si>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</si>
  <si>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</si>
  <si>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</si>
  <si>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</si>
  <si>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</si>
  <si>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</si>
  <si>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ממשלתית צמודה 0.5% 0529- גליל</t>
  </si>
  <si>
    <t>1157023</t>
  </si>
  <si>
    <t>ממשלתית צמודה 0726- גליל</t>
  </si>
  <si>
    <t>1169564</t>
  </si>
  <si>
    <t>סה"כ לא צמודות</t>
  </si>
  <si>
    <t>סה"כ מלווה קצר מועד</t>
  </si>
  <si>
    <t>מ.ק.מ. 414- בנק ישראל- מק"מ</t>
  </si>
  <si>
    <t>8240418</t>
  </si>
  <si>
    <t>מלווה קצר מועד 814- בנק ישראל- מק"מ</t>
  </si>
  <si>
    <t>8240814</t>
  </si>
  <si>
    <t>סה"כ שחר</t>
  </si>
  <si>
    <t>ממשל שיקלית 0928- שחר</t>
  </si>
  <si>
    <t>1150879</t>
  </si>
  <si>
    <t>ממשל שקלית 0226- שחר</t>
  </si>
  <si>
    <t>1174697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</si>
  <si>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</si>
  <si>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</si>
  <si>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</si>
  <si>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</si>
  <si>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</si>
  <si>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</si>
  <si>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</si>
  <si>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</si>
  <si>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</si>
  <si>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</si>
  <si>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</si>
  <si>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</si>
  <si>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</si>
  <si>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</si>
  <si>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537ב 1.5% 05/37- שחר</t>
  </si>
  <si>
    <t>1166180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</si>
  <si>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</si>
  <si>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</si>
  <si>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</si>
  <si>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</si>
  <si>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1 7/8 02/15/32- US TREASURY Bills</t>
  </si>
  <si>
    <t>US91282CDY49</t>
  </si>
  <si>
    <t>AA+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</si>
  <si>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</si>
  <si>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</si>
  <si>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</si>
  <si>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</si>
  <si>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</si>
  <si>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</si>
  <si>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</si>
  <si>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</si>
  <si>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</si>
  <si>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</si>
  <si>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</si>
  <si>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</si>
  <si>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</si>
  <si>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</si>
  <si>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)4A( כשרה ת"א 125- הראל קרנות נאמנות בע"מ</t>
  </si>
  <si>
    <t>1155340</t>
  </si>
  <si>
    <t>511776783</t>
  </si>
  <si>
    <t>מניות</t>
  </si>
  <si>
    <t>הראל סל )4A( כשרה ת"א 90- הראל קרנות נאמנות בע"מ</t>
  </si>
  <si>
    <t>1166172</t>
  </si>
  <si>
    <t>תכלית סל )40( כשרה ת"א 125- מיטב תכלית קרנות נאמנות בע"מ</t>
  </si>
  <si>
    <t>1155373</t>
  </si>
  <si>
    <t>513534974</t>
  </si>
  <si>
    <t>פסגות ETFי )4A( כשרה ת"א 125- פסגות קרנות נאמנות בע"מ</t>
  </si>
  <si>
    <t>1155324</t>
  </si>
  <si>
    <t>513765339</t>
  </si>
  <si>
    <t>קסם )4A) ETF כשרה ת"א 125- קסם קרנות נאמנות בע"מ</t>
  </si>
  <si>
    <t>1155365</t>
  </si>
  <si>
    <t>510938608</t>
  </si>
  <si>
    <t>סה"כ שמחקות מדדי מניות בחו"ל</t>
  </si>
  <si>
    <t>סה"כ שמחקות מדדים אחרים בישראל</t>
  </si>
  <si>
    <t>הראל סל )00( כשרה תל בונד 60- הראל קרנות נאמנות בע"מ</t>
  </si>
  <si>
    <t>1155092</t>
  </si>
  <si>
    <t>אג"ח</t>
  </si>
  <si>
    <t>הראל סל כש תלבונד שקלי- הראל קרנות נאמנות בע"מ</t>
  </si>
  <si>
    <t>1155191</t>
  </si>
  <si>
    <t>*MTF סל )00( כשרה תל בונד 60- מגדל קרנות נאמנות בע"מ</t>
  </si>
  <si>
    <t>1159698</t>
  </si>
  <si>
    <t>511303661</t>
  </si>
  <si>
    <t>תכלית סל כש תלבונד שקלי- מיטב תכלית קרנות נאמנות בע"מ</t>
  </si>
  <si>
    <t>1155183</t>
  </si>
  <si>
    <t>תכלית סל כש תלבונד תשואות- מיטב תכלית קרנות נאמנות בע"מ</t>
  </si>
  <si>
    <t>1155100</t>
  </si>
  <si>
    <t>פסגות ETF )00( כשרה תל בונד 60- פסגות קרנות נאמנות בע"מ</t>
  </si>
  <si>
    <t>1155076</t>
  </si>
  <si>
    <t>קסם ETF )00( כשרה תל בונד 60- קסם קרנות נאמנות בע"מ</t>
  </si>
  <si>
    <t>1155126</t>
  </si>
  <si>
    <t>קסם ETF כשרה תלבונד שקלי- קסם קרנות נאמנות בע"מ</t>
  </si>
  <si>
    <t>1155159</t>
  </si>
  <si>
    <t>סה"כ שמחקות מדדים אחרים בחו"ל</t>
  </si>
  <si>
    <t>סה"כ short</t>
  </si>
  <si>
    <t>סה"כ שמחקות מדדי מניות</t>
  </si>
  <si>
    <t>Ishares S&amp;P500 Swap Ucits- BlackRock  Asset Managment</t>
  </si>
  <si>
    <t>IE00BMTX1Y45</t>
  </si>
  <si>
    <t>ISHR MSCI EUR-I- BlackRock  Asset Managment</t>
  </si>
  <si>
    <t>IE00B1YZSC51</t>
  </si>
  <si>
    <t>DAIWA EXCHANGE TRAD- Daiwa ETF</t>
  </si>
  <si>
    <t>JP3027620008</t>
  </si>
  <si>
    <t>TSE</t>
  </si>
  <si>
    <t>UBS EM MKT A-USD- EMMUSA</t>
  </si>
  <si>
    <t>LU0480132876</t>
  </si>
  <si>
    <t>SIX</t>
  </si>
  <si>
    <t>HORIZONS S&amp;P/TSX- HORIZON</t>
  </si>
  <si>
    <t>CA44056G1054</t>
  </si>
  <si>
    <t>SOURCE S&amp;P 500 UCITS ETF- Invesco investment management limited</t>
  </si>
  <si>
    <t>IE00B3YCGJ38</t>
  </si>
  <si>
    <t>LSE</t>
  </si>
  <si>
    <t>Lyxor Etf S&amp;P 500- LYXOR ETF</t>
  </si>
  <si>
    <t>LU0496786657</t>
  </si>
  <si>
    <t>Vanguard aust share- Vanguard Group</t>
  </si>
  <si>
    <t>AU000000VAS1</t>
  </si>
  <si>
    <t>סה"כ שמחקות מדדים אחרים</t>
  </si>
  <si>
    <t>ISHARES EMER MKTS- BlackRock  Asset Managment</t>
  </si>
  <si>
    <t>IE00B6TLBW47</t>
  </si>
  <si>
    <t>Ishares markit iboxx $ hy- BlackRock  Asset Managment</t>
  </si>
  <si>
    <t>IE00B4PY7Y77</t>
  </si>
  <si>
    <t>ISHARES MARKIT IBOXX- BlackRock  Asset Managment</t>
  </si>
  <si>
    <t>IE0032895942</t>
  </si>
  <si>
    <t>Ishares markit iboxx eur HY- BlackRock  Asset Managment</t>
  </si>
  <si>
    <t>IE00B66F4759</t>
  </si>
  <si>
    <t>ISHR $ Treasury bond  7-10yr- BlackRock  Asset Managment</t>
  </si>
  <si>
    <t>IE00B1FZS798</t>
  </si>
  <si>
    <t>AMUNDI EURO HIGH- CREDIT AGRICOLE SA</t>
  </si>
  <si>
    <t>LU1681040496</t>
  </si>
  <si>
    <t>EURONEXT</t>
  </si>
  <si>
    <t>Pimco inv grade bond- PIMCO</t>
  </si>
  <si>
    <t>US72201R8170</t>
  </si>
  <si>
    <t>NYSE</t>
  </si>
  <si>
    <t>spdr barclays high yield- State Street Corp</t>
  </si>
  <si>
    <t>US78468R6229</t>
  </si>
  <si>
    <t>Spdr Corporate bond- State Street Corp</t>
  </si>
  <si>
    <t>US78464A3757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</si>
  <si>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</si>
  <si>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</si>
  <si>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</si>
  <si>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</si>
  <si>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</si>
  <si>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</si>
  <si>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</si>
  <si>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</si>
  <si>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</si>
  <si>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</si>
  <si>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</si>
  <si>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</si>
  <si>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</si>
  <si>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</si>
  <si>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</si>
  <si>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</si>
  <si>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</si>
  <si>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</si>
  <si>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</si>
  <si>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</si>
  <si>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</si>
  <si>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</si>
  <si>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</si>
  <si>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</si>
  <si>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</si>
  <si>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</si>
  <si>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</si>
  <si>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</si>
  <si>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</si>
  <si>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</si>
  <si>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</si>
  <si>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</si>
  <si>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</si>
  <si>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</si>
  <si>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</si>
  <si>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</si>
  <si>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</si>
  <si>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</si>
  <si>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</si>
  <si>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</si>
  <si>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</si>
  <si>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</si>
  <si>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</si>
  <si>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</si>
  <si>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</si>
  <si>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</si>
  <si>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</si>
  <si>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</si>
  <si>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</si>
  <si>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</si>
  <si>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</si>
  <si>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</si>
  <si>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לא מדורג</t>
  </si>
  <si>
    <t>זכאים מס עמיתים</t>
  </si>
  <si>
    <t>28200000</t>
  </si>
  <si>
    <t>חייבים</t>
  </si>
  <si>
    <t>27960000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</si>
  <si>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</si>
  <si>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</si>
  <si>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</si>
  <si>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</si>
  <si>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</si>
  <si>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חסכון לילד מסלול הלכתי</t>
  </si>
  <si>
    <t>בנק לאומי לישראל בע"מ</t>
  </si>
  <si>
    <t>1111111111- 10- בנק לאומי</t>
  </si>
  <si>
    <t>130018- 10- בנק לאומי</t>
  </si>
  <si>
    <t>מעלות S&amp;P</t>
  </si>
  <si>
    <t>20001- 10- בנק לאומי</t>
  </si>
  <si>
    <t>20003- 10- בנק לאומי</t>
  </si>
  <si>
    <t>100006- 10- בנק לאומי</t>
  </si>
  <si>
    <t>80031- 10- בנק לאומי</t>
  </si>
  <si>
    <t>Fitch</t>
  </si>
  <si>
    <t>סה"כ חוזים עתידיים בישראל</t>
  </si>
  <si>
    <t>+ILS/-USD 3.6223 04-12-23 (10) -377</t>
  </si>
  <si>
    <t>10001039</t>
  </si>
  <si>
    <t>ל.ר.</t>
  </si>
  <si>
    <t>+ILS/-USD 3.6647 04-12-23 (10) -193</t>
  </si>
  <si>
    <t>10001085</t>
  </si>
  <si>
    <t>+ILS/-USD 3.6794 04-12-23 (10) -256</t>
  </si>
  <si>
    <t>10001060</t>
  </si>
  <si>
    <t>+ILS/-USD 3.7305 04-12-23 (10) -195</t>
  </si>
  <si>
    <t>10001091</t>
  </si>
  <si>
    <t>+ILS/-USD 3.78 04-12-23 (10) -180</t>
  </si>
  <si>
    <t>10001097</t>
  </si>
  <si>
    <t>+ILS/-USD 3.7824 04-12-23 (10) -156</t>
  </si>
  <si>
    <t>10001100</t>
  </si>
  <si>
    <t>+ILS/-USD 3.7965 04-12-23 (10) -150</t>
  </si>
  <si>
    <t>10001103</t>
  </si>
  <si>
    <t>10001102</t>
  </si>
  <si>
    <t>+USD/-ILS 3.5692 04-12-23 (10) -248</t>
  </si>
  <si>
    <t>10001054</t>
  </si>
  <si>
    <t>+USD/-ILS 3.5836 04-12-23 (10) -364</t>
  </si>
  <si>
    <t>10001042</t>
  </si>
  <si>
    <t>+USD/-ILS 3.602 04-12-23 (10) -245</t>
  </si>
  <si>
    <t>10001057</t>
  </si>
  <si>
    <t>+USD/-ILS 3.6024 04-12-23 (10) -361</t>
  </si>
  <si>
    <t>10001040</t>
  </si>
  <si>
    <t>+USD/-ILS 3.6055 04-12-23 (10) -340</t>
  </si>
  <si>
    <t>10001043</t>
  </si>
  <si>
    <t>+USD/-ILS 3.634 04-12-23 (10) -305</t>
  </si>
  <si>
    <t>10001046</t>
  </si>
  <si>
    <t>+USD/-ILS 3.775 04-12-23 (10) -180</t>
  </si>
  <si>
    <t>10001094</t>
  </si>
  <si>
    <t>+USD/-ILS 3.8367 04-12-23 (10) -113</t>
  </si>
  <si>
    <t>10001107</t>
  </si>
  <si>
    <t>סה"כ מט"ח/ מט"ח</t>
  </si>
  <si>
    <t>+CAD/-USD 1.3176 22-01-24 (10) -33</t>
  </si>
  <si>
    <t>10001073</t>
  </si>
  <si>
    <t>+JPY/-USD 144.72 16-01-24 (10) -286</t>
  </si>
  <si>
    <t>10001104</t>
  </si>
  <si>
    <t>+USD/-AUD 0.6511 16-01-24 (10) +33</t>
  </si>
  <si>
    <t>10001099</t>
  </si>
  <si>
    <t>+USD/-CAD 1.30937 22-01-24 (10) -33.3</t>
  </si>
  <si>
    <t>10001065</t>
  </si>
  <si>
    <t>+USD/-CAD 1.31825 16-01-24 (10) -30.5</t>
  </si>
  <si>
    <t>10001078</t>
  </si>
  <si>
    <t>+USD/-EUR 1.05772 13-02-24 (10) +68.2</t>
  </si>
  <si>
    <t>10001105</t>
  </si>
  <si>
    <t>+USD/-EUR 1.1099 13-02-24 (10) +109</t>
  </si>
  <si>
    <t>10001081</t>
  </si>
  <si>
    <t>+USD/-GBP 1.21621 11-01-24 (10) +9.1</t>
  </si>
  <si>
    <t>10001106</t>
  </si>
  <si>
    <t>+USD/-GBP 1.27056 11-01-24 (10) -12.4</t>
  </si>
  <si>
    <t>10001062</t>
  </si>
  <si>
    <t>+USD/-GBP 1.29182 11-01-24 (10) -0.8</t>
  </si>
  <si>
    <t>10001074</t>
  </si>
  <si>
    <t>+USD/-JPY 135.623 16-01-24 (10) -393.5</t>
  </si>
  <si>
    <t>10001067</t>
  </si>
  <si>
    <t>+USD/-JPY 136.53 16-01-24 (10) -390</t>
  </si>
  <si>
    <t>10001076</t>
  </si>
  <si>
    <t>+USD/-JPY 138.6 16-01-24 (10) -368</t>
  </si>
  <si>
    <t>10001083</t>
  </si>
  <si>
    <t>+USD/-JPY 142.08 16-01-24 (10) -356</t>
  </si>
  <si>
    <t>10001093</t>
  </si>
  <si>
    <t>₪ / סה"כ מט"ח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</si>
</sst>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right" readingOrder="1"/>
    </xf>
    <xf numFmtId="0" fontId="0" fillId="0" borderId="0" xfId="0" applyAlignment="1">
      <alignment horizontal="right" readingOrder="2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45197</v>
      </c>
    </row>
    <row r="2" spans="1:36">
      <c r="B2" s="2" t="s">
        <v>1</v>
      </c>
      <c r="C2" s="12" t="s">
        <v>419</v>
      </c>
    </row>
    <row r="3" spans="1:36">
      <c r="B3" s="2" t="s">
        <v>2</v>
      </c>
      <c r="C3" s="26" t="s">
        <v>420</v>
      </c>
    </row>
    <row r="4" spans="1:36">
      <c r="B4" s="2" t="s">
        <v>3</v>
      </c>
      <c r="C4" s="83" t="s">
        <v>196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3567.8046326212002</v>
      </c>
      <c r="D11" s="76">
        <v>3.5700000000000003E-2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18945.495486313601</v>
      </c>
      <c r="D13" s="78">
        <v>0.18970000000000001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194</v>
      </c>
      <c r="C17" s="77">
        <v>77438.005053907007</v>
      </c>
      <c r="D17" s="78">
        <v>0.77549999999999997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-532.07243754217041</v>
      </c>
      <c r="D31" s="78">
        <v>-5.3E-3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441.38547</v>
      </c>
      <c r="D37" s="78">
        <v>4.4000000000000003E-3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99860.61820529963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197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87">
        <v>4.0575000000000001</v>
      </c>
    </row>
    <row r="48" spans="1:4">
      <c r="C48" t="s">
        <v>120</v>
      </c>
      <c r="D48" s="87">
        <v>2.4618000000000002</v>
      </c>
    </row>
    <row r="49" spans="3:4">
      <c r="C49" t="s">
        <v>106</v>
      </c>
      <c r="D49" s="87">
        <v>3.8490000000000002</v>
      </c>
    </row>
    <row r="50" spans="3:4">
      <c r="C50" t="s">
        <v>116</v>
      </c>
      <c r="D50" s="87">
        <v>2.8555000000000001</v>
      </c>
    </row>
    <row r="51" spans="3:4">
      <c r="C51" t="s">
        <v>198</v>
      </c>
      <c r="D51" s="87">
        <v>2.5780000000000001E-2</v>
      </c>
    </row>
    <row r="52" spans="3:4">
      <c r="C52" t="s">
        <v>113</v>
      </c>
      <c r="D52" s="87">
        <v>4.7003000000000004</v>
      </c>
    </row>
  </sheetData>
  <sortState xmlns:xlrd2="http://schemas.microsoft.com/office/spreadsheetml/2017/richdata2" ref="A47:BI52">
    <sortCondition ref="C47:C52"/>
  </sortState>
  <mergeCells count="1">
    <mergeCell ref="B6:D6"/>
  </mergeCells>
  <dataValidations count="1">
    <dataValidation allowBlank="1" showInputMessage="1" showErrorMessage="1" sqref="C1:C4" xr:uid="{46D973E5-1CA8-40CE-94BC-C5E3AC1F09FD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45197</v>
      </c>
    </row>
    <row r="2" spans="2:61" s="1" customFormat="1">
      <c r="B2" s="2" t="s">
        <v>1</v>
      </c>
      <c r="C2" s="12" t="s">
        <v>419</v>
      </c>
    </row>
    <row r="3" spans="2:61" s="1" customFormat="1">
      <c r="B3" s="2" t="s">
        <v>2</v>
      </c>
      <c r="C3" s="26" t="s">
        <v>420</v>
      </c>
    </row>
    <row r="4" spans="2:61" s="1" customFormat="1">
      <c r="B4" s="2" t="s">
        <v>3</v>
      </c>
      <c r="C4" s="83" t="s">
        <v>196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73</v>
      </c>
      <c r="K8" s="28" t="s">
        <v>57</v>
      </c>
      <c r="L8" s="36" t="s">
        <v>182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183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362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363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364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362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365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364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366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212</v>
      </c>
      <c r="C32" s="16"/>
      <c r="D32" s="16"/>
      <c r="E32" s="16"/>
    </row>
    <row r="33" spans="2:5">
      <c r="B33" t="s">
        <v>266</v>
      </c>
      <c r="C33" s="16"/>
      <c r="D33" s="16"/>
      <c r="E33" s="16"/>
    </row>
    <row r="34" spans="2:5">
      <c r="B34" t="s">
        <v>267</v>
      </c>
      <c r="C34" s="16"/>
      <c r="D34" s="16"/>
      <c r="E34" s="16"/>
    </row>
    <row r="35" spans="2:5">
      <c r="B35" t="s">
        <v>268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45197</v>
      </c>
    </row>
    <row r="2" spans="1:60" s="1" customFormat="1">
      <c r="B2" s="2" t="s">
        <v>1</v>
      </c>
      <c r="C2" s="12" t="s">
        <v>419</v>
      </c>
    </row>
    <row r="3" spans="1:60" s="1" customFormat="1">
      <c r="B3" s="2" t="s">
        <v>2</v>
      </c>
      <c r="C3" s="26" t="s">
        <v>420</v>
      </c>
    </row>
    <row r="4" spans="1:60" s="1" customFormat="1">
      <c r="B4" s="2" t="s">
        <v>3</v>
      </c>
      <c r="C4" s="83" t="s">
        <v>196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57</v>
      </c>
      <c r="K8" s="28" t="s">
        <v>182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183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210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419</v>
      </c>
    </row>
    <row r="3" spans="2:81" s="1" customFormat="1">
      <c r="B3" s="2" t="s">
        <v>2</v>
      </c>
      <c r="C3" s="26" t="s">
        <v>420</v>
      </c>
    </row>
    <row r="4" spans="2:81" s="1" customFormat="1">
      <c r="B4" s="2" t="s">
        <v>3</v>
      </c>
      <c r="C4" s="83" t="s">
        <v>196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28" t="s">
        <v>56</v>
      </c>
      <c r="O8" s="28" t="s">
        <v>73</v>
      </c>
      <c r="P8" s="28" t="s">
        <v>57</v>
      </c>
      <c r="Q8" s="36" t="s">
        <v>182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367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368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205</v>
      </c>
      <c r="C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369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370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205</v>
      </c>
      <c r="C19" t="s">
        <v>205</v>
      </c>
      <c r="E19" t="s">
        <v>205</v>
      </c>
      <c r="H19" s="77">
        <v>0</v>
      </c>
      <c r="I19" t="s">
        <v>205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371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372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205</v>
      </c>
      <c r="C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373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205</v>
      </c>
      <c r="C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367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205</v>
      </c>
      <c r="C28" t="s">
        <v>205</v>
      </c>
      <c r="E28" t="s">
        <v>205</v>
      </c>
      <c r="H28" s="77">
        <v>0</v>
      </c>
      <c r="I28" t="s">
        <v>205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368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369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370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205</v>
      </c>
      <c r="C33" t="s">
        <v>205</v>
      </c>
      <c r="E33" t="s">
        <v>205</v>
      </c>
      <c r="H33" s="77">
        <v>0</v>
      </c>
      <c r="I33" t="s">
        <v>205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371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205</v>
      </c>
      <c r="C35" t="s">
        <v>205</v>
      </c>
      <c r="E35" t="s">
        <v>205</v>
      </c>
      <c r="H35" s="77">
        <v>0</v>
      </c>
      <c r="I35" t="s">
        <v>205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372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205</v>
      </c>
      <c r="C37" t="s">
        <v>205</v>
      </c>
      <c r="E37" t="s">
        <v>205</v>
      </c>
      <c r="H37" s="77">
        <v>0</v>
      </c>
      <c r="I37" t="s">
        <v>205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373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205</v>
      </c>
      <c r="C39" t="s">
        <v>205</v>
      </c>
      <c r="E39" t="s">
        <v>205</v>
      </c>
      <c r="H39" s="77">
        <v>0</v>
      </c>
      <c r="I39" t="s">
        <v>205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212</v>
      </c>
    </row>
    <row r="41" spans="2:17">
      <c r="B41" t="s">
        <v>266</v>
      </c>
    </row>
    <row r="42" spans="2:17">
      <c r="B42" t="s">
        <v>267</v>
      </c>
    </row>
    <row r="43" spans="2:17">
      <c r="B43" t="s">
        <v>268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45197</v>
      </c>
    </row>
    <row r="2" spans="2:72" s="1" customFormat="1">
      <c r="B2" s="2" t="s">
        <v>1</v>
      </c>
      <c r="C2" s="12" t="s">
        <v>419</v>
      </c>
    </row>
    <row r="3" spans="2:72" s="1" customFormat="1">
      <c r="B3" s="2" t="s">
        <v>2</v>
      </c>
      <c r="C3" s="26" t="s">
        <v>420</v>
      </c>
    </row>
    <row r="4" spans="2:72" s="1" customFormat="1">
      <c r="B4" s="2" t="s">
        <v>3</v>
      </c>
      <c r="C4" s="83" t="s">
        <v>196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186</v>
      </c>
      <c r="L8" s="28" t="s">
        <v>187</v>
      </c>
      <c r="M8" s="28" t="s">
        <v>5</v>
      </c>
      <c r="N8" s="28" t="s">
        <v>73</v>
      </c>
      <c r="O8" s="28" t="s">
        <v>57</v>
      </c>
      <c r="P8" s="36" t="s">
        <v>182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183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374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375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377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378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266</v>
      </c>
    </row>
    <row r="29" spans="2:16">
      <c r="B29" t="s">
        <v>267</v>
      </c>
    </row>
    <row r="30" spans="2:16">
      <c r="B30" t="s">
        <v>268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419</v>
      </c>
    </row>
    <row r="3" spans="2:65" s="1" customFormat="1">
      <c r="B3" s="2" t="s">
        <v>2</v>
      </c>
      <c r="C3" s="26" t="s">
        <v>420</v>
      </c>
    </row>
    <row r="4" spans="2:65" s="1" customFormat="1">
      <c r="B4" s="2" t="s">
        <v>3</v>
      </c>
      <c r="C4" s="83" t="s">
        <v>196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186</v>
      </c>
      <c r="O8" s="28" t="s">
        <v>187</v>
      </c>
      <c r="P8" s="28" t="s">
        <v>5</v>
      </c>
      <c r="Q8" s="28" t="s">
        <v>73</v>
      </c>
      <c r="R8" s="28" t="s">
        <v>57</v>
      </c>
      <c r="S8" s="36" t="s">
        <v>182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183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379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380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381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382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212</v>
      </c>
      <c r="D26" s="16"/>
      <c r="E26" s="16"/>
      <c r="F26" s="16"/>
    </row>
    <row r="27" spans="2:19">
      <c r="B27" t="s">
        <v>266</v>
      </c>
      <c r="D27" s="16"/>
      <c r="E27" s="16"/>
      <c r="F27" s="16"/>
    </row>
    <row r="28" spans="2:19">
      <c r="B28" t="s">
        <v>267</v>
      </c>
      <c r="D28" s="16"/>
      <c r="E28" s="16"/>
      <c r="F28" s="16"/>
    </row>
    <row r="29" spans="2:19">
      <c r="B29" t="s">
        <v>268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419</v>
      </c>
    </row>
    <row r="3" spans="2:81" s="1" customFormat="1">
      <c r="B3" s="2" t="s">
        <v>2</v>
      </c>
      <c r="C3" s="26" t="s">
        <v>420</v>
      </c>
    </row>
    <row r="4" spans="2:81" s="1" customFormat="1">
      <c r="B4" s="2" t="s">
        <v>3</v>
      </c>
      <c r="C4" s="83" t="s">
        <v>196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186</v>
      </c>
      <c r="O8" s="28" t="s">
        <v>187</v>
      </c>
      <c r="P8" s="28" t="s">
        <v>5</v>
      </c>
      <c r="Q8" s="28" t="s">
        <v>73</v>
      </c>
      <c r="R8" s="28" t="s">
        <v>57</v>
      </c>
      <c r="S8" s="36" t="s">
        <v>182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183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379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380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274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210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272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273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212</v>
      </c>
      <c r="C26" s="16"/>
      <c r="D26" s="16"/>
      <c r="E26" s="16"/>
    </row>
    <row r="27" spans="2:19">
      <c r="B27" t="s">
        <v>266</v>
      </c>
      <c r="C27" s="16"/>
      <c r="D27" s="16"/>
      <c r="E27" s="16"/>
    </row>
    <row r="28" spans="2:19">
      <c r="B28" t="s">
        <v>267</v>
      </c>
      <c r="C28" s="16"/>
      <c r="D28" s="16"/>
      <c r="E28" s="16"/>
    </row>
    <row r="29" spans="2:19">
      <c r="B29" t="s">
        <v>268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45197</v>
      </c>
    </row>
    <row r="2" spans="2:98" s="1" customFormat="1">
      <c r="B2" s="2" t="s">
        <v>1</v>
      </c>
      <c r="C2" s="12" t="s">
        <v>419</v>
      </c>
    </row>
    <row r="3" spans="2:98" s="1" customFormat="1">
      <c r="B3" s="2" t="s">
        <v>2</v>
      </c>
      <c r="C3" s="26" t="s">
        <v>420</v>
      </c>
    </row>
    <row r="4" spans="2:98" s="1" customFormat="1">
      <c r="B4" s="2" t="s">
        <v>3</v>
      </c>
      <c r="C4" s="83" t="s">
        <v>196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186</v>
      </c>
      <c r="I8" s="28" t="s">
        <v>187</v>
      </c>
      <c r="J8" s="28" t="s">
        <v>5</v>
      </c>
      <c r="K8" s="28" t="s">
        <v>73</v>
      </c>
      <c r="L8" s="28" t="s">
        <v>57</v>
      </c>
      <c r="M8" s="36" t="s">
        <v>182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183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205</v>
      </c>
      <c r="C13" t="s">
        <v>205</v>
      </c>
      <c r="D13" s="16"/>
      <c r="E13" s="16"/>
      <c r="F13" t="s">
        <v>205</v>
      </c>
      <c r="G13" t="s">
        <v>205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210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272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273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212</v>
      </c>
      <c r="C19" s="16"/>
      <c r="D19" s="16"/>
      <c r="E19" s="16"/>
    </row>
    <row r="20" spans="2:13">
      <c r="B20" t="s">
        <v>266</v>
      </c>
      <c r="C20" s="16"/>
      <c r="D20" s="16"/>
      <c r="E20" s="16"/>
    </row>
    <row r="21" spans="2:13">
      <c r="B21" t="s">
        <v>267</v>
      </c>
      <c r="C21" s="16"/>
      <c r="D21" s="16"/>
      <c r="E21" s="16"/>
    </row>
    <row r="22" spans="2:13">
      <c r="B22" t="s">
        <v>268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419</v>
      </c>
    </row>
    <row r="3" spans="2:55" s="1" customFormat="1">
      <c r="B3" s="2" t="s">
        <v>2</v>
      </c>
      <c r="C3" s="26" t="s">
        <v>420</v>
      </c>
    </row>
    <row r="4" spans="2:55" s="1" customFormat="1">
      <c r="B4" s="2" t="s">
        <v>3</v>
      </c>
      <c r="C4" s="83" t="s">
        <v>196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186</v>
      </c>
      <c r="G8" s="28" t="s">
        <v>187</v>
      </c>
      <c r="H8" s="28" t="s">
        <v>5</v>
      </c>
      <c r="I8" s="28" t="s">
        <v>73</v>
      </c>
      <c r="J8" s="28" t="s">
        <v>57</v>
      </c>
      <c r="K8" s="36" t="s">
        <v>182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183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383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205</v>
      </c>
      <c r="C14" t="s">
        <v>205</v>
      </c>
      <c r="D14" t="s">
        <v>205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384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205</v>
      </c>
      <c r="C16" t="s">
        <v>205</v>
      </c>
      <c r="D16" t="s">
        <v>205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385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205</v>
      </c>
      <c r="C18" t="s">
        <v>205</v>
      </c>
      <c r="D18" t="s">
        <v>205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386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205</v>
      </c>
      <c r="C20" t="s">
        <v>205</v>
      </c>
      <c r="D20" t="s">
        <v>205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210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387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205</v>
      </c>
      <c r="C23" t="s">
        <v>205</v>
      </c>
      <c r="D23" t="s">
        <v>205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388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389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205</v>
      </c>
      <c r="C27" t="s">
        <v>205</v>
      </c>
      <c r="D27" t="s">
        <v>205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390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205</v>
      </c>
      <c r="C29" t="s">
        <v>205</v>
      </c>
      <c r="D29" t="s">
        <v>205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212</v>
      </c>
      <c r="C30" s="16"/>
    </row>
    <row r="31" spans="2:11">
      <c r="B31" t="s">
        <v>266</v>
      </c>
      <c r="C31" s="16"/>
    </row>
    <row r="32" spans="2:11">
      <c r="B32" t="s">
        <v>267</v>
      </c>
      <c r="C32" s="16"/>
    </row>
    <row r="33" spans="2:3">
      <c r="B33" t="s">
        <v>268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45197</v>
      </c>
    </row>
    <row r="2" spans="2:59" s="1" customFormat="1">
      <c r="B2" s="2" t="s">
        <v>1</v>
      </c>
      <c r="C2" s="12" t="s">
        <v>419</v>
      </c>
    </row>
    <row r="3" spans="2:59" s="1" customFormat="1">
      <c r="B3" s="2" t="s">
        <v>2</v>
      </c>
      <c r="C3" s="26" t="s">
        <v>420</v>
      </c>
    </row>
    <row r="4" spans="2:59" s="1" customFormat="1">
      <c r="B4" s="2" t="s">
        <v>3</v>
      </c>
      <c r="C4" s="83" t="s">
        <v>196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73</v>
      </c>
      <c r="K8" s="28" t="s">
        <v>57</v>
      </c>
      <c r="L8" s="36" t="s">
        <v>182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391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361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212</v>
      </c>
      <c r="C16" s="16"/>
      <c r="D16" s="16"/>
    </row>
    <row r="17" spans="2:4">
      <c r="B17" t="s">
        <v>266</v>
      </c>
      <c r="C17" s="16"/>
      <c r="D17" s="16"/>
    </row>
    <row r="18" spans="2:4">
      <c r="B18" t="s">
        <v>267</v>
      </c>
      <c r="C18" s="16"/>
      <c r="D18" s="16"/>
    </row>
    <row r="19" spans="2:4">
      <c r="B19" t="s">
        <v>268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45197</v>
      </c>
    </row>
    <row r="2" spans="2:52" s="1" customFormat="1">
      <c r="B2" s="2" t="s">
        <v>1</v>
      </c>
      <c r="C2" s="12" t="s">
        <v>419</v>
      </c>
    </row>
    <row r="3" spans="2:52" s="1" customFormat="1">
      <c r="B3" s="2" t="s">
        <v>2</v>
      </c>
      <c r="C3" s="26" t="s">
        <v>420</v>
      </c>
    </row>
    <row r="4" spans="2:52" s="1" customFormat="1">
      <c r="B4" s="2" t="s">
        <v>3</v>
      </c>
      <c r="C4" s="83" t="s">
        <v>196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73</v>
      </c>
      <c r="K8" s="28" t="s">
        <v>57</v>
      </c>
      <c r="L8" s="36" t="s">
        <v>182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362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363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364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362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365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364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366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274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212</v>
      </c>
      <c r="C34" s="16"/>
      <c r="D34" s="16"/>
    </row>
    <row r="35" spans="2:12">
      <c r="B35" t="s">
        <v>266</v>
      </c>
      <c r="C35" s="16"/>
      <c r="D35" s="16"/>
    </row>
    <row r="36" spans="2:12">
      <c r="B36" t="s">
        <v>267</v>
      </c>
      <c r="C36" s="16"/>
      <c r="D36" s="16"/>
    </row>
    <row r="37" spans="2:12">
      <c r="B37" t="s">
        <v>268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9" workbookViewId="0">
      <selection activeCell="O29" sqref="O2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45197</v>
      </c>
    </row>
    <row r="2" spans="2:13" s="1" customFormat="1">
      <c r="B2" s="2" t="s">
        <v>1</v>
      </c>
      <c r="C2" s="12" t="s">
        <v>419</v>
      </c>
    </row>
    <row r="3" spans="2:13" s="1" customFormat="1">
      <c r="B3" s="2" t="s">
        <v>2</v>
      </c>
      <c r="C3" s="26" t="s">
        <v>420</v>
      </c>
    </row>
    <row r="4" spans="2:13" s="1" customFormat="1">
      <c r="B4" s="2" t="s">
        <v>3</v>
      </c>
      <c r="C4" s="83" t="s">
        <v>196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3567.8046326212002</v>
      </c>
      <c r="K11" s="76">
        <f>J11/$J$11</f>
        <v>1</v>
      </c>
      <c r="L11" s="76">
        <f>J11/'סכום נכסי הקרן'!$C$42</f>
        <v>3.5727844436996045E-2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3567.8046326212002</v>
      </c>
      <c r="K12" s="80">
        <f t="shared" ref="K12:K35" si="0">J12/$J$11</f>
        <v>1</v>
      </c>
      <c r="L12" s="80">
        <f>J12/'סכום נכסי הקרן'!$C$42</f>
        <v>3.5727844436996045E-2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v>1561.19462</v>
      </c>
      <c r="K13" s="80">
        <f t="shared" si="0"/>
        <v>0.43757850576392665</v>
      </c>
      <c r="L13" s="80">
        <f>J13/'סכום נכסי הקרן'!$C$42</f>
        <v>1.5633736782906749E-2</v>
      </c>
    </row>
    <row r="14" spans="2:13">
      <c r="B14" s="84" t="s">
        <v>421</v>
      </c>
      <c r="C14" s="84" t="s">
        <v>422</v>
      </c>
      <c r="D14">
        <v>10</v>
      </c>
      <c r="E14" t="s">
        <v>201</v>
      </c>
      <c r="F14" s="83" t="s">
        <v>202</v>
      </c>
      <c r="G14" t="s">
        <v>102</v>
      </c>
      <c r="H14" s="85">
        <v>4.3900000000000002E-2</v>
      </c>
      <c r="I14" s="85">
        <v>4.3900000000000002E-2</v>
      </c>
      <c r="J14" s="86">
        <v>1561.19462</v>
      </c>
      <c r="K14" s="85">
        <f t="shared" si="0"/>
        <v>0.43757850576392665</v>
      </c>
      <c r="L14" s="85">
        <f>J14/'סכום נכסי הקרן'!$C$42</f>
        <v>1.5633736782906749E-2</v>
      </c>
    </row>
    <row r="15" spans="2:13">
      <c r="B15" s="79" t="s">
        <v>203</v>
      </c>
      <c r="C15" s="26"/>
      <c r="D15" s="27"/>
      <c r="E15" s="27"/>
      <c r="F15" s="27"/>
      <c r="G15" s="27"/>
      <c r="H15" s="27"/>
      <c r="I15" s="80">
        <v>0</v>
      </c>
      <c r="J15" s="81">
        <v>2006.6100126212</v>
      </c>
      <c r="K15" s="80">
        <f t="shared" si="0"/>
        <v>0.56242149423607335</v>
      </c>
      <c r="L15" s="80">
        <f>J15/'סכום נכסי הקרן'!$C$42</f>
        <v>2.0094107654089293E-2</v>
      </c>
    </row>
    <row r="16" spans="2:13">
      <c r="B16" s="84" t="s">
        <v>421</v>
      </c>
      <c r="C16" s="84" t="s">
        <v>423</v>
      </c>
      <c r="D16">
        <v>10</v>
      </c>
      <c r="E16" t="s">
        <v>201</v>
      </c>
      <c r="F16" s="83" t="s">
        <v>424</v>
      </c>
      <c r="G16" t="s">
        <v>120</v>
      </c>
      <c r="H16" s="85">
        <v>0</v>
      </c>
      <c r="I16" s="85">
        <v>0</v>
      </c>
      <c r="J16" s="86">
        <v>1.1014585560000001</v>
      </c>
      <c r="K16" s="85">
        <f t="shared" si="0"/>
        <v>3.0872165642959517E-4</v>
      </c>
      <c r="L16" s="85">
        <f>J16/'סכום נכסי הקרן'!$C$42</f>
        <v>1.1029959315248315E-5</v>
      </c>
    </row>
    <row r="17" spans="2:12">
      <c r="B17" s="84" t="s">
        <v>421</v>
      </c>
      <c r="C17" s="84" t="s">
        <v>425</v>
      </c>
      <c r="D17">
        <v>10</v>
      </c>
      <c r="E17" t="s">
        <v>201</v>
      </c>
      <c r="F17" s="83" t="s">
        <v>202</v>
      </c>
      <c r="G17" t="s">
        <v>106</v>
      </c>
      <c r="H17" s="85">
        <v>4.7600000000000003E-2</v>
      </c>
      <c r="I17" s="85">
        <v>4.7600000000000003E-2</v>
      </c>
      <c r="J17" s="86">
        <v>1521.88524693</v>
      </c>
      <c r="K17" s="85">
        <f t="shared" si="0"/>
        <v>0.42656070150676917</v>
      </c>
      <c r="L17" s="85">
        <f>J17/'סכום נכסי הקרן'!$C$42</f>
        <v>1.5240094386369753E-2</v>
      </c>
    </row>
    <row r="18" spans="2:12">
      <c r="B18" s="84" t="s">
        <v>421</v>
      </c>
      <c r="C18" s="84" t="s">
        <v>427</v>
      </c>
      <c r="D18">
        <v>10</v>
      </c>
      <c r="E18" t="s">
        <v>201</v>
      </c>
      <c r="F18" s="83" t="s">
        <v>202</v>
      </c>
      <c r="G18" t="s">
        <v>116</v>
      </c>
      <c r="H18" s="85">
        <v>0</v>
      </c>
      <c r="I18" s="85">
        <v>0</v>
      </c>
      <c r="J18" s="86">
        <v>288.45375795000001</v>
      </c>
      <c r="K18" s="85">
        <f t="shared" si="0"/>
        <v>8.0849090029371462E-2</v>
      </c>
      <c r="L18" s="85">
        <f>J18/'סכום נכסי הקרן'!$C$42</f>
        <v>2.8885637114420717E-3</v>
      </c>
    </row>
    <row r="19" spans="2:12">
      <c r="B19" s="84" t="s">
        <v>421</v>
      </c>
      <c r="C19" s="84" t="s">
        <v>426</v>
      </c>
      <c r="D19">
        <v>10</v>
      </c>
      <c r="E19" t="s">
        <v>201</v>
      </c>
      <c r="F19" s="83" t="s">
        <v>424</v>
      </c>
      <c r="G19" t="s">
        <v>110</v>
      </c>
      <c r="H19" s="85">
        <v>3.3300000000000003E-2</v>
      </c>
      <c r="I19" s="85">
        <v>3.3300000000000003E-2</v>
      </c>
      <c r="J19" s="86">
        <v>65.579790075000005</v>
      </c>
      <c r="K19" s="85">
        <f t="shared" si="0"/>
        <v>1.8380992466737099E-2</v>
      </c>
      <c r="L19" s="85">
        <f>J19/'סכום נכסי הקרן'!$C$42</f>
        <v>6.567132394491793E-4</v>
      </c>
    </row>
    <row r="20" spans="2:12">
      <c r="B20" s="84" t="s">
        <v>421</v>
      </c>
      <c r="C20" s="84" t="s">
        <v>428</v>
      </c>
      <c r="D20">
        <v>10</v>
      </c>
      <c r="E20" t="s">
        <v>201</v>
      </c>
      <c r="F20" s="83" t="s">
        <v>424</v>
      </c>
      <c r="G20" t="s">
        <v>198</v>
      </c>
      <c r="H20" s="85">
        <v>0</v>
      </c>
      <c r="I20" s="85">
        <v>0</v>
      </c>
      <c r="J20" s="86">
        <v>129.58975911019999</v>
      </c>
      <c r="K20" s="85">
        <f t="shared" si="0"/>
        <v>3.6321988576765982E-2</v>
      </c>
      <c r="L20" s="85">
        <f>J20/'סכום נכסי הקרן'!$C$42</f>
        <v>1.2977063575130424E-3</v>
      </c>
    </row>
    <row r="21" spans="2:12">
      <c r="B21" s="79" t="s">
        <v>204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205</v>
      </c>
      <c r="C22" t="s">
        <v>205</v>
      </c>
      <c r="D22" s="16"/>
      <c r="E22" t="s">
        <v>205</v>
      </c>
      <c r="G22" t="s">
        <v>205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206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205</v>
      </c>
      <c r="C24" t="s">
        <v>205</v>
      </c>
      <c r="D24" s="16"/>
      <c r="E24" t="s">
        <v>205</v>
      </c>
      <c r="G24" t="s">
        <v>205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207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205</v>
      </c>
      <c r="C26" t="s">
        <v>205</v>
      </c>
      <c r="D26" s="16"/>
      <c r="E26" t="s">
        <v>205</v>
      </c>
      <c r="G26" t="s">
        <v>205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208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205</v>
      </c>
      <c r="C28" t="s">
        <v>205</v>
      </c>
      <c r="D28" s="16"/>
      <c r="E28" t="s">
        <v>205</v>
      </c>
      <c r="G28" t="s">
        <v>205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209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205</v>
      </c>
      <c r="C30" t="s">
        <v>205</v>
      </c>
      <c r="D30" s="16"/>
      <c r="E30" t="s">
        <v>205</v>
      </c>
      <c r="G30" t="s">
        <v>205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210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s="79" t="s">
        <v>211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205</v>
      </c>
      <c r="C33" t="s">
        <v>205</v>
      </c>
      <c r="D33" s="16"/>
      <c r="E33" t="s">
        <v>205</v>
      </c>
      <c r="G33" t="s">
        <v>205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209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205</v>
      </c>
      <c r="C35" t="s">
        <v>205</v>
      </c>
      <c r="D35" s="16"/>
      <c r="E35" t="s">
        <v>205</v>
      </c>
      <c r="G35" t="s">
        <v>205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t="s">
        <v>212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3"/>
  <sheetViews>
    <sheetView rightToLeft="1" topLeftCell="A7" workbookViewId="0">
      <selection activeCell="F21" sqref="F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45197</v>
      </c>
    </row>
    <row r="2" spans="2:49" s="1" customFormat="1">
      <c r="B2" s="2" t="s">
        <v>1</v>
      </c>
      <c r="C2" s="12" t="s">
        <v>419</v>
      </c>
    </row>
    <row r="3" spans="2:49" s="1" customFormat="1">
      <c r="B3" s="2" t="s">
        <v>2</v>
      </c>
      <c r="C3" s="26" t="s">
        <v>420</v>
      </c>
    </row>
    <row r="4" spans="2:49" s="1" customFormat="1">
      <c r="B4" s="2" t="s">
        <v>3</v>
      </c>
      <c r="C4" s="83" t="s">
        <v>196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186</v>
      </c>
      <c r="H8" s="28" t="s">
        <v>187</v>
      </c>
      <c r="I8" s="28" t="s">
        <v>5</v>
      </c>
      <c r="J8" s="28" t="s">
        <v>57</v>
      </c>
      <c r="K8" s="36" t="s">
        <v>182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183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117</v>
      </c>
      <c r="C11" s="7"/>
      <c r="D11" s="7"/>
      <c r="E11" s="7"/>
      <c r="F11" s="7"/>
      <c r="G11" s="75"/>
      <c r="H11" s="7"/>
      <c r="I11" s="75">
        <f>I12+I51</f>
        <v>-532.07243754217075</v>
      </c>
      <c r="J11" s="76">
        <f>I11/$I$11</f>
        <v>1</v>
      </c>
      <c r="K11" s="76">
        <f>I11/'סכום נכסי הקרן'!$C$42</f>
        <v>-5.3281508476975712E-3</v>
      </c>
      <c r="N11" s="81"/>
      <c r="O11" s="81"/>
      <c r="AW11" s="16"/>
    </row>
    <row r="12" spans="2:49">
      <c r="B12" s="79" t="s">
        <v>430</v>
      </c>
      <c r="C12" s="16"/>
      <c r="D12" s="16"/>
      <c r="G12" s="81"/>
      <c r="I12" s="81">
        <f>I13+I15+I32+I47+I49</f>
        <v>-532.07243754217075</v>
      </c>
      <c r="J12" s="80">
        <f t="shared" ref="J12:J59" si="0">I12/$I$11</f>
        <v>1</v>
      </c>
      <c r="K12" s="80">
        <f>I12/'סכום נכסי הקרן'!$C$42</f>
        <v>-5.3281508476975712E-3</v>
      </c>
    </row>
    <row r="13" spans="2:49">
      <c r="B13" s="79" t="s">
        <v>362</v>
      </c>
      <c r="C13" s="16"/>
      <c r="D13" s="16"/>
      <c r="G13" s="81"/>
      <c r="I13" s="81">
        <v>0</v>
      </c>
      <c r="J13" s="80">
        <f t="shared" si="0"/>
        <v>0</v>
      </c>
      <c r="K13" s="80">
        <f>I13/'סכום נכסי הקרן'!$C$42</f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86">
        <v>0</v>
      </c>
      <c r="H14" s="86">
        <v>0</v>
      </c>
      <c r="I14" s="86">
        <v>0</v>
      </c>
      <c r="J14" s="85">
        <f t="shared" si="0"/>
        <v>0</v>
      </c>
      <c r="K14" s="85">
        <f>I14/'סכום נכסי הקרן'!$C$42</f>
        <v>0</v>
      </c>
    </row>
    <row r="15" spans="2:49">
      <c r="B15" s="89" t="s">
        <v>492</v>
      </c>
      <c r="C15" s="16"/>
      <c r="D15" s="16"/>
      <c r="G15" s="81"/>
      <c r="I15" s="81">
        <f>SUM(I16:I31)</f>
        <v>-703.34034754217078</v>
      </c>
      <c r="J15" s="80">
        <f t="shared" si="0"/>
        <v>1.3218883330832669</v>
      </c>
      <c r="K15" s="80">
        <f>I15/'סכום נכסי הקרן'!$C$42</f>
        <v>-7.0432204424791386E-3</v>
      </c>
    </row>
    <row r="16" spans="2:49">
      <c r="B16" t="s">
        <v>431</v>
      </c>
      <c r="C16" t="s">
        <v>432</v>
      </c>
      <c r="D16" t="s">
        <v>433</v>
      </c>
      <c r="E16" t="s">
        <v>106</v>
      </c>
      <c r="F16" s="88">
        <v>45040</v>
      </c>
      <c r="G16" s="77">
        <v>13324232.1</v>
      </c>
      <c r="H16" s="77">
        <v>-5.8936809999999999</v>
      </c>
      <c r="I16" s="77">
        <f>-785.28771+1.87902245782925</f>
        <v>-783.4086875421707</v>
      </c>
      <c r="J16" s="78">
        <f t="shared" si="0"/>
        <v>1.4723722415711107</v>
      </c>
      <c r="K16" s="78">
        <f>I16/'סכום נכסי הקרן'!$C$42</f>
        <v>-7.845021407053487E-3</v>
      </c>
    </row>
    <row r="17" spans="2:11">
      <c r="B17" t="s">
        <v>434</v>
      </c>
      <c r="C17" t="s">
        <v>435</v>
      </c>
      <c r="D17" t="s">
        <v>433</v>
      </c>
      <c r="E17" t="s">
        <v>106</v>
      </c>
      <c r="F17" s="88">
        <v>45145</v>
      </c>
      <c r="G17" s="77">
        <v>989469</v>
      </c>
      <c r="H17" s="77">
        <v>-4.6685080000000001</v>
      </c>
      <c r="I17" s="77">
        <v>-46.193440000000002</v>
      </c>
      <c r="J17" s="78">
        <f t="shared" si="0"/>
        <v>8.6817953234683054E-2</v>
      </c>
      <c r="K17" s="78">
        <f>I17/'סכום נכסי הקרן'!$C$42</f>
        <v>-4.6257915112274465E-4</v>
      </c>
    </row>
    <row r="18" spans="2:11">
      <c r="B18" t="s">
        <v>436</v>
      </c>
      <c r="C18" t="s">
        <v>437</v>
      </c>
      <c r="D18" t="s">
        <v>433</v>
      </c>
      <c r="E18" t="s">
        <v>106</v>
      </c>
      <c r="F18" s="88">
        <v>45111</v>
      </c>
      <c r="G18" s="77">
        <v>294352</v>
      </c>
      <c r="H18" s="77">
        <v>-4.2503330000000004</v>
      </c>
      <c r="I18" s="77">
        <v>-12.51094</v>
      </c>
      <c r="J18" s="78">
        <f t="shared" si="0"/>
        <v>2.3513602880450679E-2</v>
      </c>
      <c r="K18" s="78">
        <f>I18/'סכום נכסי הקרן'!$C$42</f>
        <v>-1.2528402311989733E-4</v>
      </c>
    </row>
    <row r="19" spans="2:11">
      <c r="B19" t="s">
        <v>438</v>
      </c>
      <c r="C19" t="s">
        <v>439</v>
      </c>
      <c r="D19" t="s">
        <v>433</v>
      </c>
      <c r="E19" t="s">
        <v>106</v>
      </c>
      <c r="F19" s="88">
        <v>45154</v>
      </c>
      <c r="G19" s="77">
        <v>858015</v>
      </c>
      <c r="H19" s="77">
        <v>-2.8223240000000001</v>
      </c>
      <c r="I19" s="77">
        <v>-24.215959999999999</v>
      </c>
      <c r="J19" s="78">
        <f t="shared" si="0"/>
        <v>4.5512524783020175E-2</v>
      </c>
      <c r="K19" s="78">
        <f>I19/'סכום נכסי הקרן'!$C$42</f>
        <v>-2.4249759750350565E-4</v>
      </c>
    </row>
    <row r="20" spans="2:11">
      <c r="B20" t="s">
        <v>440</v>
      </c>
      <c r="C20" t="s">
        <v>441</v>
      </c>
      <c r="D20" t="s">
        <v>433</v>
      </c>
      <c r="E20" t="s">
        <v>106</v>
      </c>
      <c r="F20" s="88">
        <v>45168</v>
      </c>
      <c r="G20" s="77">
        <v>378000</v>
      </c>
      <c r="H20" s="77">
        <v>-1.475841</v>
      </c>
      <c r="I20" s="77">
        <v>-5.5786800000000003</v>
      </c>
      <c r="J20" s="78">
        <f t="shared" si="0"/>
        <v>1.0484812981047994E-2</v>
      </c>
      <c r="K20" s="78">
        <f>I20/'סכום נכסי הקרן'!$C$42</f>
        <v>-5.5864665172921375E-5</v>
      </c>
    </row>
    <row r="21" spans="2:11">
      <c r="B21" t="s">
        <v>442</v>
      </c>
      <c r="C21" t="s">
        <v>443</v>
      </c>
      <c r="D21" t="s">
        <v>433</v>
      </c>
      <c r="E21" t="s">
        <v>106</v>
      </c>
      <c r="F21" s="88">
        <v>45169</v>
      </c>
      <c r="G21" s="77">
        <v>151296</v>
      </c>
      <c r="H21" s="77">
        <v>-1.4114519999999999</v>
      </c>
      <c r="I21" s="77">
        <v>-2.1354699999999998</v>
      </c>
      <c r="J21" s="78">
        <f t="shared" si="0"/>
        <v>4.013494872736661E-3</v>
      </c>
      <c r="K21" s="78">
        <f>I21/'סכום נכסי הקרן'!$C$42</f>
        <v>-2.1384506108401699E-5</v>
      </c>
    </row>
    <row r="22" spans="2:11">
      <c r="B22" t="s">
        <v>444</v>
      </c>
      <c r="C22" t="s">
        <v>445</v>
      </c>
      <c r="D22" t="s">
        <v>433</v>
      </c>
      <c r="E22" t="s">
        <v>106</v>
      </c>
      <c r="F22" s="88">
        <v>45173</v>
      </c>
      <c r="G22" s="77">
        <v>94912.5</v>
      </c>
      <c r="H22" s="77">
        <v>-1.034816</v>
      </c>
      <c r="I22" s="77">
        <v>-0.98216999999999999</v>
      </c>
      <c r="J22" s="78">
        <f t="shared" si="0"/>
        <v>1.8459328668423191E-3</v>
      </c>
      <c r="K22" s="78">
        <f>I22/'סכום נכסי הקרן'!$C$42</f>
        <v>-9.8354087692587099E-6</v>
      </c>
    </row>
    <row r="23" spans="2:11">
      <c r="B23" t="s">
        <v>444</v>
      </c>
      <c r="C23" t="s">
        <v>446</v>
      </c>
      <c r="D23" t="s">
        <v>433</v>
      </c>
      <c r="E23" t="s">
        <v>106</v>
      </c>
      <c r="F23" s="88">
        <v>45173</v>
      </c>
      <c r="G23" s="77">
        <v>303720</v>
      </c>
      <c r="H23" s="77">
        <v>-1.034815</v>
      </c>
      <c r="I23" s="77">
        <v>-3.1429399999999998</v>
      </c>
      <c r="J23" s="78">
        <f t="shared" si="0"/>
        <v>5.9069776561220541E-3</v>
      </c>
      <c r="K23" s="78">
        <f>I23/'סכום נכסי הקרן'!$C$42</f>
        <v>-3.1473268005797339E-5</v>
      </c>
    </row>
    <row r="24" spans="2:11">
      <c r="B24" t="s">
        <v>447</v>
      </c>
      <c r="C24" t="s">
        <v>448</v>
      </c>
      <c r="D24" t="s">
        <v>433</v>
      </c>
      <c r="E24" t="s">
        <v>106</v>
      </c>
      <c r="F24" s="88">
        <v>45092</v>
      </c>
      <c r="G24" s="77">
        <v>1154700</v>
      </c>
      <c r="H24" s="77">
        <v>6.9261309999999998</v>
      </c>
      <c r="I24" s="77">
        <v>79.976039999999998</v>
      </c>
      <c r="J24" s="78">
        <f t="shared" si="0"/>
        <v>-0.15031043586741194</v>
      </c>
      <c r="K24" s="78">
        <f>I24/'סכום נכסי הקרן'!$C$42</f>
        <v>8.0087667628474235E-4</v>
      </c>
    </row>
    <row r="25" spans="2:11">
      <c r="B25" t="s">
        <v>449</v>
      </c>
      <c r="C25" t="s">
        <v>450</v>
      </c>
      <c r="D25" t="s">
        <v>433</v>
      </c>
      <c r="E25" t="s">
        <v>106</v>
      </c>
      <c r="F25" s="88">
        <v>45048</v>
      </c>
      <c r="G25" s="77">
        <v>384900</v>
      </c>
      <c r="H25" s="77">
        <v>6.5520079999999998</v>
      </c>
      <c r="I25" s="77">
        <v>25.218679999999999</v>
      </c>
      <c r="J25" s="78">
        <f t="shared" si="0"/>
        <v>-4.7397080210532856E-2</v>
      </c>
      <c r="K25" s="78">
        <f>I25/'סכום נכסי הקרן'!$C$42</f>
        <v>2.525387931021404E-4</v>
      </c>
    </row>
    <row r="26" spans="2:11">
      <c r="B26" t="s">
        <v>451</v>
      </c>
      <c r="C26" t="s">
        <v>452</v>
      </c>
      <c r="D26" t="s">
        <v>433</v>
      </c>
      <c r="E26" t="s">
        <v>106</v>
      </c>
      <c r="F26" s="88">
        <v>45099</v>
      </c>
      <c r="G26" s="77">
        <v>404145</v>
      </c>
      <c r="H26" s="77">
        <v>6.0739609999999997</v>
      </c>
      <c r="I26" s="77">
        <v>24.547609999999999</v>
      </c>
      <c r="J26" s="78">
        <f t="shared" si="0"/>
        <v>-4.6135842167269597E-2</v>
      </c>
      <c r="K26" s="78">
        <f>I26/'סכום נכסי הקרן'!$C$42</f>
        <v>2.4581872655277885E-4</v>
      </c>
    </row>
    <row r="27" spans="2:11">
      <c r="B27" t="s">
        <v>453</v>
      </c>
      <c r="C27" t="s">
        <v>454</v>
      </c>
      <c r="D27" t="s">
        <v>433</v>
      </c>
      <c r="E27" t="s">
        <v>106</v>
      </c>
      <c r="F27" s="88">
        <v>45043</v>
      </c>
      <c r="G27" s="77">
        <v>96225</v>
      </c>
      <c r="H27" s="77">
        <v>6.0635700000000003</v>
      </c>
      <c r="I27" s="77">
        <v>5.83467</v>
      </c>
      <c r="J27" s="78">
        <f t="shared" si="0"/>
        <v>-1.0965931682070185E-2</v>
      </c>
      <c r="K27" s="78">
        <f>I27/'סכום נכסי הקרן'!$C$42</f>
        <v>5.8428138187615908E-5</v>
      </c>
    </row>
    <row r="28" spans="2:11">
      <c r="B28" t="s">
        <v>455</v>
      </c>
      <c r="C28" t="s">
        <v>456</v>
      </c>
      <c r="D28" t="s">
        <v>433</v>
      </c>
      <c r="E28" t="s">
        <v>106</v>
      </c>
      <c r="F28" s="88">
        <v>45050</v>
      </c>
      <c r="G28" s="77">
        <v>153960</v>
      </c>
      <c r="H28" s="77">
        <v>5.983028</v>
      </c>
      <c r="I28" s="77">
        <v>9.2114699999999985</v>
      </c>
      <c r="J28" s="78">
        <f t="shared" si="0"/>
        <v>-1.7312435958064299E-2</v>
      </c>
      <c r="K28" s="78">
        <f>I28/'סכום נכסי הקרן'!$C$42</f>
        <v>9.2243270325670219E-5</v>
      </c>
    </row>
    <row r="29" spans="2:11">
      <c r="B29" t="s">
        <v>457</v>
      </c>
      <c r="C29" t="s">
        <v>458</v>
      </c>
      <c r="D29" t="s">
        <v>433</v>
      </c>
      <c r="E29" t="s">
        <v>106</v>
      </c>
      <c r="F29" s="88">
        <v>45085</v>
      </c>
      <c r="G29" s="77">
        <v>423390</v>
      </c>
      <c r="H29" s="77">
        <v>5.242578</v>
      </c>
      <c r="I29" s="77">
        <v>22.196549999999998</v>
      </c>
      <c r="J29" s="78">
        <f t="shared" si="0"/>
        <v>-4.1717158104512327E-2</v>
      </c>
      <c r="K29" s="78">
        <f>I29/'סכום נכסי הקרן'!$C$42</f>
        <v>2.2227531131809098E-4</v>
      </c>
    </row>
    <row r="30" spans="2:11">
      <c r="B30" t="s">
        <v>459</v>
      </c>
      <c r="C30" t="s">
        <v>460</v>
      </c>
      <c r="D30" t="s">
        <v>433</v>
      </c>
      <c r="E30" t="s">
        <v>106</v>
      </c>
      <c r="F30" s="88">
        <v>45159</v>
      </c>
      <c r="G30" s="77">
        <v>500370</v>
      </c>
      <c r="H30" s="77">
        <v>1.5792870000000001</v>
      </c>
      <c r="I30" s="77">
        <v>7.9022799999999993</v>
      </c>
      <c r="J30" s="78">
        <f t="shared" si="0"/>
        <v>-1.4851887529644277E-2</v>
      </c>
      <c r="K30" s="78">
        <f>I30/'סכום נכסי הקרן'!$C$42</f>
        <v>7.913309713098315E-5</v>
      </c>
    </row>
    <row r="31" spans="2:11">
      <c r="B31" t="s">
        <v>461</v>
      </c>
      <c r="C31" t="s">
        <v>462</v>
      </c>
      <c r="D31" t="s">
        <v>433</v>
      </c>
      <c r="E31" t="s">
        <v>106</v>
      </c>
      <c r="F31" s="88">
        <v>45197</v>
      </c>
      <c r="G31" s="77">
        <v>250185</v>
      </c>
      <c r="H31" s="77">
        <v>-2.3726000000000001E-2</v>
      </c>
      <c r="I31" s="77">
        <v>-5.9359999999999996E-2</v>
      </c>
      <c r="J31" s="78">
        <f t="shared" si="0"/>
        <v>1.1156375675876891E-4</v>
      </c>
      <c r="K31" s="78">
        <f>I31/'סכום נכסי הקרן'!$C$42</f>
        <v>-5.9442852514656021E-7</v>
      </c>
    </row>
    <row r="32" spans="2:11">
      <c r="B32" s="79" t="s">
        <v>463</v>
      </c>
      <c r="C32" s="16"/>
      <c r="D32" s="16"/>
      <c r="G32" s="81"/>
      <c r="I32" s="81">
        <f>SUM(I33:I46)</f>
        <v>171.26791</v>
      </c>
      <c r="J32" s="80">
        <f t="shared" si="0"/>
        <v>-0.32188833308326692</v>
      </c>
      <c r="K32" s="80">
        <f>I32/'סכום נכסי הקרן'!$C$42</f>
        <v>1.7150695947815669E-3</v>
      </c>
    </row>
    <row r="33" spans="2:11">
      <c r="B33" t="s">
        <v>464</v>
      </c>
      <c r="C33" t="s">
        <v>465</v>
      </c>
      <c r="D33" t="s">
        <v>433</v>
      </c>
      <c r="E33" t="s">
        <v>106</v>
      </c>
      <c r="F33" s="88">
        <v>45133</v>
      </c>
      <c r="G33" s="77">
        <v>94231.5</v>
      </c>
      <c r="H33" s="77">
        <v>-2.1121919999999998</v>
      </c>
      <c r="I33" s="77">
        <v>-1.9903499999999998</v>
      </c>
      <c r="J33" s="78">
        <f t="shared" si="0"/>
        <v>3.740750055000264E-3</v>
      </c>
      <c r="K33" s="78">
        <f>I33/'סכום נכסי הקרן'!$C$42</f>
        <v>-1.9931280576574394E-5</v>
      </c>
    </row>
    <row r="34" spans="2:11">
      <c r="B34" t="s">
        <v>466</v>
      </c>
      <c r="C34" t="s">
        <v>467</v>
      </c>
      <c r="D34" t="s">
        <v>433</v>
      </c>
      <c r="E34" t="s">
        <v>106</v>
      </c>
      <c r="F34" s="88">
        <v>45187</v>
      </c>
      <c r="G34" s="77">
        <v>118588</v>
      </c>
      <c r="H34" s="77">
        <v>-1.236837</v>
      </c>
      <c r="I34" s="77">
        <v>-1.4667399999999999</v>
      </c>
      <c r="J34" s="78">
        <f t="shared" si="0"/>
        <v>2.7566547268928015E-3</v>
      </c>
      <c r="K34" s="78">
        <f>I34/'סכום נכסי הקרן'!$C$42</f>
        <v>-1.4687872219903398E-5</v>
      </c>
    </row>
    <row r="35" spans="2:11">
      <c r="B35" t="s">
        <v>468</v>
      </c>
      <c r="C35" t="s">
        <v>469</v>
      </c>
      <c r="D35" t="s">
        <v>433</v>
      </c>
      <c r="E35" t="s">
        <v>120</v>
      </c>
      <c r="F35" s="88">
        <v>45168</v>
      </c>
      <c r="G35" s="77">
        <v>125304.2</v>
      </c>
      <c r="H35" s="77">
        <v>1.3720289999999999</v>
      </c>
      <c r="I35" s="77">
        <v>1.7192100000000001</v>
      </c>
      <c r="J35" s="78">
        <f t="shared" si="0"/>
        <v>-3.2311577873524785E-3</v>
      </c>
      <c r="K35" s="78">
        <f>I35/'סכום נכסי הקרן'!$C$42</f>
        <v>1.7216096103726715E-5</v>
      </c>
    </row>
    <row r="36" spans="2:11">
      <c r="B36" t="s">
        <v>470</v>
      </c>
      <c r="C36" t="s">
        <v>471</v>
      </c>
      <c r="D36" t="s">
        <v>433</v>
      </c>
      <c r="E36" t="s">
        <v>106</v>
      </c>
      <c r="F36" s="88">
        <v>45127</v>
      </c>
      <c r="G36" s="77">
        <v>340188.98</v>
      </c>
      <c r="H36" s="77">
        <v>2.6752400000000001</v>
      </c>
      <c r="I36" s="77">
        <v>9.1008700000000005</v>
      </c>
      <c r="J36" s="78">
        <f t="shared" si="0"/>
        <v>-1.7104569524480751E-2</v>
      </c>
      <c r="K36" s="78">
        <f>I36/'סכום נכסי הקרן'!$C$42</f>
        <v>9.1135726611364149E-5</v>
      </c>
    </row>
    <row r="37" spans="2:11">
      <c r="B37" t="s">
        <v>472</v>
      </c>
      <c r="C37" t="s">
        <v>473</v>
      </c>
      <c r="D37" t="s">
        <v>433</v>
      </c>
      <c r="E37" t="s">
        <v>106</v>
      </c>
      <c r="F37" s="88">
        <v>45133</v>
      </c>
      <c r="G37" s="77">
        <v>18686.59</v>
      </c>
      <c r="H37" s="77">
        <v>2.0313500000000002</v>
      </c>
      <c r="I37" s="77">
        <v>0.37958999999999998</v>
      </c>
      <c r="J37" s="78">
        <f t="shared" si="0"/>
        <v>-7.1341789804685123E-4</v>
      </c>
      <c r="K37" s="78">
        <f>I37/'סכום נכסי הקרן'!$C$42</f>
        <v>3.80119817824095E-6</v>
      </c>
    </row>
    <row r="38" spans="2:11">
      <c r="B38" t="s">
        <v>474</v>
      </c>
      <c r="C38" t="s">
        <v>475</v>
      </c>
      <c r="D38" t="s">
        <v>433</v>
      </c>
      <c r="E38" t="s">
        <v>110</v>
      </c>
      <c r="F38" s="88">
        <v>45197</v>
      </c>
      <c r="G38" s="77">
        <v>142490.75</v>
      </c>
      <c r="H38" s="77">
        <v>-0.34626800000000002</v>
      </c>
      <c r="I38" s="77">
        <v>-0.49339999999999995</v>
      </c>
      <c r="J38" s="78">
        <f t="shared" si="0"/>
        <v>9.2731734475701773E-4</v>
      </c>
      <c r="K38" s="78">
        <f>I38/'סכום נכסי הקרן'!$C$42</f>
        <v>-4.9408866965517653E-6</v>
      </c>
    </row>
    <row r="39" spans="2:11">
      <c r="B39" t="s">
        <v>476</v>
      </c>
      <c r="C39" t="s">
        <v>477</v>
      </c>
      <c r="D39" t="s">
        <v>433</v>
      </c>
      <c r="E39" t="s">
        <v>110</v>
      </c>
      <c r="F39" s="88">
        <v>45145</v>
      </c>
      <c r="G39" s="77">
        <v>1154936.6000000001</v>
      </c>
      <c r="H39" s="77">
        <v>4.3713389999999999</v>
      </c>
      <c r="I39" s="77">
        <v>50.486190000000001</v>
      </c>
      <c r="J39" s="78">
        <f t="shared" si="0"/>
        <v>-9.4885933639437189E-2</v>
      </c>
      <c r="K39" s="78">
        <f>I39/'סכום נכסי הקרן'!$C$42</f>
        <v>5.0556656775554271E-4</v>
      </c>
    </row>
    <row r="40" spans="2:11">
      <c r="B40" t="s">
        <v>478</v>
      </c>
      <c r="C40" t="s">
        <v>479</v>
      </c>
      <c r="D40" t="s">
        <v>433</v>
      </c>
      <c r="E40" t="s">
        <v>113</v>
      </c>
      <c r="F40" s="88">
        <v>45197</v>
      </c>
      <c r="G40" s="77">
        <v>70217.88</v>
      </c>
      <c r="H40" s="77">
        <v>-0.485759</v>
      </c>
      <c r="I40" s="77">
        <v>-0.34108999999999995</v>
      </c>
      <c r="J40" s="78">
        <f t="shared" si="0"/>
        <v>6.4105932939434777E-4</v>
      </c>
      <c r="K40" s="78">
        <f>I40/'סכום נכסי הקרן'!$C$42</f>
        <v>-3.4156608093369304E-6</v>
      </c>
    </row>
    <row r="41" spans="2:11">
      <c r="B41" t="s">
        <v>480</v>
      </c>
      <c r="C41" t="s">
        <v>481</v>
      </c>
      <c r="D41" t="s">
        <v>433</v>
      </c>
      <c r="E41" t="s">
        <v>113</v>
      </c>
      <c r="F41" s="88">
        <v>45113</v>
      </c>
      <c r="G41" s="77">
        <v>220067.34</v>
      </c>
      <c r="H41" s="77">
        <v>3.812665</v>
      </c>
      <c r="I41" s="77">
        <v>8.3904300000000003</v>
      </c>
      <c r="J41" s="78">
        <f t="shared" si="0"/>
        <v>-1.5769337796857772E-2</v>
      </c>
      <c r="K41" s="78">
        <f>I41/'סכום נכסי הקרן'!$C$42</f>
        <v>8.4021410549957096E-5</v>
      </c>
    </row>
    <row r="42" spans="2:11">
      <c r="B42" t="s">
        <v>482</v>
      </c>
      <c r="C42" t="s">
        <v>483</v>
      </c>
      <c r="D42" t="s">
        <v>433</v>
      </c>
      <c r="E42" t="s">
        <v>113</v>
      </c>
      <c r="F42" s="88">
        <v>45133</v>
      </c>
      <c r="G42" s="77">
        <v>362971.71</v>
      </c>
      <c r="H42" s="77">
        <v>5.3956569999999999</v>
      </c>
      <c r="I42" s="77">
        <v>19.584709999999998</v>
      </c>
      <c r="J42" s="78">
        <f t="shared" si="0"/>
        <v>-3.6808352807126493E-2</v>
      </c>
      <c r="K42" s="78">
        <f>I42/'סכום נכסי הקרן'!$C$42</f>
        <v>1.9612045621164232E-4</v>
      </c>
    </row>
    <row r="43" spans="2:11">
      <c r="B43" t="s">
        <v>484</v>
      </c>
      <c r="C43" t="s">
        <v>485</v>
      </c>
      <c r="D43" t="s">
        <v>433</v>
      </c>
      <c r="E43" t="s">
        <v>106</v>
      </c>
      <c r="F43" s="88">
        <v>45127</v>
      </c>
      <c r="G43" s="77">
        <v>1008573.48</v>
      </c>
      <c r="H43" s="77">
        <v>7.2919099999999997</v>
      </c>
      <c r="I43" s="77">
        <v>73.544269999999997</v>
      </c>
      <c r="J43" s="78">
        <f t="shared" si="0"/>
        <v>-0.13822228856605837</v>
      </c>
      <c r="K43" s="78">
        <f>I43/'סכום נכסי הקרן'!$C$42</f>
        <v>7.364692039939423E-4</v>
      </c>
    </row>
    <row r="44" spans="2:11">
      <c r="B44" t="s">
        <v>486</v>
      </c>
      <c r="C44" t="s">
        <v>487</v>
      </c>
      <c r="D44" t="s">
        <v>433</v>
      </c>
      <c r="E44" t="s">
        <v>106</v>
      </c>
      <c r="F44" s="88">
        <v>45133</v>
      </c>
      <c r="G44" s="77">
        <v>64840.68</v>
      </c>
      <c r="H44" s="77">
        <v>6.6844150000000004</v>
      </c>
      <c r="I44" s="77">
        <v>4.3342200000000002</v>
      </c>
      <c r="J44" s="78">
        <f t="shared" si="0"/>
        <v>-8.1459209201312568E-3</v>
      </c>
      <c r="K44" s="78">
        <f>I44/'סכום נכסי הקרן'!$C$42</f>
        <v>4.3402695455874735E-5</v>
      </c>
    </row>
    <row r="45" spans="2:11">
      <c r="B45" t="s">
        <v>488</v>
      </c>
      <c r="C45" t="s">
        <v>489</v>
      </c>
      <c r="D45" t="s">
        <v>433</v>
      </c>
      <c r="E45" t="s">
        <v>106</v>
      </c>
      <c r="F45" s="88">
        <v>45145</v>
      </c>
      <c r="G45" s="77">
        <v>133020.98000000001</v>
      </c>
      <c r="H45" s="77">
        <v>5.2979609999999999</v>
      </c>
      <c r="I45" s="77">
        <v>7.0473999999999997</v>
      </c>
      <c r="J45" s="78">
        <f t="shared" si="0"/>
        <v>-1.324518900575721E-2</v>
      </c>
      <c r="K45" s="78">
        <f>I45/'סכום נכסי הקרן'!$C$42</f>
        <v>7.0572365028939829E-5</v>
      </c>
    </row>
    <row r="46" spans="2:11">
      <c r="B46" t="s">
        <v>490</v>
      </c>
      <c r="C46" t="s">
        <v>491</v>
      </c>
      <c r="D46" t="s">
        <v>433</v>
      </c>
      <c r="E46" t="s">
        <v>106</v>
      </c>
      <c r="F46" s="88">
        <v>45154</v>
      </c>
      <c r="G46" s="77">
        <v>32779.35</v>
      </c>
      <c r="H46" s="77">
        <v>2.9671120000000002</v>
      </c>
      <c r="I46" s="77">
        <v>0.97260000000000002</v>
      </c>
      <c r="J46" s="78">
        <f t="shared" si="0"/>
        <v>-1.8279465940629826E-3</v>
      </c>
      <c r="K46" s="78">
        <f>I46/'סכום נכסי הקרן'!$C$42</f>
        <v>9.7395751947025684E-6</v>
      </c>
    </row>
    <row r="47" spans="2:11">
      <c r="B47" s="79" t="s">
        <v>364</v>
      </c>
      <c r="C47" s="16"/>
      <c r="D47" s="16"/>
      <c r="G47" s="81"/>
      <c r="I47" s="81">
        <v>0</v>
      </c>
      <c r="J47" s="80">
        <f t="shared" si="0"/>
        <v>0</v>
      </c>
      <c r="K47" s="80">
        <f>I47/'סכום נכסי הקרן'!$C$42</f>
        <v>0</v>
      </c>
    </row>
    <row r="48" spans="2:11">
      <c r="B48" t="s">
        <v>205</v>
      </c>
      <c r="C48" t="s">
        <v>205</v>
      </c>
      <c r="D48" t="s">
        <v>205</v>
      </c>
      <c r="E48" t="s">
        <v>205</v>
      </c>
      <c r="G48" s="86">
        <v>0</v>
      </c>
      <c r="H48" s="86">
        <v>0</v>
      </c>
      <c r="I48" s="86">
        <v>0</v>
      </c>
      <c r="J48" s="85">
        <f t="shared" si="0"/>
        <v>0</v>
      </c>
      <c r="K48" s="85">
        <f>I48/'סכום נכסי הקרן'!$C$42</f>
        <v>0</v>
      </c>
    </row>
    <row r="49" spans="2:11">
      <c r="B49" s="79" t="s">
        <v>274</v>
      </c>
      <c r="C49" s="16"/>
      <c r="D49" s="16"/>
      <c r="G49" s="81"/>
      <c r="I49" s="81">
        <v>0</v>
      </c>
      <c r="J49" s="80">
        <f t="shared" si="0"/>
        <v>0</v>
      </c>
      <c r="K49" s="80">
        <f>I49/'סכום נכסי הקרן'!$C$42</f>
        <v>0</v>
      </c>
    </row>
    <row r="50" spans="2:11">
      <c r="B50" t="s">
        <v>205</v>
      </c>
      <c r="C50" t="s">
        <v>205</v>
      </c>
      <c r="D50" t="s">
        <v>205</v>
      </c>
      <c r="E50" t="s">
        <v>205</v>
      </c>
      <c r="G50" s="86">
        <v>0</v>
      </c>
      <c r="H50" s="86">
        <v>0</v>
      </c>
      <c r="I50" s="86">
        <v>0</v>
      </c>
      <c r="J50" s="85">
        <f t="shared" si="0"/>
        <v>0</v>
      </c>
      <c r="K50" s="85">
        <f>I50/'סכום נכסי הקרן'!$C$42</f>
        <v>0</v>
      </c>
    </row>
    <row r="51" spans="2:11">
      <c r="B51" s="79" t="s">
        <v>210</v>
      </c>
      <c r="C51" s="16"/>
      <c r="D51" s="16"/>
      <c r="G51" s="81"/>
      <c r="I51" s="81">
        <v>0</v>
      </c>
      <c r="J51" s="80">
        <f t="shared" si="0"/>
        <v>0</v>
      </c>
      <c r="K51" s="80">
        <f>I51/'סכום נכסי הקרן'!$C$42</f>
        <v>0</v>
      </c>
    </row>
    <row r="52" spans="2:11">
      <c r="B52" s="79" t="s">
        <v>362</v>
      </c>
      <c r="C52" s="16"/>
      <c r="D52" s="16"/>
      <c r="G52" s="81"/>
      <c r="I52" s="81">
        <v>0</v>
      </c>
      <c r="J52" s="80">
        <f t="shared" si="0"/>
        <v>0</v>
      </c>
      <c r="K52" s="80">
        <f>I52/'סכום נכסי הקרן'!$C$42</f>
        <v>0</v>
      </c>
    </row>
    <row r="53" spans="2:11">
      <c r="B53" t="s">
        <v>205</v>
      </c>
      <c r="C53" t="s">
        <v>205</v>
      </c>
      <c r="D53" t="s">
        <v>205</v>
      </c>
      <c r="E53" t="s">
        <v>205</v>
      </c>
      <c r="G53" s="86">
        <v>0</v>
      </c>
      <c r="H53" s="86">
        <v>0</v>
      </c>
      <c r="I53" s="86">
        <v>0</v>
      </c>
      <c r="J53" s="85">
        <f t="shared" si="0"/>
        <v>0</v>
      </c>
      <c r="K53" s="85">
        <f>I53/'סכום נכסי הקרן'!$C$42</f>
        <v>0</v>
      </c>
    </row>
    <row r="54" spans="2:11">
      <c r="B54" s="79" t="s">
        <v>365</v>
      </c>
      <c r="C54" s="16"/>
      <c r="D54" s="16"/>
      <c r="G54" s="81"/>
      <c r="I54" s="81">
        <v>0</v>
      </c>
      <c r="J54" s="80">
        <f t="shared" si="0"/>
        <v>0</v>
      </c>
      <c r="K54" s="80">
        <f>I54/'סכום נכסי הקרן'!$C$42</f>
        <v>0</v>
      </c>
    </row>
    <row r="55" spans="2:11">
      <c r="B55" t="s">
        <v>205</v>
      </c>
      <c r="C55" t="s">
        <v>205</v>
      </c>
      <c r="D55" t="s">
        <v>205</v>
      </c>
      <c r="E55" t="s">
        <v>205</v>
      </c>
      <c r="G55" s="86">
        <v>0</v>
      </c>
      <c r="H55" s="86">
        <v>0</v>
      </c>
      <c r="I55" s="86">
        <v>0</v>
      </c>
      <c r="J55" s="85">
        <f t="shared" si="0"/>
        <v>0</v>
      </c>
      <c r="K55" s="85">
        <f>I55/'סכום נכסי הקרן'!$C$42</f>
        <v>0</v>
      </c>
    </row>
    <row r="56" spans="2:11">
      <c r="B56" s="79" t="s">
        <v>364</v>
      </c>
      <c r="C56" s="16"/>
      <c r="D56" s="16"/>
      <c r="G56" s="81"/>
      <c r="I56" s="81">
        <v>0</v>
      </c>
      <c r="J56" s="80">
        <f t="shared" si="0"/>
        <v>0</v>
      </c>
      <c r="K56" s="80">
        <f>I56/'סכום נכסי הקרן'!$C$42</f>
        <v>0</v>
      </c>
    </row>
    <row r="57" spans="2:11">
      <c r="B57" t="s">
        <v>205</v>
      </c>
      <c r="C57" t="s">
        <v>205</v>
      </c>
      <c r="D57" t="s">
        <v>205</v>
      </c>
      <c r="E57" t="s">
        <v>205</v>
      </c>
      <c r="G57" s="86">
        <v>0</v>
      </c>
      <c r="H57" s="86">
        <v>0</v>
      </c>
      <c r="I57" s="86">
        <v>0</v>
      </c>
      <c r="J57" s="85">
        <f t="shared" si="0"/>
        <v>0</v>
      </c>
      <c r="K57" s="85">
        <f>I57/'סכום נכסי הקרן'!$C$42</f>
        <v>0</v>
      </c>
    </row>
    <row r="58" spans="2:11">
      <c r="B58" s="79" t="s">
        <v>274</v>
      </c>
      <c r="C58" s="16"/>
      <c r="D58" s="16"/>
      <c r="G58" s="81"/>
      <c r="I58" s="81">
        <v>0</v>
      </c>
      <c r="J58" s="80">
        <f t="shared" si="0"/>
        <v>0</v>
      </c>
      <c r="K58" s="80">
        <f>I58/'סכום נכסי הקרן'!$C$42</f>
        <v>0</v>
      </c>
    </row>
    <row r="59" spans="2:11">
      <c r="B59" t="s">
        <v>205</v>
      </c>
      <c r="C59" t="s">
        <v>205</v>
      </c>
      <c r="D59" t="s">
        <v>205</v>
      </c>
      <c r="E59" t="s">
        <v>205</v>
      </c>
      <c r="G59" s="86">
        <v>0</v>
      </c>
      <c r="H59" s="86">
        <v>0</v>
      </c>
      <c r="I59" s="86">
        <v>0</v>
      </c>
      <c r="J59" s="85">
        <f t="shared" si="0"/>
        <v>0</v>
      </c>
      <c r="K59" s="85">
        <f>I59/'סכום נכסי הקרן'!$C$42</f>
        <v>0</v>
      </c>
    </row>
    <row r="60" spans="2:11">
      <c r="B60" s="90" t="s">
        <v>212</v>
      </c>
      <c r="C60" s="16"/>
      <c r="D60" s="16"/>
    </row>
    <row r="61" spans="2:11">
      <c r="B61" s="90" t="s">
        <v>266</v>
      </c>
      <c r="C61" s="16"/>
      <c r="D61" s="16"/>
    </row>
    <row r="62" spans="2:11">
      <c r="B62" s="91" t="s">
        <v>267</v>
      </c>
      <c r="C62" s="16"/>
      <c r="D62" s="16"/>
    </row>
    <row r="63" spans="2:11">
      <c r="B63" s="91" t="s">
        <v>268</v>
      </c>
      <c r="C63" s="16"/>
      <c r="D63" s="16"/>
    </row>
    <row r="64" spans="2:11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</sheetData>
  <mergeCells count="2">
    <mergeCell ref="B6:K6"/>
    <mergeCell ref="B7:K7"/>
  </mergeCells>
  <dataValidations count="1">
    <dataValidation allowBlank="1" showInputMessage="1" showErrorMessage="1" sqref="C1:C4 A5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45197</v>
      </c>
    </row>
    <row r="2" spans="2:78" s="1" customFormat="1">
      <c r="B2" s="2" t="s">
        <v>1</v>
      </c>
      <c r="C2" s="12" t="s">
        <v>419</v>
      </c>
    </row>
    <row r="3" spans="2:78" s="1" customFormat="1">
      <c r="B3" s="2" t="s">
        <v>2</v>
      </c>
      <c r="C3" s="26" t="s">
        <v>420</v>
      </c>
    </row>
    <row r="4" spans="2:78" s="1" customFormat="1">
      <c r="B4" s="2" t="s">
        <v>3</v>
      </c>
      <c r="C4" s="83" t="s">
        <v>196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28" t="s">
        <v>5</v>
      </c>
      <c r="O8" s="28" t="s">
        <v>73</v>
      </c>
      <c r="P8" s="28" t="s">
        <v>57</v>
      </c>
      <c r="Q8" s="36" t="s">
        <v>182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183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367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368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369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370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371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372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373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367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368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205</v>
      </c>
      <c r="C30" t="s">
        <v>205</v>
      </c>
      <c r="D30" s="16"/>
      <c r="E30" t="s">
        <v>205</v>
      </c>
      <c r="H30" s="77">
        <v>0</v>
      </c>
      <c r="I30" t="s">
        <v>205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369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370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371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372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373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212</v>
      </c>
      <c r="D40" s="16"/>
    </row>
    <row r="41" spans="2:17">
      <c r="B41" t="s">
        <v>266</v>
      </c>
      <c r="D41" s="16"/>
    </row>
    <row r="42" spans="2:17">
      <c r="B42" t="s">
        <v>267</v>
      </c>
      <c r="D42" s="16"/>
    </row>
    <row r="43" spans="2:17">
      <c r="B43" t="s">
        <v>268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419</v>
      </c>
    </row>
    <row r="3" spans="2:60" s="1" customFormat="1">
      <c r="B3" s="2" t="s">
        <v>2</v>
      </c>
      <c r="C3" s="26" t="s">
        <v>420</v>
      </c>
    </row>
    <row r="4" spans="2:60" s="1" customFormat="1">
      <c r="B4" s="2" t="s">
        <v>3</v>
      </c>
      <c r="C4" s="83" t="s">
        <v>196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146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195</v>
      </c>
      <c r="K8" s="28" t="s">
        <v>53</v>
      </c>
      <c r="L8" s="18" t="s">
        <v>147</v>
      </c>
      <c r="M8" s="29" t="s">
        <v>55</v>
      </c>
      <c r="N8" s="28" t="s">
        <v>186</v>
      </c>
      <c r="O8" s="28" t="s">
        <v>187</v>
      </c>
      <c r="P8" s="28" t="s">
        <v>5</v>
      </c>
      <c r="Q8" s="28" t="s">
        <v>57</v>
      </c>
      <c r="R8" s="36" t="s">
        <v>182</v>
      </c>
      <c r="S8" s="16"/>
      <c r="T8" s="16"/>
      <c r="U8" s="16"/>
      <c r="V8" s="16"/>
      <c r="BG8" s="19" t="s">
        <v>148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183</v>
      </c>
      <c r="O9" s="21"/>
      <c r="P9" s="21" t="s">
        <v>184</v>
      </c>
      <c r="Q9" s="31" t="s">
        <v>7</v>
      </c>
      <c r="R9" s="45" t="s">
        <v>7</v>
      </c>
      <c r="S9" s="16"/>
      <c r="T9" s="16"/>
      <c r="U9" s="16"/>
      <c r="V9" s="16"/>
      <c r="BG9" s="19" t="s">
        <v>149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150</v>
      </c>
      <c r="BH10" s="23" t="s">
        <v>110</v>
      </c>
    </row>
    <row r="11" spans="2:60" s="23" customFormat="1" ht="18" customHeight="1">
      <c r="B11" s="24" t="s">
        <v>151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393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205</v>
      </c>
      <c r="D14" t="s">
        <v>205</v>
      </c>
      <c r="F14" t="s">
        <v>205</v>
      </c>
      <c r="I14" s="77">
        <v>0</v>
      </c>
      <c r="J14" t="s">
        <v>205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394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205</v>
      </c>
      <c r="D16" t="s">
        <v>205</v>
      </c>
      <c r="F16" t="s">
        <v>205</v>
      </c>
      <c r="I16" s="77">
        <v>0</v>
      </c>
      <c r="J16" t="s">
        <v>205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395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396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397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t="s">
        <v>205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398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399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400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t="s">
        <v>205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401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t="s">
        <v>205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402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t="s">
        <v>205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403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t="s">
        <v>205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395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t="s">
        <v>205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396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t="s">
        <v>205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402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t="s">
        <v>205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212</v>
      </c>
    </row>
    <row r="42" spans="2:18">
      <c r="B42" t="s">
        <v>266</v>
      </c>
    </row>
    <row r="43" spans="2:18">
      <c r="B43" t="s">
        <v>267</v>
      </c>
    </row>
    <row r="44" spans="2:18">
      <c r="B44" t="s">
        <v>268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45197</v>
      </c>
    </row>
    <row r="2" spans="2:64" s="1" customFormat="1">
      <c r="B2" s="2" t="s">
        <v>1</v>
      </c>
      <c r="C2" s="12" t="s">
        <v>419</v>
      </c>
    </row>
    <row r="3" spans="2:64" s="1" customFormat="1">
      <c r="B3" s="2" t="s">
        <v>2</v>
      </c>
      <c r="C3" s="26" t="s">
        <v>420</v>
      </c>
    </row>
    <row r="4" spans="2:64" s="1" customFormat="1">
      <c r="B4" s="2" t="s">
        <v>3</v>
      </c>
      <c r="C4" s="83" t="s">
        <v>196</v>
      </c>
    </row>
    <row r="5" spans="2:64">
      <c r="B5" s="2"/>
    </row>
    <row r="7" spans="2:64" ht="26.25" customHeight="1">
      <c r="B7" s="105" t="s">
        <v>152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153</v>
      </c>
      <c r="J8" s="51" t="s">
        <v>55</v>
      </c>
      <c r="K8" s="51" t="s">
        <v>186</v>
      </c>
      <c r="L8" s="51" t="s">
        <v>187</v>
      </c>
      <c r="M8" s="51" t="s">
        <v>5</v>
      </c>
      <c r="N8" s="51" t="s">
        <v>57</v>
      </c>
      <c r="O8" s="52" t="s">
        <v>182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183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154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379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380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404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405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274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212</v>
      </c>
    </row>
    <row r="26" spans="2:15">
      <c r="B26" t="s">
        <v>266</v>
      </c>
    </row>
    <row r="27" spans="2:15">
      <c r="B27" t="s">
        <v>267</v>
      </c>
    </row>
    <row r="28" spans="2:15">
      <c r="B28" t="s">
        <v>268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419</v>
      </c>
    </row>
    <row r="3" spans="2:55" s="1" customFormat="1">
      <c r="B3" s="2" t="s">
        <v>2</v>
      </c>
      <c r="C3" s="26" t="s">
        <v>420</v>
      </c>
    </row>
    <row r="4" spans="2:55" s="1" customFormat="1">
      <c r="B4" s="2" t="s">
        <v>3</v>
      </c>
      <c r="C4" s="83" t="s">
        <v>196</v>
      </c>
    </row>
    <row r="5" spans="2:55">
      <c r="B5" s="2"/>
    </row>
    <row r="7" spans="2:55" ht="26.25" customHeight="1">
      <c r="B7" s="105" t="s">
        <v>155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156</v>
      </c>
      <c r="D8" s="53" t="s">
        <v>157</v>
      </c>
      <c r="E8" s="53" t="s">
        <v>158</v>
      </c>
      <c r="F8" s="53" t="s">
        <v>53</v>
      </c>
      <c r="G8" s="53" t="s">
        <v>159</v>
      </c>
      <c r="H8" s="53" t="s">
        <v>57</v>
      </c>
      <c r="I8" s="54" t="s">
        <v>58</v>
      </c>
      <c r="J8" s="74" t="s">
        <v>180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181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160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406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205</v>
      </c>
      <c r="E14" s="78">
        <v>0</v>
      </c>
      <c r="F14" t="s">
        <v>205</v>
      </c>
      <c r="G14" s="77">
        <v>0</v>
      </c>
      <c r="H14" s="78">
        <v>0</v>
      </c>
      <c r="I14" s="78">
        <v>0</v>
      </c>
    </row>
    <row r="15" spans="2:55">
      <c r="B15" s="79" t="s">
        <v>407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205</v>
      </c>
      <c r="E16" s="78">
        <v>0</v>
      </c>
      <c r="F16" t="s">
        <v>205</v>
      </c>
      <c r="G16" s="77">
        <v>0</v>
      </c>
      <c r="H16" s="78">
        <v>0</v>
      </c>
      <c r="I16" s="78">
        <v>0</v>
      </c>
    </row>
    <row r="17" spans="2:9">
      <c r="B17" s="79" t="s">
        <v>210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406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205</v>
      </c>
      <c r="E19" s="78">
        <v>0</v>
      </c>
      <c r="F19" t="s">
        <v>205</v>
      </c>
      <c r="G19" s="77">
        <v>0</v>
      </c>
      <c r="H19" s="78">
        <v>0</v>
      </c>
      <c r="I19" s="78">
        <v>0</v>
      </c>
    </row>
    <row r="20" spans="2:9">
      <c r="B20" s="79" t="s">
        <v>407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205</v>
      </c>
      <c r="E21" s="78">
        <v>0</v>
      </c>
      <c r="F21" t="s">
        <v>205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419</v>
      </c>
    </row>
    <row r="3" spans="2:60" s="1" customFormat="1">
      <c r="B3" s="2" t="s">
        <v>2</v>
      </c>
      <c r="C3" s="26" t="s">
        <v>420</v>
      </c>
    </row>
    <row r="4" spans="2:60" s="1" customFormat="1">
      <c r="B4" s="2" t="s">
        <v>3</v>
      </c>
      <c r="C4" s="83" t="s">
        <v>196</v>
      </c>
    </row>
    <row r="5" spans="2:60">
      <c r="B5" s="2"/>
      <c r="C5" s="2"/>
    </row>
    <row r="7" spans="2:60" ht="26.25" customHeight="1">
      <c r="B7" s="105" t="s">
        <v>161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162</v>
      </c>
      <c r="F8" s="50" t="s">
        <v>163</v>
      </c>
      <c r="G8" s="50" t="s">
        <v>53</v>
      </c>
      <c r="H8" s="50" t="s">
        <v>164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165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205</v>
      </c>
      <c r="D13" t="s">
        <v>205</v>
      </c>
      <c r="E13" s="19"/>
      <c r="F13" s="78">
        <v>0</v>
      </c>
      <c r="G13" t="s">
        <v>205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205</v>
      </c>
      <c r="D15" t="s">
        <v>205</v>
      </c>
      <c r="E15" s="19"/>
      <c r="F15" s="78">
        <v>0</v>
      </c>
      <c r="G15" t="s">
        <v>205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419</v>
      </c>
    </row>
    <row r="3" spans="2:60" s="1" customFormat="1">
      <c r="B3" s="2" t="s">
        <v>2</v>
      </c>
      <c r="C3" s="26" t="s">
        <v>420</v>
      </c>
    </row>
    <row r="4" spans="2:60" s="1" customFormat="1">
      <c r="B4" s="2" t="s">
        <v>3</v>
      </c>
      <c r="C4" s="83" t="s">
        <v>196</v>
      </c>
    </row>
    <row r="5" spans="2:60">
      <c r="B5" s="2"/>
    </row>
    <row r="7" spans="2:60" ht="26.25" customHeight="1">
      <c r="B7" s="105" t="s">
        <v>166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162</v>
      </c>
      <c r="F8" s="53" t="s">
        <v>163</v>
      </c>
      <c r="G8" s="53" t="s">
        <v>53</v>
      </c>
      <c r="H8" s="53" t="s">
        <v>164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167</v>
      </c>
      <c r="C11" s="25"/>
      <c r="D11" s="7"/>
      <c r="E11" s="7"/>
      <c r="F11" s="7"/>
      <c r="G11" s="7"/>
      <c r="H11" s="76">
        <v>0</v>
      </c>
      <c r="I11" s="75">
        <v>441.38547</v>
      </c>
      <c r="J11" s="76">
        <v>1</v>
      </c>
      <c r="K11" s="76">
        <v>4.4000000000000003E-3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441.38547</v>
      </c>
      <c r="J12" s="80">
        <v>1</v>
      </c>
      <c r="K12" s="80">
        <v>4.4000000000000003E-3</v>
      </c>
    </row>
    <row r="13" spans="2:60">
      <c r="B13" t="s">
        <v>408</v>
      </c>
      <c r="C13" t="s">
        <v>409</v>
      </c>
      <c r="D13" t="s">
        <v>205</v>
      </c>
      <c r="E13" t="s">
        <v>410</v>
      </c>
      <c r="F13" s="78">
        <v>0</v>
      </c>
      <c r="G13" t="s">
        <v>102</v>
      </c>
      <c r="H13" s="78">
        <v>0</v>
      </c>
      <c r="I13" s="77">
        <v>-0.45300000000000001</v>
      </c>
      <c r="J13" s="78">
        <v>-1E-3</v>
      </c>
      <c r="K13" s="78">
        <v>0</v>
      </c>
    </row>
    <row r="14" spans="2:60">
      <c r="B14" t="s">
        <v>411</v>
      </c>
      <c r="C14" t="s">
        <v>412</v>
      </c>
      <c r="D14" t="s">
        <v>205</v>
      </c>
      <c r="E14" t="s">
        <v>410</v>
      </c>
      <c r="F14" s="78">
        <v>0</v>
      </c>
      <c r="G14" t="s">
        <v>102</v>
      </c>
      <c r="H14" s="78">
        <v>0</v>
      </c>
      <c r="I14" s="77">
        <v>-1.4240299999999999</v>
      </c>
      <c r="J14" s="78">
        <v>-3.2000000000000002E-3</v>
      </c>
      <c r="K14" s="78">
        <v>0</v>
      </c>
    </row>
    <row r="15" spans="2:60">
      <c r="B15" t="s">
        <v>413</v>
      </c>
      <c r="C15" t="s">
        <v>414</v>
      </c>
      <c r="D15" t="s">
        <v>205</v>
      </c>
      <c r="E15" t="s">
        <v>410</v>
      </c>
      <c r="F15" s="78">
        <v>0</v>
      </c>
      <c r="G15" t="s">
        <v>102</v>
      </c>
      <c r="H15" s="78">
        <v>0</v>
      </c>
      <c r="I15" s="77">
        <v>-0.43369000000000002</v>
      </c>
      <c r="J15" s="78">
        <v>-1E-3</v>
      </c>
      <c r="K15" s="78">
        <v>0</v>
      </c>
    </row>
    <row r="16" spans="2:60">
      <c r="B16" t="s">
        <v>415</v>
      </c>
      <c r="C16" t="s">
        <v>416</v>
      </c>
      <c r="D16" t="s">
        <v>201</v>
      </c>
      <c r="E16" t="s">
        <v>202</v>
      </c>
      <c r="F16" s="78">
        <v>0</v>
      </c>
      <c r="G16" t="s">
        <v>106</v>
      </c>
      <c r="H16" s="78">
        <v>0</v>
      </c>
      <c r="I16" s="77">
        <v>423.39</v>
      </c>
      <c r="J16" s="78">
        <v>0.95920000000000005</v>
      </c>
      <c r="K16" s="78">
        <v>4.1999999999999997E-3</v>
      </c>
    </row>
    <row r="17" spans="2:11">
      <c r="B17" t="s">
        <v>417</v>
      </c>
      <c r="C17" t="s">
        <v>418</v>
      </c>
      <c r="D17" t="s">
        <v>201</v>
      </c>
      <c r="E17" t="s">
        <v>202</v>
      </c>
      <c r="F17" s="78">
        <v>0</v>
      </c>
      <c r="G17" t="s">
        <v>102</v>
      </c>
      <c r="H17" s="78">
        <v>0</v>
      </c>
      <c r="I17" s="77">
        <v>20.306190000000001</v>
      </c>
      <c r="J17" s="78">
        <v>4.5999999999999999E-2</v>
      </c>
      <c r="K17" s="78">
        <v>2.0000000000000001E-4</v>
      </c>
    </row>
    <row r="18" spans="2:11">
      <c r="B18" s="79" t="s">
        <v>210</v>
      </c>
      <c r="D18" s="19"/>
      <c r="E18" s="19"/>
      <c r="F18" s="19"/>
      <c r="G18" s="19"/>
      <c r="H18" s="80">
        <v>0</v>
      </c>
      <c r="I18" s="81">
        <v>0</v>
      </c>
      <c r="J18" s="80">
        <v>0</v>
      </c>
      <c r="K18" s="80">
        <v>0</v>
      </c>
    </row>
    <row r="19" spans="2:11">
      <c r="B19" t="s">
        <v>205</v>
      </c>
      <c r="C19" t="s">
        <v>205</v>
      </c>
      <c r="D19" t="s">
        <v>205</v>
      </c>
      <c r="E19" s="19"/>
      <c r="F19" s="78">
        <v>0</v>
      </c>
      <c r="G19" t="s">
        <v>205</v>
      </c>
      <c r="H19" s="78">
        <v>0</v>
      </c>
      <c r="I19" s="77">
        <v>0</v>
      </c>
      <c r="J19" s="78">
        <v>0</v>
      </c>
      <c r="K19" s="78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45197</v>
      </c>
    </row>
    <row r="2" spans="2:17" s="1" customFormat="1">
      <c r="B2" s="2" t="s">
        <v>1</v>
      </c>
      <c r="C2" s="12" t="s">
        <v>419</v>
      </c>
    </row>
    <row r="3" spans="2:17" s="1" customFormat="1">
      <c r="B3" s="2" t="s">
        <v>2</v>
      </c>
      <c r="C3" s="26" t="s">
        <v>420</v>
      </c>
    </row>
    <row r="4" spans="2:17" s="1" customFormat="1">
      <c r="B4" s="2" t="s">
        <v>3</v>
      </c>
      <c r="C4" s="83" t="s">
        <v>196</v>
      </c>
    </row>
    <row r="5" spans="2:17">
      <c r="B5" s="2"/>
    </row>
    <row r="7" spans="2:17" ht="26.25" customHeight="1">
      <c r="B7" s="105" t="s">
        <v>168</v>
      </c>
      <c r="C7" s="106"/>
      <c r="D7" s="106"/>
    </row>
    <row r="8" spans="2:17" s="19" customFormat="1" ht="47.25">
      <c r="B8" s="50" t="s">
        <v>96</v>
      </c>
      <c r="C8" s="56" t="s">
        <v>169</v>
      </c>
      <c r="D8" s="57" t="s">
        <v>170</v>
      </c>
    </row>
    <row r="9" spans="2:17" s="19" customFormat="1">
      <c r="B9" s="20"/>
      <c r="C9" s="31" t="s">
        <v>184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171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205</v>
      </c>
      <c r="C13" s="77">
        <v>0</v>
      </c>
    </row>
    <row r="14" spans="2:17">
      <c r="B14" s="79" t="s">
        <v>210</v>
      </c>
      <c r="C14" s="81">
        <v>0</v>
      </c>
    </row>
    <row r="15" spans="2:17">
      <c r="B15" t="s">
        <v>205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419</v>
      </c>
    </row>
    <row r="3" spans="2:18" s="1" customFormat="1">
      <c r="B3" s="2" t="s">
        <v>2</v>
      </c>
      <c r="C3" s="26" t="s">
        <v>420</v>
      </c>
    </row>
    <row r="4" spans="2:18" s="1" customFormat="1">
      <c r="B4" s="2" t="s">
        <v>3</v>
      </c>
      <c r="C4" s="83" t="s">
        <v>196</v>
      </c>
    </row>
    <row r="5" spans="2:18">
      <c r="B5" s="2"/>
    </row>
    <row r="7" spans="2:18" ht="26.25" customHeight="1">
      <c r="B7" s="105" t="s">
        <v>172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189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212</v>
      </c>
      <c r="D26" s="16"/>
    </row>
    <row r="27" spans="2:16">
      <c r="B27" t="s">
        <v>266</v>
      </c>
      <c r="D27" s="16"/>
    </row>
    <row r="28" spans="2:16">
      <c r="B28" t="s">
        <v>268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419</v>
      </c>
    </row>
    <row r="3" spans="2:18" s="1" customFormat="1">
      <c r="B3" s="2" t="s">
        <v>2</v>
      </c>
      <c r="C3" s="26" t="s">
        <v>420</v>
      </c>
    </row>
    <row r="4" spans="2:18" s="1" customFormat="1">
      <c r="B4" s="2" t="s">
        <v>3</v>
      </c>
      <c r="C4" s="83" t="s">
        <v>196</v>
      </c>
    </row>
    <row r="5" spans="2:18">
      <c r="B5" s="2"/>
    </row>
    <row r="7" spans="2:18" ht="26.25" customHeight="1">
      <c r="B7" s="105" t="s">
        <v>176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186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177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379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380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212</v>
      </c>
      <c r="D26" s="16"/>
    </row>
    <row r="27" spans="2:16">
      <c r="B27" t="s">
        <v>266</v>
      </c>
      <c r="D27" s="16"/>
    </row>
    <row r="28" spans="2:16">
      <c r="B28" t="s">
        <v>268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31" workbookViewId="0">
      <selection activeCell="G46" sqref="G15:G4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45197</v>
      </c>
    </row>
    <row r="2" spans="2:53" s="1" customFormat="1">
      <c r="B2" s="2" t="s">
        <v>1</v>
      </c>
      <c r="C2" s="12" t="s">
        <v>419</v>
      </c>
    </row>
    <row r="3" spans="2:53" s="1" customFormat="1">
      <c r="B3" s="2" t="s">
        <v>2</v>
      </c>
      <c r="C3" s="26" t="s">
        <v>420</v>
      </c>
    </row>
    <row r="4" spans="2:53" s="1" customFormat="1">
      <c r="B4" s="2" t="s">
        <v>3</v>
      </c>
      <c r="C4" s="83" t="s">
        <v>196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186</v>
      </c>
      <c r="M8" s="28" t="s">
        <v>187</v>
      </c>
      <c r="N8" s="38" t="s">
        <v>191</v>
      </c>
      <c r="O8" s="28" t="s">
        <v>56</v>
      </c>
      <c r="P8" s="28" t="s">
        <v>188</v>
      </c>
      <c r="Q8" s="28" t="s">
        <v>57</v>
      </c>
      <c r="R8" s="30" t="s">
        <v>182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/>
      <c r="N9" s="21" t="s">
        <v>184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</v>
      </c>
      <c r="I11" s="7"/>
      <c r="J11" s="7"/>
      <c r="K11" s="76">
        <v>3.56E-2</v>
      </c>
      <c r="L11" s="75">
        <v>19712027</v>
      </c>
      <c r="M11" s="7"/>
      <c r="N11" s="75">
        <v>26.926079999999999</v>
      </c>
      <c r="O11" s="75">
        <v>18945.495486313601</v>
      </c>
      <c r="P11" s="7"/>
      <c r="Q11" s="76">
        <v>1</v>
      </c>
      <c r="R11" s="76">
        <v>0.18970000000000001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5.91</v>
      </c>
      <c r="K12" s="80">
        <v>3.5099999999999999E-2</v>
      </c>
      <c r="L12" s="81">
        <v>19422027</v>
      </c>
      <c r="N12" s="81">
        <v>26.926079999999999</v>
      </c>
      <c r="O12" s="81">
        <v>18035.2253599</v>
      </c>
      <c r="Q12" s="80">
        <v>0.95199999999999996</v>
      </c>
      <c r="R12" s="80">
        <v>0.18060000000000001</v>
      </c>
    </row>
    <row r="13" spans="2:53">
      <c r="B13" s="79" t="s">
        <v>213</v>
      </c>
      <c r="C13" s="16"/>
      <c r="D13" s="16"/>
      <c r="H13" s="81">
        <v>5.01</v>
      </c>
      <c r="K13" s="80">
        <v>1.67E-2</v>
      </c>
      <c r="L13" s="81">
        <v>5409277</v>
      </c>
      <c r="N13" s="81">
        <v>0</v>
      </c>
      <c r="O13" s="81">
        <v>5972.5225799</v>
      </c>
      <c r="Q13" s="80">
        <v>0.31519999999999998</v>
      </c>
      <c r="R13" s="80">
        <v>5.9799999999999999E-2</v>
      </c>
    </row>
    <row r="14" spans="2:53">
      <c r="B14" s="79" t="s">
        <v>214</v>
      </c>
      <c r="C14" s="16"/>
      <c r="D14" s="16"/>
      <c r="H14" s="81">
        <v>5.01</v>
      </c>
      <c r="K14" s="80">
        <v>1.67E-2</v>
      </c>
      <c r="L14" s="81">
        <v>5409277</v>
      </c>
      <c r="N14" s="81">
        <v>0</v>
      </c>
      <c r="O14" s="81">
        <v>5972.5225799</v>
      </c>
      <c r="Q14" s="80">
        <v>0.31519999999999998</v>
      </c>
      <c r="R14" s="80">
        <v>5.9799999999999999E-2</v>
      </c>
    </row>
    <row r="15" spans="2:53">
      <c r="B15" t="s">
        <v>215</v>
      </c>
      <c r="C15" t="s">
        <v>216</v>
      </c>
      <c r="D15" t="s">
        <v>100</v>
      </c>
      <c r="E15" t="s">
        <v>217</v>
      </c>
      <c r="G15"/>
      <c r="H15" s="77">
        <v>0.84</v>
      </c>
      <c r="I15" t="s">
        <v>102</v>
      </c>
      <c r="J15" s="78">
        <v>0.04</v>
      </c>
      <c r="K15" s="78">
        <v>2.0199999999999999E-2</v>
      </c>
      <c r="L15" s="77">
        <v>899500</v>
      </c>
      <c r="M15" s="77">
        <v>140.66999999999999</v>
      </c>
      <c r="N15" s="77">
        <v>0</v>
      </c>
      <c r="O15" s="77">
        <v>1265.32665</v>
      </c>
      <c r="P15" s="78">
        <v>1E-4</v>
      </c>
      <c r="Q15" s="78">
        <v>6.6799999999999998E-2</v>
      </c>
      <c r="R15" s="78">
        <v>1.2699999999999999E-2</v>
      </c>
    </row>
    <row r="16" spans="2:53">
      <c r="B16" t="s">
        <v>218</v>
      </c>
      <c r="C16" t="s">
        <v>219</v>
      </c>
      <c r="D16" t="s">
        <v>100</v>
      </c>
      <c r="E16" t="s">
        <v>217</v>
      </c>
      <c r="G16"/>
      <c r="H16" s="77">
        <v>19.38</v>
      </c>
      <c r="I16" t="s">
        <v>102</v>
      </c>
      <c r="J16" s="78">
        <v>0.01</v>
      </c>
      <c r="K16" s="78">
        <v>1.61E-2</v>
      </c>
      <c r="L16" s="77">
        <v>45500</v>
      </c>
      <c r="M16" s="77">
        <v>100.01</v>
      </c>
      <c r="N16" s="77">
        <v>0</v>
      </c>
      <c r="O16" s="77">
        <v>45.504550000000002</v>
      </c>
      <c r="P16" s="78">
        <v>0</v>
      </c>
      <c r="Q16" s="78">
        <v>2.3999999999999998E-3</v>
      </c>
      <c r="R16" s="78">
        <v>5.0000000000000001E-4</v>
      </c>
    </row>
    <row r="17" spans="2:18">
      <c r="B17" t="s">
        <v>220</v>
      </c>
      <c r="C17" t="s">
        <v>221</v>
      </c>
      <c r="D17" t="s">
        <v>100</v>
      </c>
      <c r="E17" t="s">
        <v>217</v>
      </c>
      <c r="G17"/>
      <c r="H17" s="77">
        <v>2.0699999999999998</v>
      </c>
      <c r="I17" t="s">
        <v>102</v>
      </c>
      <c r="J17" s="78">
        <v>7.4999999999999997E-3</v>
      </c>
      <c r="K17" s="78">
        <v>1.7399999999999999E-2</v>
      </c>
      <c r="L17" s="77">
        <v>170000</v>
      </c>
      <c r="M17" s="77">
        <v>110.36</v>
      </c>
      <c r="N17" s="77">
        <v>0</v>
      </c>
      <c r="O17" s="77">
        <v>187.61199999999999</v>
      </c>
      <c r="P17" s="78">
        <v>0</v>
      </c>
      <c r="Q17" s="78">
        <v>9.9000000000000008E-3</v>
      </c>
      <c r="R17" s="78">
        <v>1.9E-3</v>
      </c>
    </row>
    <row r="18" spans="2:18">
      <c r="B18" t="s">
        <v>222</v>
      </c>
      <c r="C18" t="s">
        <v>223</v>
      </c>
      <c r="D18" t="s">
        <v>100</v>
      </c>
      <c r="E18" t="s">
        <v>217</v>
      </c>
      <c r="G18"/>
      <c r="H18" s="77">
        <v>8.14</v>
      </c>
      <c r="I18" t="s">
        <v>102</v>
      </c>
      <c r="J18" s="78">
        <v>1E-3</v>
      </c>
      <c r="K18" s="78">
        <v>1.5599999999999999E-2</v>
      </c>
      <c r="L18" s="77">
        <v>1675965</v>
      </c>
      <c r="M18" s="77">
        <v>99.42</v>
      </c>
      <c r="N18" s="77">
        <v>0</v>
      </c>
      <c r="O18" s="77">
        <v>1666.2444029999999</v>
      </c>
      <c r="P18" s="78">
        <v>1E-4</v>
      </c>
      <c r="Q18" s="78">
        <v>8.7900000000000006E-2</v>
      </c>
      <c r="R18" s="78">
        <v>1.67E-2</v>
      </c>
    </row>
    <row r="19" spans="2:18">
      <c r="B19" t="s">
        <v>224</v>
      </c>
      <c r="C19" t="s">
        <v>225</v>
      </c>
      <c r="D19" t="s">
        <v>100</v>
      </c>
      <c r="E19" t="s">
        <v>217</v>
      </c>
      <c r="G19"/>
      <c r="H19" s="77">
        <v>25.84</v>
      </c>
      <c r="I19" t="s">
        <v>102</v>
      </c>
      <c r="J19" s="78">
        <v>5.0000000000000001E-3</v>
      </c>
      <c r="K19" s="78">
        <v>1.6500000000000001E-2</v>
      </c>
      <c r="L19" s="77">
        <v>53000</v>
      </c>
      <c r="M19" s="77">
        <v>82.95</v>
      </c>
      <c r="N19" s="77">
        <v>0</v>
      </c>
      <c r="O19" s="77">
        <v>43.963500000000003</v>
      </c>
      <c r="P19" s="78">
        <v>0</v>
      </c>
      <c r="Q19" s="78">
        <v>2.3E-3</v>
      </c>
      <c r="R19" s="78">
        <v>4.0000000000000002E-4</v>
      </c>
    </row>
    <row r="20" spans="2:18">
      <c r="B20" t="s">
        <v>226</v>
      </c>
      <c r="C20" t="s">
        <v>227</v>
      </c>
      <c r="D20" t="s">
        <v>100</v>
      </c>
      <c r="E20" t="s">
        <v>217</v>
      </c>
      <c r="G20"/>
      <c r="H20" s="77">
        <v>14.72</v>
      </c>
      <c r="I20" t="s">
        <v>102</v>
      </c>
      <c r="J20" s="78">
        <v>2.75E-2</v>
      </c>
      <c r="K20" s="78">
        <v>1.54E-2</v>
      </c>
      <c r="L20" s="77">
        <v>110000</v>
      </c>
      <c r="M20" s="77">
        <v>141.94</v>
      </c>
      <c r="N20" s="77">
        <v>0</v>
      </c>
      <c r="O20" s="77">
        <v>156.13399999999999</v>
      </c>
      <c r="P20" s="78">
        <v>0</v>
      </c>
      <c r="Q20" s="78">
        <v>8.2000000000000007E-3</v>
      </c>
      <c r="R20" s="78">
        <v>1.6000000000000001E-3</v>
      </c>
    </row>
    <row r="21" spans="2:18">
      <c r="B21" t="s">
        <v>228</v>
      </c>
      <c r="C21" t="s">
        <v>229</v>
      </c>
      <c r="D21" t="s">
        <v>100</v>
      </c>
      <c r="E21" t="s">
        <v>217</v>
      </c>
      <c r="G21"/>
      <c r="H21" s="77">
        <v>5.6</v>
      </c>
      <c r="I21" t="s">
        <v>102</v>
      </c>
      <c r="J21" s="78">
        <v>5.0000000000000001E-3</v>
      </c>
      <c r="K21" s="78">
        <v>1.4999999999999999E-2</v>
      </c>
      <c r="L21" s="77">
        <v>1093173</v>
      </c>
      <c r="M21" s="77">
        <v>105.57</v>
      </c>
      <c r="N21" s="77">
        <v>0</v>
      </c>
      <c r="O21" s="77">
        <v>1154.0627360999999</v>
      </c>
      <c r="P21" s="78">
        <v>1E-4</v>
      </c>
      <c r="Q21" s="78">
        <v>6.0900000000000003E-2</v>
      </c>
      <c r="R21" s="78">
        <v>1.1599999999999999E-2</v>
      </c>
    </row>
    <row r="22" spans="2:18">
      <c r="B22" t="s">
        <v>230</v>
      </c>
      <c r="C22" t="s">
        <v>231</v>
      </c>
      <c r="D22" t="s">
        <v>100</v>
      </c>
      <c r="E22" t="s">
        <v>217</v>
      </c>
      <c r="G22"/>
      <c r="H22" s="77">
        <v>2.84</v>
      </c>
      <c r="I22" t="s">
        <v>102</v>
      </c>
      <c r="J22" s="78">
        <v>1E-3</v>
      </c>
      <c r="K22" s="78">
        <v>1.6299999999999999E-2</v>
      </c>
      <c r="L22" s="77">
        <v>1362139</v>
      </c>
      <c r="M22" s="77">
        <v>106.72</v>
      </c>
      <c r="N22" s="77">
        <v>0</v>
      </c>
      <c r="O22" s="77">
        <v>1453.6747408000001</v>
      </c>
      <c r="P22" s="78">
        <v>1E-4</v>
      </c>
      <c r="Q22" s="78">
        <v>7.6700000000000004E-2</v>
      </c>
      <c r="R22" s="78">
        <v>1.46E-2</v>
      </c>
    </row>
    <row r="23" spans="2:18">
      <c r="B23" s="79" t="s">
        <v>232</v>
      </c>
      <c r="C23" s="16"/>
      <c r="D23" s="16"/>
      <c r="H23" s="81">
        <v>6.36</v>
      </c>
      <c r="K23" s="80">
        <v>4.4200000000000003E-2</v>
      </c>
      <c r="L23" s="81">
        <v>14012750</v>
      </c>
      <c r="N23" s="81">
        <v>26.926079999999999</v>
      </c>
      <c r="O23" s="81">
        <v>12062.70278</v>
      </c>
      <c r="Q23" s="80">
        <v>0.63670000000000004</v>
      </c>
      <c r="R23" s="80">
        <v>0.1208</v>
      </c>
    </row>
    <row r="24" spans="2:18">
      <c r="B24" s="79" t="s">
        <v>233</v>
      </c>
      <c r="C24" s="16"/>
      <c r="D24" s="16"/>
      <c r="H24" s="81">
        <v>0.67</v>
      </c>
      <c r="K24" s="80">
        <v>4.7899999999999998E-2</v>
      </c>
      <c r="L24" s="81">
        <v>1750000</v>
      </c>
      <c r="N24" s="81">
        <v>0</v>
      </c>
      <c r="O24" s="81">
        <v>1695.98</v>
      </c>
      <c r="Q24" s="80">
        <v>8.9499999999999996E-2</v>
      </c>
      <c r="R24" s="80">
        <v>1.7000000000000001E-2</v>
      </c>
    </row>
    <row r="25" spans="2:18">
      <c r="B25" t="s">
        <v>234</v>
      </c>
      <c r="C25" t="s">
        <v>235</v>
      </c>
      <c r="D25" t="s">
        <v>100</v>
      </c>
      <c r="E25" t="s">
        <v>217</v>
      </c>
      <c r="G25"/>
      <c r="H25" s="77">
        <v>0.52</v>
      </c>
      <c r="I25" t="s">
        <v>102</v>
      </c>
      <c r="J25" s="78">
        <v>0</v>
      </c>
      <c r="K25" s="78">
        <v>4.7699999999999999E-2</v>
      </c>
      <c r="L25" s="77">
        <v>950000</v>
      </c>
      <c r="M25" s="77">
        <v>97.64</v>
      </c>
      <c r="N25" s="77">
        <v>0</v>
      </c>
      <c r="O25" s="77">
        <v>927.58</v>
      </c>
      <c r="P25" s="78">
        <v>0</v>
      </c>
      <c r="Q25" s="78">
        <v>4.9000000000000002E-2</v>
      </c>
      <c r="R25" s="78">
        <v>9.2999999999999992E-3</v>
      </c>
    </row>
    <row r="26" spans="2:18">
      <c r="B26" t="s">
        <v>236</v>
      </c>
      <c r="C26" t="s">
        <v>237</v>
      </c>
      <c r="D26" t="s">
        <v>100</v>
      </c>
      <c r="E26" t="s">
        <v>217</v>
      </c>
      <c r="G26"/>
      <c r="H26" s="77">
        <v>0.86</v>
      </c>
      <c r="I26" t="s">
        <v>102</v>
      </c>
      <c r="J26" s="78">
        <v>0</v>
      </c>
      <c r="K26" s="78">
        <v>4.8099999999999997E-2</v>
      </c>
      <c r="L26" s="77">
        <v>800000</v>
      </c>
      <c r="M26" s="77">
        <v>96.05</v>
      </c>
      <c r="N26" s="77">
        <v>0</v>
      </c>
      <c r="O26" s="77">
        <v>768.4</v>
      </c>
      <c r="P26" s="78">
        <v>0</v>
      </c>
      <c r="Q26" s="78">
        <v>4.0599999999999997E-2</v>
      </c>
      <c r="R26" s="78">
        <v>7.7000000000000002E-3</v>
      </c>
    </row>
    <row r="27" spans="2:18">
      <c r="B27" s="79" t="s">
        <v>238</v>
      </c>
      <c r="C27" s="16"/>
      <c r="D27" s="16"/>
      <c r="H27" s="81">
        <v>7.29</v>
      </c>
      <c r="K27" s="80">
        <v>4.3700000000000003E-2</v>
      </c>
      <c r="L27" s="81">
        <v>12262750</v>
      </c>
      <c r="N27" s="81">
        <v>26.926079999999999</v>
      </c>
      <c r="O27" s="81">
        <v>10366.72278</v>
      </c>
      <c r="Q27" s="80">
        <v>0.54720000000000002</v>
      </c>
      <c r="R27" s="80">
        <v>0.1038</v>
      </c>
    </row>
    <row r="28" spans="2:18">
      <c r="B28" t="s">
        <v>239</v>
      </c>
      <c r="C28" t="s">
        <v>240</v>
      </c>
      <c r="D28" t="s">
        <v>100</v>
      </c>
      <c r="E28" t="s">
        <v>217</v>
      </c>
      <c r="G28"/>
      <c r="H28" s="77">
        <v>4.78</v>
      </c>
      <c r="I28" t="s">
        <v>102</v>
      </c>
      <c r="J28" s="78">
        <v>2.2499999999999999E-2</v>
      </c>
      <c r="K28" s="78">
        <v>4.24E-2</v>
      </c>
      <c r="L28" s="77">
        <v>1700000</v>
      </c>
      <c r="M28" s="77">
        <v>91.16</v>
      </c>
      <c r="N28" s="77">
        <v>26.926079999999999</v>
      </c>
      <c r="O28" s="77">
        <v>1576.64608</v>
      </c>
      <c r="P28" s="78">
        <v>1E-4</v>
      </c>
      <c r="Q28" s="78">
        <v>8.3199999999999996E-2</v>
      </c>
      <c r="R28" s="78">
        <v>1.5800000000000002E-2</v>
      </c>
    </row>
    <row r="29" spans="2:18">
      <c r="B29" t="s">
        <v>241</v>
      </c>
      <c r="C29" t="s">
        <v>242</v>
      </c>
      <c r="D29" t="s">
        <v>100</v>
      </c>
      <c r="E29" t="s">
        <v>217</v>
      </c>
      <c r="G29"/>
      <c r="H29" s="77">
        <v>2.4</v>
      </c>
      <c r="I29" t="s">
        <v>102</v>
      </c>
      <c r="J29" s="78">
        <v>5.0000000000000001E-3</v>
      </c>
      <c r="K29" s="78">
        <v>4.5600000000000002E-2</v>
      </c>
      <c r="L29" s="77">
        <v>587500</v>
      </c>
      <c r="M29" s="77">
        <v>91.2</v>
      </c>
      <c r="N29" s="77">
        <v>0</v>
      </c>
      <c r="O29" s="77">
        <v>535.79999999999995</v>
      </c>
      <c r="P29" s="78">
        <v>0</v>
      </c>
      <c r="Q29" s="78">
        <v>2.8299999999999999E-2</v>
      </c>
      <c r="R29" s="78">
        <v>5.4000000000000003E-3</v>
      </c>
    </row>
    <row r="30" spans="2:18">
      <c r="B30" t="s">
        <v>243</v>
      </c>
      <c r="C30" t="s">
        <v>244</v>
      </c>
      <c r="D30" t="s">
        <v>100</v>
      </c>
      <c r="E30" t="s">
        <v>217</v>
      </c>
      <c r="G30"/>
      <c r="H30" s="77">
        <v>15.3</v>
      </c>
      <c r="I30" t="s">
        <v>102</v>
      </c>
      <c r="J30" s="78">
        <v>3.7499999999999999E-2</v>
      </c>
      <c r="K30" s="78">
        <v>4.4900000000000002E-2</v>
      </c>
      <c r="L30" s="77">
        <v>823000</v>
      </c>
      <c r="M30" s="77">
        <v>91.42</v>
      </c>
      <c r="N30" s="77">
        <v>0</v>
      </c>
      <c r="O30" s="77">
        <v>752.38660000000004</v>
      </c>
      <c r="P30" s="78">
        <v>0</v>
      </c>
      <c r="Q30" s="78">
        <v>3.9699999999999999E-2</v>
      </c>
      <c r="R30" s="78">
        <v>7.4999999999999997E-3</v>
      </c>
    </row>
    <row r="31" spans="2:18">
      <c r="B31" t="s">
        <v>245</v>
      </c>
      <c r="C31" t="s">
        <v>246</v>
      </c>
      <c r="D31" t="s">
        <v>100</v>
      </c>
      <c r="E31" t="s">
        <v>217</v>
      </c>
      <c r="G31"/>
      <c r="H31" s="77">
        <v>1.91</v>
      </c>
      <c r="I31" t="s">
        <v>102</v>
      </c>
      <c r="J31" s="78">
        <v>1.7500000000000002E-2</v>
      </c>
      <c r="K31" s="78">
        <v>4.5999999999999999E-2</v>
      </c>
      <c r="L31" s="77">
        <v>399000</v>
      </c>
      <c r="M31" s="77">
        <v>95.09</v>
      </c>
      <c r="N31" s="77">
        <v>0</v>
      </c>
      <c r="O31" s="77">
        <v>379.40910000000002</v>
      </c>
      <c r="P31" s="78">
        <v>0</v>
      </c>
      <c r="Q31" s="78">
        <v>0.02</v>
      </c>
      <c r="R31" s="78">
        <v>3.8E-3</v>
      </c>
    </row>
    <row r="32" spans="2:18">
      <c r="B32" t="s">
        <v>247</v>
      </c>
      <c r="C32" t="s">
        <v>248</v>
      </c>
      <c r="D32" t="s">
        <v>100</v>
      </c>
      <c r="E32" t="s">
        <v>217</v>
      </c>
      <c r="G32"/>
      <c r="H32" s="77">
        <v>18</v>
      </c>
      <c r="I32" t="s">
        <v>102</v>
      </c>
      <c r="J32" s="78">
        <v>2.8000000000000001E-2</v>
      </c>
      <c r="K32" s="78">
        <v>4.5600000000000002E-2</v>
      </c>
      <c r="L32" s="77">
        <v>800000</v>
      </c>
      <c r="M32" s="77">
        <v>74.349999999999994</v>
      </c>
      <c r="N32" s="77">
        <v>0</v>
      </c>
      <c r="O32" s="77">
        <v>594.79999999999995</v>
      </c>
      <c r="P32" s="78">
        <v>1E-4</v>
      </c>
      <c r="Q32" s="78">
        <v>3.1399999999999997E-2</v>
      </c>
      <c r="R32" s="78">
        <v>6.0000000000000001E-3</v>
      </c>
    </row>
    <row r="33" spans="2:18">
      <c r="B33" t="s">
        <v>249</v>
      </c>
      <c r="C33" t="s">
        <v>250</v>
      </c>
      <c r="D33" t="s">
        <v>100</v>
      </c>
      <c r="E33" t="s">
        <v>217</v>
      </c>
      <c r="G33"/>
      <c r="H33" s="77">
        <v>1.0900000000000001</v>
      </c>
      <c r="I33" t="s">
        <v>102</v>
      </c>
      <c r="J33" s="78">
        <v>4.0000000000000001E-3</v>
      </c>
      <c r="K33" s="78">
        <v>4.5100000000000001E-2</v>
      </c>
      <c r="L33" s="77">
        <v>772000</v>
      </c>
      <c r="M33" s="77">
        <v>96.08</v>
      </c>
      <c r="N33" s="77">
        <v>0</v>
      </c>
      <c r="O33" s="77">
        <v>741.73760000000004</v>
      </c>
      <c r="P33" s="78">
        <v>0</v>
      </c>
      <c r="Q33" s="78">
        <v>3.9199999999999999E-2</v>
      </c>
      <c r="R33" s="78">
        <v>7.4000000000000003E-3</v>
      </c>
    </row>
    <row r="34" spans="2:18">
      <c r="B34" t="s">
        <v>251</v>
      </c>
      <c r="C34" t="s">
        <v>252</v>
      </c>
      <c r="D34" t="s">
        <v>100</v>
      </c>
      <c r="E34" t="s">
        <v>217</v>
      </c>
      <c r="G34"/>
      <c r="H34" s="77">
        <v>1.58</v>
      </c>
      <c r="I34" t="s">
        <v>102</v>
      </c>
      <c r="J34" s="78">
        <v>5.0000000000000001E-3</v>
      </c>
      <c r="K34" s="78">
        <v>4.6199999999999998E-2</v>
      </c>
      <c r="L34" s="77">
        <v>500000</v>
      </c>
      <c r="M34" s="77">
        <v>94.08</v>
      </c>
      <c r="N34" s="77">
        <v>0</v>
      </c>
      <c r="O34" s="77">
        <v>470.4</v>
      </c>
      <c r="P34" s="78">
        <v>0</v>
      </c>
      <c r="Q34" s="78">
        <v>2.4799999999999999E-2</v>
      </c>
      <c r="R34" s="78">
        <v>4.7000000000000002E-3</v>
      </c>
    </row>
    <row r="35" spans="2:18">
      <c r="B35" t="s">
        <v>253</v>
      </c>
      <c r="C35" t="s">
        <v>254</v>
      </c>
      <c r="D35" t="s">
        <v>100</v>
      </c>
      <c r="E35" t="s">
        <v>217</v>
      </c>
      <c r="G35"/>
      <c r="H35" s="77">
        <v>6.28</v>
      </c>
      <c r="I35" t="s">
        <v>102</v>
      </c>
      <c r="J35" s="78">
        <v>0.01</v>
      </c>
      <c r="K35" s="78">
        <v>4.2700000000000002E-2</v>
      </c>
      <c r="L35" s="77">
        <v>2119250</v>
      </c>
      <c r="M35" s="77">
        <v>82.4</v>
      </c>
      <c r="N35" s="77">
        <v>0</v>
      </c>
      <c r="O35" s="77">
        <v>1746.2619999999999</v>
      </c>
      <c r="P35" s="78">
        <v>1E-4</v>
      </c>
      <c r="Q35" s="78">
        <v>9.2200000000000004E-2</v>
      </c>
      <c r="R35" s="78">
        <v>1.7500000000000002E-2</v>
      </c>
    </row>
    <row r="36" spans="2:18">
      <c r="B36" t="s">
        <v>255</v>
      </c>
      <c r="C36" t="s">
        <v>256</v>
      </c>
      <c r="D36" t="s">
        <v>100</v>
      </c>
      <c r="E36" t="s">
        <v>217</v>
      </c>
      <c r="G36"/>
      <c r="H36" s="77">
        <v>8.08</v>
      </c>
      <c r="I36" t="s">
        <v>102</v>
      </c>
      <c r="J36" s="78">
        <v>1.2999999999999999E-2</v>
      </c>
      <c r="K36" s="78">
        <v>4.2700000000000002E-2</v>
      </c>
      <c r="L36" s="77">
        <v>3721000</v>
      </c>
      <c r="M36" s="77">
        <v>79.739999999999995</v>
      </c>
      <c r="N36" s="77">
        <v>0</v>
      </c>
      <c r="O36" s="77">
        <v>2967.1253999999999</v>
      </c>
      <c r="P36" s="78">
        <v>2.9999999999999997E-4</v>
      </c>
      <c r="Q36" s="78">
        <v>0.15659999999999999</v>
      </c>
      <c r="R36" s="78">
        <v>2.9700000000000001E-2</v>
      </c>
    </row>
    <row r="37" spans="2:18">
      <c r="B37" t="s">
        <v>257</v>
      </c>
      <c r="C37" t="s">
        <v>258</v>
      </c>
      <c r="D37" t="s">
        <v>100</v>
      </c>
      <c r="E37" t="s">
        <v>217</v>
      </c>
      <c r="G37"/>
      <c r="H37" s="77">
        <v>12.11</v>
      </c>
      <c r="I37" t="s">
        <v>102</v>
      </c>
      <c r="J37" s="78">
        <v>1.4999999999999999E-2</v>
      </c>
      <c r="K37" s="78">
        <v>4.3900000000000002E-2</v>
      </c>
      <c r="L37" s="77">
        <v>841000</v>
      </c>
      <c r="M37" s="77">
        <v>71.599999999999994</v>
      </c>
      <c r="N37" s="77">
        <v>0</v>
      </c>
      <c r="O37" s="77">
        <v>602.15599999999995</v>
      </c>
      <c r="P37" s="78">
        <v>0</v>
      </c>
      <c r="Q37" s="78">
        <v>3.1800000000000002E-2</v>
      </c>
      <c r="R37" s="78">
        <v>6.0000000000000001E-3</v>
      </c>
    </row>
    <row r="38" spans="2:18">
      <c r="B38" s="79" t="s">
        <v>259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260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205</v>
      </c>
      <c r="C41" t="s">
        <v>205</v>
      </c>
      <c r="D41" s="16"/>
      <c r="E41" t="s">
        <v>205</v>
      </c>
      <c r="H41" s="77">
        <v>0</v>
      </c>
      <c r="I41" t="s">
        <v>205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210</v>
      </c>
      <c r="C42" s="16"/>
      <c r="D42" s="16"/>
      <c r="H42" s="81">
        <v>7.68</v>
      </c>
      <c r="K42" s="80">
        <v>4.5999999999999999E-2</v>
      </c>
      <c r="L42" s="81">
        <v>290000</v>
      </c>
      <c r="N42" s="81">
        <v>0</v>
      </c>
      <c r="O42" s="81">
        <v>910.2701264136</v>
      </c>
      <c r="Q42" s="80">
        <v>4.8000000000000001E-2</v>
      </c>
      <c r="R42" s="80">
        <v>9.1000000000000004E-3</v>
      </c>
    </row>
    <row r="43" spans="2:18">
      <c r="B43" s="79" t="s">
        <v>261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205</v>
      </c>
      <c r="C44" t="s">
        <v>205</v>
      </c>
      <c r="D44" s="16"/>
      <c r="E44" t="s">
        <v>205</v>
      </c>
      <c r="H44" s="77">
        <v>0</v>
      </c>
      <c r="I44" t="s">
        <v>205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262</v>
      </c>
      <c r="C45" s="16"/>
      <c r="D45" s="16"/>
      <c r="H45" s="81">
        <v>7.68</v>
      </c>
      <c r="K45" s="80">
        <v>4.5999999999999999E-2</v>
      </c>
      <c r="L45" s="81">
        <v>290000</v>
      </c>
      <c r="N45" s="81">
        <v>0</v>
      </c>
      <c r="O45" s="81">
        <v>910.2701264136</v>
      </c>
      <c r="Q45" s="80">
        <v>4.8000000000000001E-2</v>
      </c>
      <c r="R45" s="80">
        <v>9.1000000000000004E-3</v>
      </c>
    </row>
    <row r="46" spans="2:18">
      <c r="B46" t="s">
        <v>263</v>
      </c>
      <c r="C46" t="s">
        <v>264</v>
      </c>
      <c r="D46" t="s">
        <v>123</v>
      </c>
      <c r="E46" t="s">
        <v>265</v>
      </c>
      <c r="F46" t="s">
        <v>429</v>
      </c>
      <c r="G46"/>
      <c r="H46" s="77">
        <v>7.68</v>
      </c>
      <c r="I46" t="s">
        <v>106</v>
      </c>
      <c r="J46" s="78">
        <v>1.8800000000000001E-2</v>
      </c>
      <c r="K46" s="78">
        <v>4.5999999999999999E-2</v>
      </c>
      <c r="L46" s="77">
        <v>290000</v>
      </c>
      <c r="M46" s="77">
        <v>81.550078068965519</v>
      </c>
      <c r="N46" s="77">
        <v>0</v>
      </c>
      <c r="O46" s="77">
        <v>910.2701264136</v>
      </c>
      <c r="P46" s="78">
        <v>0</v>
      </c>
      <c r="Q46" s="78">
        <v>4.8000000000000001E-2</v>
      </c>
      <c r="R46" s="78">
        <v>9.1000000000000004E-3</v>
      </c>
    </row>
    <row r="47" spans="2:18">
      <c r="B47" t="s">
        <v>266</v>
      </c>
      <c r="C47" s="16"/>
      <c r="D47" s="16"/>
    </row>
    <row r="48" spans="2:18">
      <c r="B48" t="s">
        <v>267</v>
      </c>
      <c r="C48" s="16"/>
      <c r="D48" s="16"/>
    </row>
    <row r="49" spans="2:4">
      <c r="B49" t="s">
        <v>268</v>
      </c>
      <c r="C49" s="16"/>
      <c r="D49" s="16"/>
    </row>
    <row r="50" spans="2:4">
      <c r="B50" t="s">
        <v>269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45197</v>
      </c>
    </row>
    <row r="2" spans="2:23" s="1" customFormat="1">
      <c r="B2" s="2" t="s">
        <v>1</v>
      </c>
      <c r="C2" s="12" t="s">
        <v>419</v>
      </c>
    </row>
    <row r="3" spans="2:23" s="1" customFormat="1">
      <c r="B3" s="2" t="s">
        <v>2</v>
      </c>
      <c r="C3" s="26" t="s">
        <v>420</v>
      </c>
    </row>
    <row r="4" spans="2:23" s="1" customFormat="1">
      <c r="B4" s="2" t="s">
        <v>3</v>
      </c>
      <c r="C4" s="83" t="s">
        <v>196</v>
      </c>
    </row>
    <row r="5" spans="2:23">
      <c r="B5" s="2"/>
    </row>
    <row r="7" spans="2:23" ht="26.25" customHeight="1">
      <c r="B7" s="105" t="s">
        <v>178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173</v>
      </c>
      <c r="L8" s="28" t="s">
        <v>186</v>
      </c>
      <c r="M8" s="28" t="s">
        <v>174</v>
      </c>
      <c r="N8" s="28" t="s">
        <v>73</v>
      </c>
      <c r="O8" s="28" t="s">
        <v>57</v>
      </c>
      <c r="P8" s="36" t="s">
        <v>182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183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379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380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274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212</v>
      </c>
      <c r="D26" s="16"/>
    </row>
    <row r="27" spans="2:23">
      <c r="B27" t="s">
        <v>266</v>
      </c>
      <c r="D27" s="16"/>
    </row>
    <row r="28" spans="2:23">
      <c r="B28" t="s">
        <v>267</v>
      </c>
      <c r="D28" s="16"/>
    </row>
    <row r="29" spans="2:23">
      <c r="B29" t="s">
        <v>268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45197</v>
      </c>
    </row>
    <row r="2" spans="2:68" s="1" customFormat="1">
      <c r="B2" s="2" t="s">
        <v>1</v>
      </c>
      <c r="C2" s="12" t="s">
        <v>419</v>
      </c>
    </row>
    <row r="3" spans="2:68" s="1" customFormat="1">
      <c r="B3" s="2" t="s">
        <v>2</v>
      </c>
      <c r="C3" s="26" t="s">
        <v>420</v>
      </c>
    </row>
    <row r="4" spans="2:68" s="1" customFormat="1">
      <c r="B4" s="2" t="s">
        <v>3</v>
      </c>
      <c r="C4" s="83" t="s">
        <v>196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186</v>
      </c>
      <c r="P8" s="18" t="s">
        <v>187</v>
      </c>
      <c r="Q8" s="38" t="s">
        <v>191</v>
      </c>
      <c r="R8" s="18" t="s">
        <v>56</v>
      </c>
      <c r="S8" s="18" t="s">
        <v>73</v>
      </c>
      <c r="T8" s="18" t="s">
        <v>57</v>
      </c>
      <c r="U8" s="39" t="s">
        <v>182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183</v>
      </c>
      <c r="P9" s="21"/>
      <c r="Q9" s="21" t="s">
        <v>184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185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212</v>
      </c>
      <c r="C24" s="16"/>
      <c r="D24" s="16"/>
      <c r="E24" s="16"/>
      <c r="F24" s="16"/>
      <c r="G24" s="16"/>
    </row>
    <row r="25" spans="2:21">
      <c r="B25" t="s">
        <v>266</v>
      </c>
      <c r="C25" s="16"/>
      <c r="D25" s="16"/>
      <c r="E25" s="16"/>
      <c r="F25" s="16"/>
      <c r="G25" s="16"/>
    </row>
    <row r="26" spans="2:21">
      <c r="B26" t="s">
        <v>267</v>
      </c>
      <c r="C26" s="16"/>
      <c r="D26" s="16"/>
      <c r="E26" s="16"/>
      <c r="F26" s="16"/>
      <c r="G26" s="16"/>
    </row>
    <row r="27" spans="2:21">
      <c r="B27" t="s">
        <v>268</v>
      </c>
      <c r="C27" s="16"/>
      <c r="D27" s="16"/>
      <c r="E27" s="16"/>
      <c r="F27" s="16"/>
      <c r="G27" s="16"/>
    </row>
    <row r="28" spans="2:21">
      <c r="B28" t="s">
        <v>269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45197</v>
      </c>
    </row>
    <row r="2" spans="2:66" s="1" customFormat="1">
      <c r="B2" s="2" t="s">
        <v>1</v>
      </c>
      <c r="C2" s="12" t="s">
        <v>419</v>
      </c>
    </row>
    <row r="3" spans="2:66" s="1" customFormat="1">
      <c r="B3" s="2" t="s">
        <v>2</v>
      </c>
      <c r="C3" s="26" t="s">
        <v>420</v>
      </c>
    </row>
    <row r="4" spans="2:66" s="1" customFormat="1">
      <c r="B4" s="2" t="s">
        <v>3</v>
      </c>
      <c r="C4" s="83" t="s">
        <v>196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186</v>
      </c>
      <c r="P8" s="28" t="s">
        <v>187</v>
      </c>
      <c r="Q8" s="38" t="s">
        <v>191</v>
      </c>
      <c r="R8" s="28" t="s">
        <v>56</v>
      </c>
      <c r="S8" s="18" t="s">
        <v>73</v>
      </c>
      <c r="T8" s="28" t="s">
        <v>57</v>
      </c>
      <c r="U8" s="28" t="s">
        <v>182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183</v>
      </c>
      <c r="P9" s="31"/>
      <c r="Q9" s="21" t="s">
        <v>184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185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270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232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271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274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205</v>
      </c>
      <c r="C20" t="s">
        <v>205</v>
      </c>
      <c r="D20" s="16"/>
      <c r="E20" s="16"/>
      <c r="F20" s="16"/>
      <c r="G20" t="s">
        <v>205</v>
      </c>
      <c r="H20" t="s">
        <v>205</v>
      </c>
      <c r="K20" s="77">
        <v>0</v>
      </c>
      <c r="L20" t="s">
        <v>205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210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272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273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205</v>
      </c>
      <c r="C25" t="s">
        <v>205</v>
      </c>
      <c r="D25" s="16"/>
      <c r="E25" s="16"/>
      <c r="F25" s="16"/>
      <c r="G25" t="s">
        <v>205</v>
      </c>
      <c r="H25" t="s">
        <v>205</v>
      </c>
      <c r="K25" s="77">
        <v>0</v>
      </c>
      <c r="L25" t="s">
        <v>205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212</v>
      </c>
      <c r="C26" s="16"/>
      <c r="D26" s="16"/>
      <c r="E26" s="16"/>
      <c r="F26" s="16"/>
    </row>
    <row r="27" spans="2:21">
      <c r="B27" t="s">
        <v>266</v>
      </c>
      <c r="C27" s="16"/>
      <c r="D27" s="16"/>
      <c r="E27" s="16"/>
      <c r="F27" s="16"/>
    </row>
    <row r="28" spans="2:21">
      <c r="B28" t="s">
        <v>267</v>
      </c>
      <c r="C28" s="16"/>
      <c r="D28" s="16"/>
      <c r="E28" s="16"/>
      <c r="F28" s="16"/>
    </row>
    <row r="29" spans="2:21">
      <c r="B29" t="s">
        <v>268</v>
      </c>
      <c r="C29" s="16"/>
      <c r="D29" s="16"/>
      <c r="E29" s="16"/>
      <c r="F29" s="16"/>
    </row>
    <row r="30" spans="2:21">
      <c r="B30" t="s">
        <v>269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45197</v>
      </c>
    </row>
    <row r="2" spans="2:62" s="1" customFormat="1">
      <c r="B2" s="2" t="s">
        <v>1</v>
      </c>
      <c r="C2" s="12" t="s">
        <v>419</v>
      </c>
    </row>
    <row r="3" spans="2:62" s="1" customFormat="1">
      <c r="B3" s="2" t="s">
        <v>2</v>
      </c>
      <c r="C3" s="26" t="s">
        <v>420</v>
      </c>
    </row>
    <row r="4" spans="2:62" s="1" customFormat="1">
      <c r="B4" s="2" t="s">
        <v>3</v>
      </c>
      <c r="C4" s="83" t="s">
        <v>196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186</v>
      </c>
      <c r="J8" s="38" t="s">
        <v>187</v>
      </c>
      <c r="K8" s="38" t="s">
        <v>191</v>
      </c>
      <c r="L8" s="38" t="s">
        <v>56</v>
      </c>
      <c r="M8" s="38" t="s">
        <v>73</v>
      </c>
      <c r="N8" s="38" t="s">
        <v>57</v>
      </c>
      <c r="O8" s="46" t="s">
        <v>182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183</v>
      </c>
      <c r="J9" s="21"/>
      <c r="K9" s="21" t="s">
        <v>184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275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205</v>
      </c>
      <c r="C14" t="s">
        <v>205</v>
      </c>
      <c r="E14" s="16"/>
      <c r="F14" s="16"/>
      <c r="G14" t="s">
        <v>205</v>
      </c>
      <c r="H14" t="s">
        <v>205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276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205</v>
      </c>
      <c r="C16" t="s">
        <v>205</v>
      </c>
      <c r="E16" s="16"/>
      <c r="F16" s="16"/>
      <c r="G16" t="s">
        <v>205</v>
      </c>
      <c r="H16" t="s">
        <v>205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277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E18" s="16"/>
      <c r="F18" s="16"/>
      <c r="G18" t="s">
        <v>205</v>
      </c>
      <c r="H18" t="s">
        <v>205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278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E20" s="16"/>
      <c r="F20" s="16"/>
      <c r="G20" t="s">
        <v>205</v>
      </c>
      <c r="H20" t="s">
        <v>205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210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272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205</v>
      </c>
      <c r="C23" t="s">
        <v>205</v>
      </c>
      <c r="E23" s="16"/>
      <c r="F23" s="16"/>
      <c r="G23" t="s">
        <v>205</v>
      </c>
      <c r="H23" t="s">
        <v>205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273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205</v>
      </c>
      <c r="C25" t="s">
        <v>205</v>
      </c>
      <c r="E25" s="16"/>
      <c r="F25" s="16"/>
      <c r="G25" t="s">
        <v>205</v>
      </c>
      <c r="H25" t="s">
        <v>205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212</v>
      </c>
      <c r="E26" s="16"/>
      <c r="F26" s="16"/>
      <c r="G26" s="16"/>
    </row>
    <row r="27" spans="2:15">
      <c r="B27" t="s">
        <v>266</v>
      </c>
      <c r="E27" s="16"/>
      <c r="F27" s="16"/>
      <c r="G27" s="16"/>
    </row>
    <row r="28" spans="2:15">
      <c r="B28" t="s">
        <v>267</v>
      </c>
      <c r="E28" s="16"/>
      <c r="F28" s="16"/>
      <c r="G28" s="16"/>
    </row>
    <row r="29" spans="2:15">
      <c r="B29" t="s">
        <v>268</v>
      </c>
      <c r="E29" s="16"/>
      <c r="F29" s="16"/>
      <c r="G29" s="16"/>
    </row>
    <row r="30" spans="2:15">
      <c r="B30" t="s">
        <v>269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34" workbookViewId="0">
      <selection activeCell="E38" sqref="E38:E6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45197</v>
      </c>
    </row>
    <row r="2" spans="2:63" s="1" customFormat="1">
      <c r="B2" s="2" t="s">
        <v>1</v>
      </c>
      <c r="C2" s="12" t="s">
        <v>419</v>
      </c>
    </row>
    <row r="3" spans="2:63" s="1" customFormat="1">
      <c r="B3" s="2" t="s">
        <v>2</v>
      </c>
      <c r="C3" s="26" t="s">
        <v>420</v>
      </c>
    </row>
    <row r="4" spans="2:63" s="1" customFormat="1">
      <c r="B4" s="2" t="s">
        <v>3</v>
      </c>
      <c r="C4" s="83" t="s">
        <v>196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186</v>
      </c>
      <c r="I8" s="28" t="s">
        <v>187</v>
      </c>
      <c r="J8" s="38" t="s">
        <v>191</v>
      </c>
      <c r="K8" s="28" t="s">
        <v>56</v>
      </c>
      <c r="L8" s="28" t="s">
        <v>73</v>
      </c>
      <c r="M8" s="28" t="s">
        <v>57</v>
      </c>
      <c r="N8" s="28" t="s">
        <v>182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183</v>
      </c>
      <c r="I9" s="31"/>
      <c r="J9" s="21" t="s">
        <v>184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192</v>
      </c>
      <c r="C11" s="7"/>
      <c r="D11" s="7"/>
      <c r="E11" s="7"/>
      <c r="F11" s="7"/>
      <c r="G11" s="7"/>
      <c r="H11" s="75">
        <v>9233141</v>
      </c>
      <c r="I11" s="7"/>
      <c r="J11" s="75">
        <v>8.9148549750000008</v>
      </c>
      <c r="K11" s="75">
        <v>77438.005053907007</v>
      </c>
      <c r="L11" s="7"/>
      <c r="M11" s="76">
        <v>1</v>
      </c>
      <c r="N11" s="76">
        <v>0.77549999999999997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8894239</v>
      </c>
      <c r="J12" s="81">
        <v>0</v>
      </c>
      <c r="K12" s="81">
        <v>43859.4695622</v>
      </c>
      <c r="M12" s="80">
        <v>0.56640000000000001</v>
      </c>
      <c r="N12" s="80">
        <v>0.43919999999999998</v>
      </c>
    </row>
    <row r="13" spans="2:63">
      <c r="B13" s="79" t="s">
        <v>279</v>
      </c>
      <c r="D13" s="16"/>
      <c r="E13" s="16"/>
      <c r="F13" s="16"/>
      <c r="G13" s="16"/>
      <c r="H13" s="81">
        <v>667108</v>
      </c>
      <c r="J13" s="81">
        <v>0</v>
      </c>
      <c r="K13" s="81">
        <v>16065.74142</v>
      </c>
      <c r="M13" s="80">
        <v>0.20749999999999999</v>
      </c>
      <c r="N13" s="80">
        <v>0.16089999999999999</v>
      </c>
    </row>
    <row r="14" spans="2:63">
      <c r="B14" t="s">
        <v>280</v>
      </c>
      <c r="C14" t="s">
        <v>281</v>
      </c>
      <c r="D14" t="s">
        <v>100</v>
      </c>
      <c r="E14" t="s">
        <v>282</v>
      </c>
      <c r="F14" t="s">
        <v>283</v>
      </c>
      <c r="G14" t="s">
        <v>102</v>
      </c>
      <c r="H14" s="77">
        <v>161220</v>
      </c>
      <c r="I14" s="77">
        <v>1850</v>
      </c>
      <c r="J14" s="77">
        <v>0</v>
      </c>
      <c r="K14" s="77">
        <v>2982.57</v>
      </c>
      <c r="L14" s="78">
        <v>1.0800000000000001E-2</v>
      </c>
      <c r="M14" s="78">
        <v>3.85E-2</v>
      </c>
      <c r="N14" s="78">
        <v>2.9899999999999999E-2</v>
      </c>
    </row>
    <row r="15" spans="2:63">
      <c r="B15" t="s">
        <v>284</v>
      </c>
      <c r="C15" t="s">
        <v>285</v>
      </c>
      <c r="D15" t="s">
        <v>100</v>
      </c>
      <c r="E15" t="s">
        <v>282</v>
      </c>
      <c r="F15" t="s">
        <v>283</v>
      </c>
      <c r="G15" t="s">
        <v>102</v>
      </c>
      <c r="H15" s="77">
        <v>51267</v>
      </c>
      <c r="I15" s="77">
        <v>1871</v>
      </c>
      <c r="J15" s="77">
        <v>0</v>
      </c>
      <c r="K15" s="77">
        <v>959.20556999999997</v>
      </c>
      <c r="L15" s="78">
        <v>8.8000000000000005E-3</v>
      </c>
      <c r="M15" s="78">
        <v>1.24E-2</v>
      </c>
      <c r="N15" s="78">
        <v>9.5999999999999992E-3</v>
      </c>
    </row>
    <row r="16" spans="2:63">
      <c r="B16" t="s">
        <v>286</v>
      </c>
      <c r="C16" t="s">
        <v>287</v>
      </c>
      <c r="D16" t="s">
        <v>100</v>
      </c>
      <c r="E16" t="s">
        <v>288</v>
      </c>
      <c r="F16" t="s">
        <v>283</v>
      </c>
      <c r="G16" t="s">
        <v>102</v>
      </c>
      <c r="H16" s="77">
        <v>205265</v>
      </c>
      <c r="I16" s="77">
        <v>1852</v>
      </c>
      <c r="J16" s="77">
        <v>0</v>
      </c>
      <c r="K16" s="77">
        <v>3801.5077999999999</v>
      </c>
      <c r="L16" s="78">
        <v>1.0999999999999999E-2</v>
      </c>
      <c r="M16" s="78">
        <v>4.9099999999999998E-2</v>
      </c>
      <c r="N16" s="78">
        <v>3.8100000000000002E-2</v>
      </c>
    </row>
    <row r="17" spans="2:14">
      <c r="B17" t="s">
        <v>289</v>
      </c>
      <c r="C17" t="s">
        <v>290</v>
      </c>
      <c r="D17" t="s">
        <v>100</v>
      </c>
      <c r="E17" t="s">
        <v>291</v>
      </c>
      <c r="F17" t="s">
        <v>283</v>
      </c>
      <c r="G17" t="s">
        <v>102</v>
      </c>
      <c r="H17" s="77">
        <v>226915</v>
      </c>
      <c r="I17" s="77">
        <v>1845</v>
      </c>
      <c r="J17" s="77">
        <v>0</v>
      </c>
      <c r="K17" s="77">
        <v>4186.5817500000003</v>
      </c>
      <c r="L17" s="78">
        <v>1.6E-2</v>
      </c>
      <c r="M17" s="78">
        <v>5.4100000000000002E-2</v>
      </c>
      <c r="N17" s="78">
        <v>4.19E-2</v>
      </c>
    </row>
    <row r="18" spans="2:14">
      <c r="B18" t="s">
        <v>292</v>
      </c>
      <c r="C18" t="s">
        <v>293</v>
      </c>
      <c r="D18" t="s">
        <v>100</v>
      </c>
      <c r="E18" t="s">
        <v>294</v>
      </c>
      <c r="F18" t="s">
        <v>283</v>
      </c>
      <c r="G18" t="s">
        <v>102</v>
      </c>
      <c r="H18" s="77">
        <v>22441</v>
      </c>
      <c r="I18" s="77">
        <v>18430</v>
      </c>
      <c r="J18" s="77">
        <v>0</v>
      </c>
      <c r="K18" s="77">
        <v>4135.8762999999999</v>
      </c>
      <c r="L18" s="78">
        <v>1.1900000000000001E-2</v>
      </c>
      <c r="M18" s="78">
        <v>5.3400000000000003E-2</v>
      </c>
      <c r="N18" s="78">
        <v>4.1399999999999999E-2</v>
      </c>
    </row>
    <row r="19" spans="2:14">
      <c r="B19" s="79" t="s">
        <v>295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296</v>
      </c>
      <c r="D21" s="16"/>
      <c r="E21" s="16"/>
      <c r="F21" s="16"/>
      <c r="G21" s="16"/>
      <c r="H21" s="81">
        <v>8227131</v>
      </c>
      <c r="J21" s="81">
        <v>0</v>
      </c>
      <c r="K21" s="81">
        <v>27793.728142200001</v>
      </c>
      <c r="M21" s="80">
        <v>0.3589</v>
      </c>
      <c r="N21" s="80">
        <v>0.27829999999999999</v>
      </c>
    </row>
    <row r="22" spans="2:14">
      <c r="B22" t="s">
        <v>297</v>
      </c>
      <c r="C22" t="s">
        <v>298</v>
      </c>
      <c r="D22" t="s">
        <v>100</v>
      </c>
      <c r="E22" t="s">
        <v>282</v>
      </c>
      <c r="F22" t="s">
        <v>299</v>
      </c>
      <c r="G22" t="s">
        <v>102</v>
      </c>
      <c r="H22" s="77">
        <v>2373209</v>
      </c>
      <c r="I22" s="77">
        <v>354.64</v>
      </c>
      <c r="J22" s="77">
        <v>0</v>
      </c>
      <c r="K22" s="77">
        <v>8416.3483976000007</v>
      </c>
      <c r="L22" s="78">
        <v>2.01E-2</v>
      </c>
      <c r="M22" s="78">
        <v>0.1087</v>
      </c>
      <c r="N22" s="78">
        <v>8.43E-2</v>
      </c>
    </row>
    <row r="23" spans="2:14">
      <c r="B23" t="s">
        <v>300</v>
      </c>
      <c r="C23" t="s">
        <v>301</v>
      </c>
      <c r="D23" t="s">
        <v>100</v>
      </c>
      <c r="E23" t="s">
        <v>282</v>
      </c>
      <c r="F23" t="s">
        <v>299</v>
      </c>
      <c r="G23" t="s">
        <v>102</v>
      </c>
      <c r="H23" s="77">
        <v>445211</v>
      </c>
      <c r="I23" s="77">
        <v>369.63</v>
      </c>
      <c r="J23" s="77">
        <v>0</v>
      </c>
      <c r="K23" s="77">
        <v>1645.6334193</v>
      </c>
      <c r="L23" s="78">
        <v>1.44E-2</v>
      </c>
      <c r="M23" s="78">
        <v>2.1299999999999999E-2</v>
      </c>
      <c r="N23" s="78">
        <v>1.6500000000000001E-2</v>
      </c>
    </row>
    <row r="24" spans="2:14">
      <c r="B24" t="s">
        <v>302</v>
      </c>
      <c r="C24" t="s">
        <v>303</v>
      </c>
      <c r="D24" t="s">
        <v>100</v>
      </c>
      <c r="E24" t="s">
        <v>304</v>
      </c>
      <c r="F24" t="s">
        <v>299</v>
      </c>
      <c r="G24" t="s">
        <v>102</v>
      </c>
      <c r="H24" s="77">
        <v>240000</v>
      </c>
      <c r="I24" s="77">
        <v>439.85</v>
      </c>
      <c r="J24" s="77">
        <v>0</v>
      </c>
      <c r="K24" s="77">
        <v>1055.6400000000001</v>
      </c>
      <c r="L24" s="78">
        <v>8.3000000000000001E-3</v>
      </c>
      <c r="M24" s="78">
        <v>1.3599999999999999E-2</v>
      </c>
      <c r="N24" s="78">
        <v>1.06E-2</v>
      </c>
    </row>
    <row r="25" spans="2:14">
      <c r="B25" t="s">
        <v>305</v>
      </c>
      <c r="C25" t="s">
        <v>306</v>
      </c>
      <c r="D25" t="s">
        <v>100</v>
      </c>
      <c r="E25" t="s">
        <v>288</v>
      </c>
      <c r="F25" t="s">
        <v>299</v>
      </c>
      <c r="G25" t="s">
        <v>102</v>
      </c>
      <c r="H25" s="77">
        <v>953726</v>
      </c>
      <c r="I25" s="77">
        <v>369.21</v>
      </c>
      <c r="J25" s="77">
        <v>0</v>
      </c>
      <c r="K25" s="77">
        <v>3521.2517646000001</v>
      </c>
      <c r="L25" s="78">
        <v>2.4799999999999999E-2</v>
      </c>
      <c r="M25" s="78">
        <v>4.5499999999999999E-2</v>
      </c>
      <c r="N25" s="78">
        <v>3.5299999999999998E-2</v>
      </c>
    </row>
    <row r="26" spans="2:14">
      <c r="B26" t="s">
        <v>307</v>
      </c>
      <c r="C26" t="s">
        <v>308</v>
      </c>
      <c r="D26" t="s">
        <v>100</v>
      </c>
      <c r="E26" t="s">
        <v>288</v>
      </c>
      <c r="F26" t="s">
        <v>299</v>
      </c>
      <c r="G26" t="s">
        <v>102</v>
      </c>
      <c r="H26" s="77">
        <v>79278</v>
      </c>
      <c r="I26" s="77">
        <v>3712</v>
      </c>
      <c r="J26" s="77">
        <v>0</v>
      </c>
      <c r="K26" s="77">
        <v>2942.79936</v>
      </c>
      <c r="L26" s="78">
        <v>2.53E-2</v>
      </c>
      <c r="M26" s="78">
        <v>3.7999999999999999E-2</v>
      </c>
      <c r="N26" s="78">
        <v>2.9499999999999998E-2</v>
      </c>
    </row>
    <row r="27" spans="2:14">
      <c r="B27" t="s">
        <v>309</v>
      </c>
      <c r="C27" t="s">
        <v>310</v>
      </c>
      <c r="D27" t="s">
        <v>100</v>
      </c>
      <c r="E27" t="s">
        <v>291</v>
      </c>
      <c r="F27" t="s">
        <v>299</v>
      </c>
      <c r="G27" t="s">
        <v>102</v>
      </c>
      <c r="H27" s="77">
        <v>2038038</v>
      </c>
      <c r="I27" s="77">
        <v>345.08</v>
      </c>
      <c r="J27" s="77">
        <v>0</v>
      </c>
      <c r="K27" s="77">
        <v>7032.8615304000004</v>
      </c>
      <c r="L27" s="78">
        <v>1.83E-2</v>
      </c>
      <c r="M27" s="78">
        <v>9.0800000000000006E-2</v>
      </c>
      <c r="N27" s="78">
        <v>7.0400000000000004E-2</v>
      </c>
    </row>
    <row r="28" spans="2:14">
      <c r="B28" t="s">
        <v>311</v>
      </c>
      <c r="C28" t="s">
        <v>312</v>
      </c>
      <c r="D28" t="s">
        <v>100</v>
      </c>
      <c r="E28" t="s">
        <v>294</v>
      </c>
      <c r="F28" t="s">
        <v>299</v>
      </c>
      <c r="G28" t="s">
        <v>102</v>
      </c>
      <c r="H28" s="77">
        <v>2070406</v>
      </c>
      <c r="I28" s="77">
        <v>105.25</v>
      </c>
      <c r="J28" s="77">
        <v>0</v>
      </c>
      <c r="K28" s="77">
        <v>2179.1023150000001</v>
      </c>
      <c r="L28" s="78">
        <v>8.5000000000000006E-3</v>
      </c>
      <c r="M28" s="78">
        <v>2.81E-2</v>
      </c>
      <c r="N28" s="78">
        <v>2.18E-2</v>
      </c>
    </row>
    <row r="29" spans="2:14">
      <c r="B29" t="s">
        <v>313</v>
      </c>
      <c r="C29" t="s">
        <v>314</v>
      </c>
      <c r="D29" t="s">
        <v>100</v>
      </c>
      <c r="E29" t="s">
        <v>294</v>
      </c>
      <c r="F29" t="s">
        <v>299</v>
      </c>
      <c r="G29" t="s">
        <v>102</v>
      </c>
      <c r="H29" s="77">
        <v>27263</v>
      </c>
      <c r="I29" s="77">
        <v>3668.31</v>
      </c>
      <c r="J29" s="77">
        <v>0</v>
      </c>
      <c r="K29" s="77">
        <v>1000.0913553</v>
      </c>
      <c r="L29" s="78">
        <v>1.3100000000000001E-2</v>
      </c>
      <c r="M29" s="78">
        <v>1.29E-2</v>
      </c>
      <c r="N29" s="78">
        <v>0.01</v>
      </c>
    </row>
    <row r="30" spans="2:14">
      <c r="B30" s="79" t="s">
        <v>315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205</v>
      </c>
      <c r="C31" t="s">
        <v>205</v>
      </c>
      <c r="D31" s="16"/>
      <c r="E31" s="16"/>
      <c r="F31" t="s">
        <v>205</v>
      </c>
      <c r="G31" t="s">
        <v>205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274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205</v>
      </c>
      <c r="C33" t="s">
        <v>205</v>
      </c>
      <c r="D33" s="16"/>
      <c r="E33" s="16"/>
      <c r="F33" t="s">
        <v>205</v>
      </c>
      <c r="G33" t="s">
        <v>205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316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205</v>
      </c>
      <c r="C35" t="s">
        <v>205</v>
      </c>
      <c r="D35" s="16"/>
      <c r="E35" s="16"/>
      <c r="F35" t="s">
        <v>205</v>
      </c>
      <c r="G35" t="s">
        <v>205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210</v>
      </c>
      <c r="D36" s="16"/>
      <c r="E36" s="16"/>
      <c r="F36" s="16"/>
      <c r="G36" s="16"/>
      <c r="H36" s="81">
        <v>338902</v>
      </c>
      <c r="J36" s="81">
        <v>8.9148549750000008</v>
      </c>
      <c r="K36" s="81">
        <v>33578.535491707</v>
      </c>
      <c r="M36" s="80">
        <v>0.43359999999999999</v>
      </c>
      <c r="N36" s="80">
        <v>0.33629999999999999</v>
      </c>
    </row>
    <row r="37" spans="2:14">
      <c r="B37" s="79" t="s">
        <v>317</v>
      </c>
      <c r="D37" s="16"/>
      <c r="E37" s="16"/>
      <c r="F37" s="16"/>
      <c r="G37" s="16"/>
      <c r="H37" s="81">
        <v>315534</v>
      </c>
      <c r="J37" s="81">
        <v>0</v>
      </c>
      <c r="K37" s="81">
        <v>26724.754481638</v>
      </c>
      <c r="M37" s="80">
        <v>0.34510000000000002</v>
      </c>
      <c r="N37" s="80">
        <v>0.2676</v>
      </c>
    </row>
    <row r="38" spans="2:14">
      <c r="B38" t="s">
        <v>318</v>
      </c>
      <c r="C38" t="s">
        <v>319</v>
      </c>
      <c r="D38" t="s">
        <v>123</v>
      </c>
      <c r="E38"/>
      <c r="F38" t="s">
        <v>283</v>
      </c>
      <c r="G38" t="s">
        <v>106</v>
      </c>
      <c r="H38" s="77">
        <v>221942</v>
      </c>
      <c r="I38" s="77">
        <v>696.05</v>
      </c>
      <c r="J38" s="77">
        <v>0</v>
      </c>
      <c r="K38" s="77">
        <v>5946.0402430590002</v>
      </c>
      <c r="L38" s="78">
        <v>5.9999999999999995E-4</v>
      </c>
      <c r="M38" s="78">
        <v>7.6799999999999993E-2</v>
      </c>
      <c r="N38" s="78">
        <v>5.9499999999999997E-2</v>
      </c>
    </row>
    <row r="39" spans="2:14">
      <c r="B39" t="s">
        <v>320</v>
      </c>
      <c r="C39" t="s">
        <v>321</v>
      </c>
      <c r="D39" t="s">
        <v>123</v>
      </c>
      <c r="E39"/>
      <c r="F39" t="s">
        <v>283</v>
      </c>
      <c r="G39" t="s">
        <v>110</v>
      </c>
      <c r="H39" s="77">
        <v>31165</v>
      </c>
      <c r="I39" s="77">
        <v>2802</v>
      </c>
      <c r="J39" s="77">
        <v>0</v>
      </c>
      <c r="K39" s="77">
        <v>3543.18468975</v>
      </c>
      <c r="L39" s="78">
        <v>0</v>
      </c>
      <c r="M39" s="78">
        <v>4.58E-2</v>
      </c>
      <c r="N39" s="78">
        <v>3.5499999999999997E-2</v>
      </c>
    </row>
    <row r="40" spans="2:14">
      <c r="B40" t="s">
        <v>322</v>
      </c>
      <c r="C40" t="s">
        <v>323</v>
      </c>
      <c r="D40" t="s">
        <v>324</v>
      </c>
      <c r="E40"/>
      <c r="F40" t="s">
        <v>283</v>
      </c>
      <c r="G40" t="s">
        <v>198</v>
      </c>
      <c r="H40" s="77">
        <v>28707</v>
      </c>
      <c r="I40" s="77">
        <v>247750</v>
      </c>
      <c r="J40" s="77">
        <v>0</v>
      </c>
      <c r="K40" s="77">
        <v>1833.51465465</v>
      </c>
      <c r="L40" s="78">
        <v>0</v>
      </c>
      <c r="M40" s="78">
        <v>2.3699999999999999E-2</v>
      </c>
      <c r="N40" s="78">
        <v>1.84E-2</v>
      </c>
    </row>
    <row r="41" spans="2:14">
      <c r="B41" t="s">
        <v>325</v>
      </c>
      <c r="C41" t="s">
        <v>326</v>
      </c>
      <c r="D41" t="s">
        <v>327</v>
      </c>
      <c r="E41"/>
      <c r="F41" t="s">
        <v>283</v>
      </c>
      <c r="G41" t="s">
        <v>106</v>
      </c>
      <c r="H41" s="77">
        <v>8590</v>
      </c>
      <c r="I41" s="77">
        <v>9398</v>
      </c>
      <c r="J41" s="77">
        <v>0</v>
      </c>
      <c r="K41" s="77">
        <v>3107.2522818000002</v>
      </c>
      <c r="L41" s="78">
        <v>5.9999999999999995E-4</v>
      </c>
      <c r="M41" s="78">
        <v>4.0099999999999997E-2</v>
      </c>
      <c r="N41" s="78">
        <v>3.1099999999999999E-2</v>
      </c>
    </row>
    <row r="42" spans="2:14">
      <c r="B42" t="s">
        <v>328</v>
      </c>
      <c r="C42" t="s">
        <v>329</v>
      </c>
      <c r="D42" t="s">
        <v>123</v>
      </c>
      <c r="E42"/>
      <c r="F42" t="s">
        <v>283</v>
      </c>
      <c r="G42" t="s">
        <v>116</v>
      </c>
      <c r="H42" s="77">
        <v>1625</v>
      </c>
      <c r="I42" s="77">
        <v>4919</v>
      </c>
      <c r="J42" s="77">
        <v>0</v>
      </c>
      <c r="K42" s="77">
        <v>228.25082312500001</v>
      </c>
      <c r="L42" s="78">
        <v>0</v>
      </c>
      <c r="M42" s="78">
        <v>2.8999999999999998E-3</v>
      </c>
      <c r="N42" s="78">
        <v>2.3E-3</v>
      </c>
    </row>
    <row r="43" spans="2:14">
      <c r="B43" t="s">
        <v>330</v>
      </c>
      <c r="C43" t="s">
        <v>331</v>
      </c>
      <c r="D43" t="s">
        <v>332</v>
      </c>
      <c r="E43"/>
      <c r="F43" t="s">
        <v>283</v>
      </c>
      <c r="G43" t="s">
        <v>106</v>
      </c>
      <c r="H43" s="77">
        <v>2635</v>
      </c>
      <c r="I43" s="77">
        <v>83376</v>
      </c>
      <c r="J43" s="77">
        <v>0</v>
      </c>
      <c r="K43" s="77">
        <v>8456.0898023999998</v>
      </c>
      <c r="L43" s="78">
        <v>4.0000000000000002E-4</v>
      </c>
      <c r="M43" s="78">
        <v>0.10920000000000001</v>
      </c>
      <c r="N43" s="78">
        <v>8.4699999999999998E-2</v>
      </c>
    </row>
    <row r="44" spans="2:14">
      <c r="B44" t="s">
        <v>333</v>
      </c>
      <c r="C44" t="s">
        <v>334</v>
      </c>
      <c r="D44" t="s">
        <v>332</v>
      </c>
      <c r="E44"/>
      <c r="F44" t="s">
        <v>283</v>
      </c>
      <c r="G44" t="s">
        <v>106</v>
      </c>
      <c r="H44" s="77">
        <v>19628</v>
      </c>
      <c r="I44" s="77">
        <v>4422.25</v>
      </c>
      <c r="J44" s="77">
        <v>0</v>
      </c>
      <c r="K44" s="77">
        <v>3340.9290362699999</v>
      </c>
      <c r="L44" s="78">
        <v>4.0000000000000002E-4</v>
      </c>
      <c r="M44" s="78">
        <v>4.3099999999999999E-2</v>
      </c>
      <c r="N44" s="78">
        <v>3.3500000000000002E-2</v>
      </c>
    </row>
    <row r="45" spans="2:14">
      <c r="B45" t="s">
        <v>335</v>
      </c>
      <c r="C45" t="s">
        <v>336</v>
      </c>
      <c r="D45" t="s">
        <v>107</v>
      </c>
      <c r="E45"/>
      <c r="F45" t="s">
        <v>283</v>
      </c>
      <c r="G45" t="s">
        <v>120</v>
      </c>
      <c r="H45" s="77">
        <v>1242</v>
      </c>
      <c r="I45" s="77">
        <v>8814</v>
      </c>
      <c r="J45" s="77">
        <v>0</v>
      </c>
      <c r="K45" s="77">
        <v>269.49295058400003</v>
      </c>
      <c r="L45" s="78">
        <v>0</v>
      </c>
      <c r="M45" s="78">
        <v>3.5000000000000001E-3</v>
      </c>
      <c r="N45" s="78">
        <v>2.7000000000000001E-3</v>
      </c>
    </row>
    <row r="46" spans="2:14">
      <c r="B46" s="79" t="s">
        <v>337</v>
      </c>
      <c r="D46" s="16"/>
      <c r="E46" s="16"/>
      <c r="F46" s="16"/>
      <c r="G46" s="16"/>
      <c r="H46" s="81">
        <v>23368</v>
      </c>
      <c r="J46" s="81">
        <v>8.9148549750000008</v>
      </c>
      <c r="K46" s="81">
        <v>6853.7810100690003</v>
      </c>
      <c r="M46" s="80">
        <v>8.8499999999999995E-2</v>
      </c>
      <c r="N46" s="80">
        <v>6.8599999999999994E-2</v>
      </c>
    </row>
    <row r="47" spans="2:14">
      <c r="B47" t="s">
        <v>338</v>
      </c>
      <c r="C47" t="s">
        <v>339</v>
      </c>
      <c r="D47" t="s">
        <v>332</v>
      </c>
      <c r="E47"/>
      <c r="F47" t="s">
        <v>299</v>
      </c>
      <c r="G47" t="s">
        <v>106</v>
      </c>
      <c r="H47" s="77">
        <v>1222</v>
      </c>
      <c r="I47" s="77">
        <v>8480.5</v>
      </c>
      <c r="J47" s="77">
        <v>0</v>
      </c>
      <c r="K47" s="77">
        <v>398.87845178999999</v>
      </c>
      <c r="L47" s="78">
        <v>5.0000000000000001E-4</v>
      </c>
      <c r="M47" s="78">
        <v>5.1999999999999998E-3</v>
      </c>
      <c r="N47" s="78">
        <v>4.0000000000000001E-3</v>
      </c>
    </row>
    <row r="48" spans="2:14">
      <c r="B48" t="s">
        <v>340</v>
      </c>
      <c r="C48" t="s">
        <v>341</v>
      </c>
      <c r="D48" t="s">
        <v>332</v>
      </c>
      <c r="E48"/>
      <c r="F48" t="s">
        <v>299</v>
      </c>
      <c r="G48" t="s">
        <v>106</v>
      </c>
      <c r="H48" s="77">
        <v>3938</v>
      </c>
      <c r="I48" s="77">
        <v>8968</v>
      </c>
      <c r="J48" s="77">
        <v>0</v>
      </c>
      <c r="K48" s="77">
        <v>1359.3122241599999</v>
      </c>
      <c r="L48" s="78">
        <v>1E-4</v>
      </c>
      <c r="M48" s="78">
        <v>1.7600000000000001E-2</v>
      </c>
      <c r="N48" s="78">
        <v>1.3599999999999999E-2</v>
      </c>
    </row>
    <row r="49" spans="2:14">
      <c r="B49" t="s">
        <v>342</v>
      </c>
      <c r="C49" t="s">
        <v>343</v>
      </c>
      <c r="D49" t="s">
        <v>332</v>
      </c>
      <c r="E49"/>
      <c r="F49" t="s">
        <v>299</v>
      </c>
      <c r="G49" t="s">
        <v>106</v>
      </c>
      <c r="H49" s="77">
        <v>3236</v>
      </c>
      <c r="I49" s="77">
        <v>9575</v>
      </c>
      <c r="J49" s="77">
        <v>0</v>
      </c>
      <c r="K49" s="77">
        <v>1192.601103</v>
      </c>
      <c r="L49" s="78">
        <v>1E-4</v>
      </c>
      <c r="M49" s="78">
        <v>1.54E-2</v>
      </c>
      <c r="N49" s="78">
        <v>1.1900000000000001E-2</v>
      </c>
    </row>
    <row r="50" spans="2:14">
      <c r="B50" t="s">
        <v>344</v>
      </c>
      <c r="C50" t="s">
        <v>345</v>
      </c>
      <c r="D50" t="s">
        <v>332</v>
      </c>
      <c r="E50"/>
      <c r="F50" t="s">
        <v>299</v>
      </c>
      <c r="G50" t="s">
        <v>110</v>
      </c>
      <c r="H50" s="77">
        <v>798</v>
      </c>
      <c r="I50" s="77">
        <v>8886</v>
      </c>
      <c r="J50" s="77">
        <v>8.9148549750000008</v>
      </c>
      <c r="K50" s="77">
        <v>296.63331607499998</v>
      </c>
      <c r="L50" s="78">
        <v>0</v>
      </c>
      <c r="M50" s="78">
        <v>3.8E-3</v>
      </c>
      <c r="N50" s="78">
        <v>3.0000000000000001E-3</v>
      </c>
    </row>
    <row r="51" spans="2:14">
      <c r="B51" t="s">
        <v>346</v>
      </c>
      <c r="C51" t="s">
        <v>347</v>
      </c>
      <c r="D51" t="s">
        <v>123</v>
      </c>
      <c r="E51"/>
      <c r="F51" t="s">
        <v>299</v>
      </c>
      <c r="G51" t="s">
        <v>106</v>
      </c>
      <c r="H51" s="77">
        <v>754</v>
      </c>
      <c r="I51" s="77">
        <v>16747</v>
      </c>
      <c r="J51" s="77">
        <v>0</v>
      </c>
      <c r="K51" s="77">
        <v>486.02239062000001</v>
      </c>
      <c r="L51" s="78">
        <v>0</v>
      </c>
      <c r="M51" s="78">
        <v>6.3E-3</v>
      </c>
      <c r="N51" s="78">
        <v>4.8999999999999998E-3</v>
      </c>
    </row>
    <row r="52" spans="2:14">
      <c r="B52" t="s">
        <v>348</v>
      </c>
      <c r="C52" t="s">
        <v>349</v>
      </c>
      <c r="D52" t="s">
        <v>350</v>
      </c>
      <c r="E52"/>
      <c r="F52" t="s">
        <v>299</v>
      </c>
      <c r="G52" t="s">
        <v>110</v>
      </c>
      <c r="H52" s="77">
        <v>569</v>
      </c>
      <c r="I52" s="77">
        <v>22384.48</v>
      </c>
      <c r="J52" s="77">
        <v>0</v>
      </c>
      <c r="K52" s="77">
        <v>516.79440704399997</v>
      </c>
      <c r="L52" s="78">
        <v>2.9999999999999997E-4</v>
      </c>
      <c r="M52" s="78">
        <v>6.7000000000000002E-3</v>
      </c>
      <c r="N52" s="78">
        <v>5.1999999999999998E-3</v>
      </c>
    </row>
    <row r="53" spans="2:14">
      <c r="B53" t="s">
        <v>351</v>
      </c>
      <c r="C53" t="s">
        <v>352</v>
      </c>
      <c r="D53" t="s">
        <v>353</v>
      </c>
      <c r="E53"/>
      <c r="F53" t="s">
        <v>299</v>
      </c>
      <c r="G53" t="s">
        <v>106</v>
      </c>
      <c r="H53" s="77">
        <v>1709</v>
      </c>
      <c r="I53" s="77">
        <v>9121</v>
      </c>
      <c r="J53" s="77">
        <v>0</v>
      </c>
      <c r="K53" s="77">
        <v>599.97399860999997</v>
      </c>
      <c r="L53" s="78">
        <v>2.9999999999999997E-4</v>
      </c>
      <c r="M53" s="78">
        <v>7.7000000000000002E-3</v>
      </c>
      <c r="N53" s="78">
        <v>6.0000000000000001E-3</v>
      </c>
    </row>
    <row r="54" spans="2:14">
      <c r="B54" t="s">
        <v>354</v>
      </c>
      <c r="C54" t="s">
        <v>355</v>
      </c>
      <c r="D54" t="s">
        <v>353</v>
      </c>
      <c r="E54"/>
      <c r="F54" t="s">
        <v>299</v>
      </c>
      <c r="G54" t="s">
        <v>106</v>
      </c>
      <c r="H54" s="77">
        <v>2883</v>
      </c>
      <c r="I54" s="77">
        <v>9046</v>
      </c>
      <c r="J54" s="77">
        <v>0</v>
      </c>
      <c r="K54" s="77">
        <v>1003.8044968200001</v>
      </c>
      <c r="L54" s="78">
        <v>0</v>
      </c>
      <c r="M54" s="78">
        <v>1.2999999999999999E-2</v>
      </c>
      <c r="N54" s="78">
        <v>1.01E-2</v>
      </c>
    </row>
    <row r="55" spans="2:14">
      <c r="B55" t="s">
        <v>356</v>
      </c>
      <c r="C55" t="s">
        <v>357</v>
      </c>
      <c r="D55" t="s">
        <v>353</v>
      </c>
      <c r="E55"/>
      <c r="F55" t="s">
        <v>299</v>
      </c>
      <c r="G55" t="s">
        <v>106</v>
      </c>
      <c r="H55" s="77">
        <v>8259</v>
      </c>
      <c r="I55" s="77">
        <v>3145</v>
      </c>
      <c r="J55" s="77">
        <v>0</v>
      </c>
      <c r="K55" s="77">
        <v>999.76062194999997</v>
      </c>
      <c r="L55" s="78">
        <v>0</v>
      </c>
      <c r="M55" s="78">
        <v>1.29E-2</v>
      </c>
      <c r="N55" s="78">
        <v>0.01</v>
      </c>
    </row>
    <row r="56" spans="2:14">
      <c r="B56" s="79" t="s">
        <v>274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205</v>
      </c>
      <c r="C57" t="s">
        <v>205</v>
      </c>
      <c r="D57" s="16"/>
      <c r="E57" s="16"/>
      <c r="F57" t="s">
        <v>205</v>
      </c>
      <c r="G57" t="s">
        <v>205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s="79" t="s">
        <v>316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205</v>
      </c>
      <c r="C59" t="s">
        <v>205</v>
      </c>
      <c r="D59" s="16"/>
      <c r="E59" s="16"/>
      <c r="F59" t="s">
        <v>205</v>
      </c>
      <c r="G59" t="s">
        <v>205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t="s">
        <v>212</v>
      </c>
      <c r="D60" s="16"/>
      <c r="E60" s="16"/>
      <c r="F60" s="16"/>
      <c r="G60" s="16"/>
    </row>
    <row r="61" spans="2:14">
      <c r="B61" t="s">
        <v>266</v>
      </c>
      <c r="D61" s="16"/>
      <c r="E61" s="16"/>
      <c r="F61" s="16"/>
      <c r="G61" s="16"/>
    </row>
    <row r="62" spans="2:14">
      <c r="B62" t="s">
        <v>267</v>
      </c>
      <c r="D62" s="16"/>
      <c r="E62" s="16"/>
      <c r="F62" s="16"/>
      <c r="G62" s="16"/>
    </row>
    <row r="63" spans="2:14">
      <c r="B63" t="s">
        <v>268</v>
      </c>
      <c r="D63" s="16"/>
      <c r="E63" s="16"/>
      <c r="F63" s="16"/>
      <c r="G63" s="16"/>
    </row>
    <row r="64" spans="2:14">
      <c r="B64" t="s">
        <v>269</v>
      </c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419</v>
      </c>
    </row>
    <row r="3" spans="2:65" s="1" customFormat="1">
      <c r="B3" s="2" t="s">
        <v>2</v>
      </c>
      <c r="C3" s="26" t="s">
        <v>420</v>
      </c>
    </row>
    <row r="4" spans="2:65" s="1" customFormat="1">
      <c r="B4" s="2" t="s">
        <v>3</v>
      </c>
      <c r="C4" s="83" t="s">
        <v>196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186</v>
      </c>
      <c r="K8" s="28" t="s">
        <v>187</v>
      </c>
      <c r="L8" s="28" t="s">
        <v>56</v>
      </c>
      <c r="M8" s="28" t="s">
        <v>73</v>
      </c>
      <c r="N8" s="28" t="s">
        <v>57</v>
      </c>
      <c r="O8" s="34" t="s">
        <v>182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183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358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359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I18" t="s">
        <v>205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210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358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359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I25" t="s">
        <v>205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205</v>
      </c>
      <c r="C27" t="s">
        <v>205</v>
      </c>
      <c r="D27" s="16"/>
      <c r="E27" s="16"/>
      <c r="F27" t="s">
        <v>205</v>
      </c>
      <c r="G27" t="s">
        <v>205</v>
      </c>
      <c r="I27" t="s">
        <v>205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274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205</v>
      </c>
      <c r="C29" t="s">
        <v>205</v>
      </c>
      <c r="D29" s="16"/>
      <c r="E29" s="16"/>
      <c r="F29" t="s">
        <v>205</v>
      </c>
      <c r="G29" t="s">
        <v>205</v>
      </c>
      <c r="I29" t="s">
        <v>205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212</v>
      </c>
      <c r="C30" s="16"/>
      <c r="D30" s="16"/>
      <c r="E30" s="16"/>
    </row>
    <row r="31" spans="2:15">
      <c r="B31" t="s">
        <v>266</v>
      </c>
      <c r="C31" s="16"/>
      <c r="D31" s="16"/>
      <c r="E31" s="16"/>
    </row>
    <row r="32" spans="2:15">
      <c r="B32" t="s">
        <v>267</v>
      </c>
      <c r="C32" s="16"/>
      <c r="D32" s="16"/>
      <c r="E32" s="16"/>
    </row>
    <row r="33" spans="2:5">
      <c r="B33" t="s">
        <v>268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419</v>
      </c>
    </row>
    <row r="3" spans="2:60" s="1" customFormat="1">
      <c r="B3" s="2" t="s">
        <v>2</v>
      </c>
      <c r="C3" s="26" t="s">
        <v>420</v>
      </c>
    </row>
    <row r="4" spans="2:60" s="1" customFormat="1">
      <c r="B4" s="2" t="s">
        <v>3</v>
      </c>
      <c r="C4" s="83" t="s">
        <v>196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186</v>
      </c>
      <c r="H8" s="28" t="s">
        <v>187</v>
      </c>
      <c r="I8" s="28" t="s">
        <v>56</v>
      </c>
      <c r="J8" s="28" t="s">
        <v>73</v>
      </c>
      <c r="K8" s="28" t="s">
        <v>57</v>
      </c>
      <c r="L8" s="28" t="s">
        <v>182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183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360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361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205</v>
      </c>
      <c r="C17" t="s">
        <v>205</v>
      </c>
      <c r="D17" s="16"/>
      <c r="E17" t="s">
        <v>205</v>
      </c>
      <c r="F17" t="s">
        <v>205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212</v>
      </c>
      <c r="D18" s="16"/>
      <c r="E18" s="16"/>
    </row>
    <row r="19" spans="2:12">
      <c r="B19" t="s">
        <v>266</v>
      </c>
      <c r="D19" s="16"/>
      <c r="E19" s="16"/>
    </row>
    <row r="20" spans="2:12">
      <c r="B20" t="s">
        <v>267</v>
      </c>
      <c r="D20" s="16"/>
      <c r="E20" s="16"/>
    </row>
    <row r="21" spans="2:12">
      <c r="B21" t="s">
        <v>268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2023-11-28T11:51:13Z</dcterms:modified>
</cp:coreProperties>
</file>