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7-9.2023\רשימות נכסים- 30.9.23\רשימות נכסים- שידור שני- 30.9.23\"/>
    </mc:Choice>
  </mc:AlternateContent>
  <xr:revisionPtr revIDLastSave="0" documentId="13_ncr:1_{5935B2B7-5AAF-4B0F-905C-0CE77D47EB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19" hidden="1">'לא סחיר - חוזים עתידיים'!$A$8:$AW$298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0" l="1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K101" i="20"/>
  <c r="K102" i="20"/>
  <c r="K103" i="20"/>
  <c r="K104" i="20"/>
  <c r="K105" i="20"/>
  <c r="K106" i="20"/>
  <c r="K107" i="20"/>
  <c r="K108" i="20"/>
  <c r="K109" i="20"/>
  <c r="K110" i="20"/>
  <c r="K111" i="20"/>
  <c r="K112" i="20"/>
  <c r="K113" i="20"/>
  <c r="K114" i="20"/>
  <c r="K115" i="20"/>
  <c r="K116" i="20"/>
  <c r="K117" i="20"/>
  <c r="K118" i="20"/>
  <c r="K119" i="20"/>
  <c r="K120" i="20"/>
  <c r="K121" i="20"/>
  <c r="K122" i="20"/>
  <c r="K123" i="20"/>
  <c r="K124" i="20"/>
  <c r="K125" i="20"/>
  <c r="K126" i="20"/>
  <c r="K127" i="20"/>
  <c r="K128" i="20"/>
  <c r="K129" i="20"/>
  <c r="K130" i="20"/>
  <c r="K131" i="20"/>
  <c r="K132" i="20"/>
  <c r="K133" i="20"/>
  <c r="K134" i="20"/>
  <c r="K135" i="20"/>
  <c r="K136" i="20"/>
  <c r="K137" i="20"/>
  <c r="K138" i="20"/>
  <c r="K139" i="20"/>
  <c r="K140" i="20"/>
  <c r="K141" i="20"/>
  <c r="K142" i="20"/>
  <c r="K143" i="20"/>
  <c r="K144" i="20"/>
  <c r="K145" i="20"/>
  <c r="K146" i="20"/>
  <c r="K147" i="20"/>
  <c r="K148" i="20"/>
  <c r="K149" i="20"/>
  <c r="K150" i="20"/>
  <c r="K151" i="20"/>
  <c r="K152" i="20"/>
  <c r="K153" i="20"/>
  <c r="K154" i="20"/>
  <c r="K155" i="20"/>
  <c r="K156" i="20"/>
  <c r="K157" i="20"/>
  <c r="K158" i="20"/>
  <c r="K159" i="20"/>
  <c r="K160" i="20"/>
  <c r="K161" i="20"/>
  <c r="K162" i="20"/>
  <c r="K163" i="20"/>
  <c r="K164" i="20"/>
  <c r="K165" i="20"/>
  <c r="K166" i="20"/>
  <c r="K167" i="20"/>
  <c r="K168" i="20"/>
  <c r="K169" i="20"/>
  <c r="K170" i="20"/>
  <c r="K171" i="20"/>
  <c r="K172" i="20"/>
  <c r="K173" i="20"/>
  <c r="K174" i="20"/>
  <c r="K175" i="20"/>
  <c r="K176" i="20"/>
  <c r="K177" i="20"/>
  <c r="K178" i="20"/>
  <c r="K179" i="20"/>
  <c r="K180" i="20"/>
  <c r="K181" i="20"/>
  <c r="K182" i="20"/>
  <c r="K183" i="20"/>
  <c r="K184" i="20"/>
  <c r="K185" i="20"/>
  <c r="K186" i="20"/>
  <c r="K187" i="20"/>
  <c r="K188" i="20"/>
  <c r="K189" i="20"/>
  <c r="K190" i="20"/>
  <c r="K191" i="20"/>
  <c r="K192" i="20"/>
  <c r="K193" i="20"/>
  <c r="K194" i="20"/>
  <c r="K195" i="20"/>
  <c r="K196" i="20"/>
  <c r="K197" i="20"/>
  <c r="K198" i="20"/>
  <c r="K199" i="20"/>
  <c r="K200" i="20"/>
  <c r="K201" i="20"/>
  <c r="K202" i="20"/>
  <c r="K203" i="20"/>
  <c r="K204" i="20"/>
  <c r="K205" i="20"/>
  <c r="K206" i="20"/>
  <c r="K207" i="20"/>
  <c r="K208" i="20"/>
  <c r="K209" i="20"/>
  <c r="K210" i="20"/>
  <c r="K211" i="20"/>
  <c r="K212" i="20"/>
  <c r="K213" i="20"/>
  <c r="K214" i="20"/>
  <c r="K215" i="20"/>
  <c r="K216" i="20"/>
  <c r="K217" i="20"/>
  <c r="K218" i="20"/>
  <c r="K219" i="20"/>
  <c r="K220" i="20"/>
  <c r="K221" i="20"/>
  <c r="K222" i="20"/>
  <c r="K223" i="20"/>
  <c r="K224" i="20"/>
  <c r="K225" i="20"/>
  <c r="K226" i="20"/>
  <c r="K227" i="20"/>
  <c r="K228" i="20"/>
  <c r="K229" i="20"/>
  <c r="K230" i="20"/>
  <c r="K231" i="20"/>
  <c r="K232" i="20"/>
  <c r="K233" i="20"/>
  <c r="K234" i="20"/>
  <c r="K235" i="20"/>
  <c r="K236" i="20"/>
  <c r="K237" i="20"/>
  <c r="K238" i="20"/>
  <c r="K239" i="20"/>
  <c r="K240" i="20"/>
  <c r="K241" i="20"/>
  <c r="K242" i="20"/>
  <c r="K243" i="20"/>
  <c r="K244" i="20"/>
  <c r="K245" i="20"/>
  <c r="K246" i="20"/>
  <c r="K247" i="20"/>
  <c r="K248" i="20"/>
  <c r="K249" i="20"/>
  <c r="K250" i="20"/>
  <c r="K251" i="20"/>
  <c r="K252" i="20"/>
  <c r="K253" i="20"/>
  <c r="K254" i="20"/>
  <c r="K255" i="20"/>
  <c r="K256" i="20"/>
  <c r="K257" i="20"/>
  <c r="K258" i="20"/>
  <c r="K259" i="20"/>
  <c r="K260" i="20"/>
  <c r="K261" i="20"/>
  <c r="K262" i="20"/>
  <c r="K263" i="20"/>
  <c r="K264" i="20"/>
  <c r="K265" i="20"/>
  <c r="K266" i="20"/>
  <c r="K267" i="20"/>
  <c r="K268" i="20"/>
  <c r="K269" i="20"/>
  <c r="K270" i="20"/>
  <c r="K271" i="20"/>
  <c r="K272" i="20"/>
  <c r="K273" i="20"/>
  <c r="K274" i="20"/>
  <c r="K275" i="20"/>
  <c r="K276" i="20"/>
  <c r="K277" i="20"/>
  <c r="K278" i="20"/>
  <c r="K279" i="20"/>
  <c r="K280" i="20"/>
  <c r="K281" i="20"/>
  <c r="K282" i="20"/>
  <c r="K283" i="20"/>
  <c r="K284" i="20"/>
  <c r="K285" i="20"/>
  <c r="K286" i="20"/>
  <c r="K287" i="20"/>
  <c r="K288" i="20"/>
  <c r="K289" i="20"/>
  <c r="K290" i="20"/>
  <c r="K291" i="20"/>
  <c r="K292" i="20"/>
  <c r="K293" i="20"/>
  <c r="K294" i="20"/>
  <c r="K295" i="20"/>
  <c r="K296" i="20"/>
  <c r="K297" i="20"/>
  <c r="K298" i="20"/>
  <c r="K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6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29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11" i="20"/>
  <c r="I215" i="20"/>
  <c r="I282" i="20"/>
  <c r="I224" i="20"/>
  <c r="I23" i="20"/>
  <c r="I12" i="20" s="1"/>
  <c r="I11" i="20" s="1"/>
  <c r="K12" i="2" l="1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L11" i="2"/>
  <c r="K11" i="2"/>
  <c r="J32" i="2"/>
  <c r="J28" i="2"/>
  <c r="J24" i="2"/>
  <c r="J18" i="2" s="1"/>
  <c r="J16" i="2"/>
  <c r="J15" i="2"/>
  <c r="J52" i="2"/>
  <c r="J51" i="2" s="1"/>
  <c r="C23" i="27"/>
  <c r="C12" i="27"/>
  <c r="C11" i="27"/>
  <c r="C43" i="1" s="1"/>
  <c r="D43" i="1" s="1"/>
  <c r="J13" i="2" l="1"/>
  <c r="J12" i="2" s="1"/>
  <c r="J11" i="2" s="1"/>
</calcChain>
</file>

<file path=xl/sharedStrings.xml><?xml version="1.0" encoding="utf-8"?>
<sst xmlns="http://schemas.openxmlformats.org/spreadsheetml/2006/main" count="5840" uniqueCount="1860">
  <si>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</si>
  <si>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</si>
  <si>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</si>
  <si>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</si>
  <si>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</si>
  <si>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</si>
  <si>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</si>
  <si>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</si>
  <si>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</si>
  <si>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</si>
  <si>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</si>
  <si>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</si>
  <si>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</si>
  <si>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</si>
  <si>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</si>
  <si>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</si>
  <si>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</si>
  <si>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</si>
  <si>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</si>
  <si>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</si>
  <si>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</si>
  <si>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</si>
  <si>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</si>
  <si>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</si>
  <si>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</si>
  <si>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</si>
  <si>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</si>
  <si>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</si>
  <si>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</si>
  <si>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</si>
  <si>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</si>
  <si>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</si>
  <si>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</si>
  <si>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</si>
  <si>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</si>
  <si>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</si>
  <si>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</si>
  <si>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</si>
  <si>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</si>
  <si>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</si>
  <si>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</si>
  <si>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</si>
  <si>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</si>
  <si>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</si>
  <si>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</si>
  <si>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</si>
  <si>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</si>
  <si>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</si>
  <si>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</si>
  <si>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</si>
  <si>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</si>
  <si>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</si>
  <si>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</si>
  <si>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</si>
  <si>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</si>
  <si>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</si>
  <si>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</si>
  <si>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</si>
  <si>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</si>
  <si>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</si>
  <si>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</si>
  <si>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</si>
  <si>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</si>
  <si>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</si>
  <si>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</si>
  <si>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</si>
  <si>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</si>
  <si>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</si>
  <si>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</si>
  <si>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</si>
  <si>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</si>
  <si>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</si>
  <si>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</si>
  <si>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</si>
  <si>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</si>
  <si>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</si>
  <si>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</si>
  <si>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</si>
  <si>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</si>
  <si>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</si>
  <si>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</si>
  <si>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</si>
  <si>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</si>
  <si>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</si>
  <si>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</si>
  <si>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</si>
  <si>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</si>
  <si>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</si>
  <si>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</si>
  <si>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</si>
  <si>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</si>
  <si>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</si>
  <si>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</si>
  <si>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</si>
  <si>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</si>
  <si>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</si>
  <si>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</si>
  <si>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</si>
  <si>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</si>
  <si>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</si>
  <si>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</si>
  <si>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</si>
  <si>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</si>
  <si>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</si>
  <si>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</si>
  <si>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</si>
  <si>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</si>
  <si>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</si>
  <si>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</si>
  <si>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</si>
  <si>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</si>
  <si>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</si>
  <si>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</si>
  <si>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</si>
  <si>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</si>
  <si>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</si>
  <si>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</si>
  <si>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</si>
  <si>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</si>
  <si>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</si>
  <si>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</si>
  <si>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</si>
  <si>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</si>
  <si>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</si>
  <si>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</si>
  <si>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</si>
  <si>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</si>
  <si>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</si>
  <si>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</si>
  <si>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</si>
  <si>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</si>
  <si>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</si>
  <si>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</si>
  <si>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</si>
  <si>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</si>
  <si>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</si>
  <si>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</si>
  <si>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</si>
  <si>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</si>
  <si>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</si>
  <si>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</si>
  <si>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</si>
  <si>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</si>
  <si>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</si>
  <si>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</si>
  <si>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</si>
  <si>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</si>
  <si>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</si>
  <si>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</si>
  <si>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</si>
  <si>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</si>
  <si>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</si>
  <si>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</si>
  <si>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</si>
  <si>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</si>
  <si>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</si>
  <si>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</si>
  <si>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</si>
  <si>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</si>
  <si>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</si>
  <si>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</si>
  <si>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</si>
  <si>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</si>
  <si>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</si>
  <si>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</si>
  <si>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</si>
  <si>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</si>
  <si>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</si>
  <si>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</si>
  <si>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</si>
  <si>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</si>
  <si>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</si>
  <si>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</si>
  <si>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</si>
  <si>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</si>
  <si>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</si>
  <si>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</si>
  <si>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</si>
  <si>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</si>
  <si>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</si>
  <si>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</si>
  <si>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</si>
  <si>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</si>
  <si>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</si>
  <si>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</si>
  <si>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</si>
  <si>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</si>
  <si>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</si>
  <si>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</si>
  <si>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</si>
  <si>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</si>
  <si>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</si>
  <si>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</si>
  <si>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</si>
  <si>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</si>
  <si>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</si>
  <si>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7934</t>
  </si>
  <si>
    <t>בהתאם לשיטה שיושמה בדוח הכספי *</t>
  </si>
  <si>
    <t>פרנק שווצרי</t>
  </si>
  <si>
    <t>יין יפני</t>
  </si>
  <si>
    <t>דולר הונג קונג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</si>
  <si>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</si>
  <si>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</si>
  <si>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</si>
  <si>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</si>
  <si>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</si>
  <si>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סה"כ יתרת מזומנים ועו"ש נקובים במט"ח</t>
  </si>
  <si>
    <t>0</t>
  </si>
  <si>
    <t>לא מדורג</t>
  </si>
  <si>
    <t>S&amp;P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</si>
  <si>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</si>
  <si>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</si>
  <si>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</si>
  <si>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</si>
  <si>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</si>
  <si>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</si>
  <si>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</si>
  <si>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</si>
  <si>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</si>
  <si>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</si>
  <si>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</si>
  <si>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</si>
  <si>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414- בנק ישראל- מק"מ</t>
  </si>
  <si>
    <t>8240418</t>
  </si>
  <si>
    <t>RF</t>
  </si>
  <si>
    <t>מלווה קצר מועד 114- בנק ישראל- מק"מ</t>
  </si>
  <si>
    <t>8240111</t>
  </si>
  <si>
    <t>מלווה קצר מועד 214- בנק ישראל- מק"מ</t>
  </si>
  <si>
    <t>8240210</t>
  </si>
  <si>
    <t>מלווה קצר מועד 314- בנק ישראל- מק"מ</t>
  </si>
  <si>
    <t>8240319</t>
  </si>
  <si>
    <t>מלווה קצר מועד 814- בנק ישראל- מק"מ</t>
  </si>
  <si>
    <t>8240814</t>
  </si>
  <si>
    <t>מלווה קצר מועד 914- בנק ישראל- מק"מ</t>
  </si>
  <si>
    <t>8240913</t>
  </si>
  <si>
    <t>מקמ 1213- בנק ישראל- מק"מ</t>
  </si>
  <si>
    <t>8231219</t>
  </si>
  <si>
    <t>מקמ 524- בנק ישראל- מק"מ</t>
  </si>
  <si>
    <t>8240525</t>
  </si>
  <si>
    <t>סה"כ שחר</t>
  </si>
  <si>
    <t>ממשלתית שקלית 1.5% 11/23- שחר</t>
  </si>
  <si>
    <t>1155068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</si>
  <si>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</si>
  <si>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</si>
  <si>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</si>
  <si>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</si>
  <si>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</si>
  <si>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</si>
  <si>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</si>
  <si>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</si>
  <si>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</si>
  <si>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</si>
  <si>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</si>
  <si>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</si>
  <si>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</si>
  <si>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</si>
  <si>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</si>
  <si>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</si>
  <si>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</si>
  <si>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</si>
  <si>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</si>
  <si>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</si>
  <si>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</si>
  <si>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</si>
  <si>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</si>
  <si>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</si>
  <si>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</si>
  <si>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</si>
  <si>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</si>
  <si>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</si>
  <si>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</si>
  <si>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</si>
  <si>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</si>
  <si>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</si>
  <si>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</si>
  <si>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</si>
  <si>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</si>
  <si>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</si>
  <si>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</si>
  <si>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</si>
  <si>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</si>
  <si>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</si>
  <si>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</si>
  <si>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</si>
  <si>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</si>
  <si>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</si>
  <si>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</si>
  <si>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</si>
  <si>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</si>
  <si>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</si>
  <si>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</si>
  <si>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</si>
  <si>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</si>
  <si>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</si>
  <si>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</si>
  <si>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</si>
  <si>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</si>
  <si>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</si>
  <si>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</si>
  <si>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</si>
  <si>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</si>
  <si>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</si>
  <si>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</si>
  <si>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</si>
  <si>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</si>
  <si>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</si>
  <si>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</si>
  <si>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</si>
  <si>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</si>
  <si>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</si>
  <si>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</si>
  <si>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</si>
  <si>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</si>
  <si>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</si>
  <si>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</si>
  <si>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</si>
  <si>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</si>
  <si>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</si>
  <si>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</si>
  <si>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</si>
  <si>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</si>
  <si>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</si>
  <si>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</si>
  <si>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</si>
  <si>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</si>
  <si>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</si>
  <si>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</si>
  <si>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</si>
  <si>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</si>
  <si>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</si>
  <si>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</si>
  <si>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</si>
  <si>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</si>
  <si>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</si>
  <si>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</si>
  <si>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</si>
  <si>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</si>
  <si>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</si>
  <si>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</si>
  <si>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</si>
  <si>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</si>
  <si>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</si>
  <si>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</si>
  <si>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</si>
  <si>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</si>
  <si>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</si>
  <si>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</si>
  <si>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</si>
  <si>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</si>
  <si>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</si>
  <si>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</si>
  <si>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</si>
  <si>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</si>
  <si>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</si>
  <si>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</si>
  <si>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</si>
  <si>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</si>
  <si>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</si>
  <si>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</si>
  <si>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</si>
  <si>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</si>
  <si>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</si>
  <si>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</si>
  <si>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</si>
  <si>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</si>
  <si>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</si>
  <si>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</si>
  <si>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</si>
  <si>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</si>
  <si>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</si>
  <si>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</si>
  <si>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</si>
  <si>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</si>
  <si>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</si>
  <si>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</si>
  <si>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</si>
  <si>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</si>
  <si>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</si>
  <si>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</si>
  <si>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</si>
  <si>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516167343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</si>
  <si>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</si>
  <si>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</si>
  <si>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</si>
  <si>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</si>
  <si>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</si>
  <si>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510216054</t>
  </si>
  <si>
    <t>שוב אנרגיה- שיכון ובינוי אנרגיה בע"מ</t>
  </si>
  <si>
    <t>1188242</t>
  </si>
  <si>
    <t>510459928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</si>
  <si>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</si>
  <si>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</si>
  <si>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</si>
  <si>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</si>
  <si>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</si>
  <si>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</si>
  <si>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</si>
  <si>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</si>
  <si>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</si>
  <si>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</si>
  <si>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</si>
  <si>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</si>
  <si>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</si>
  <si>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</si>
  <si>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</si>
  <si>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</si>
  <si>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</si>
  <si>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</si>
  <si>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</si>
  <si>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</si>
  <si>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</si>
  <si>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</si>
  <si>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</si>
  <si>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</si>
  <si>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</si>
  <si>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</si>
  <si>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</si>
  <si>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</si>
  <si>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</si>
  <si>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</si>
  <si>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</si>
  <si>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</si>
  <si>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</si>
  <si>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</si>
  <si>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</si>
  <si>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</si>
  <si>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</si>
  <si>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</si>
  <si>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</si>
  <si>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</si>
  <si>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</si>
  <si>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</si>
  <si>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511996803</t>
  </si>
  <si>
    <t>קרסו נדלן- קרסו נדלן בע"מ</t>
  </si>
  <si>
    <t>1187962</t>
  </si>
  <si>
    <t>510488190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</si>
  <si>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</si>
  <si>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</si>
  <si>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</si>
  <si>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</si>
  <si>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</si>
  <si>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</si>
  <si>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</si>
  <si>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</si>
  <si>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</si>
  <si>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</si>
  <si>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</si>
  <si>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</si>
  <si>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</si>
  <si>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</si>
  <si>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</si>
  <si>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</si>
  <si>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</si>
  <si>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</si>
  <si>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</si>
  <si>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</si>
  <si>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</si>
  <si>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</si>
  <si>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</si>
  <si>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</si>
  <si>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</si>
  <si>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</si>
  <si>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</si>
  <si>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</si>
  <si>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</si>
  <si>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</si>
  <si>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</si>
  <si>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</si>
  <si>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</si>
  <si>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</si>
  <si>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</si>
  <si>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</si>
  <si>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</si>
  <si>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</si>
  <si>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</si>
  <si>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</si>
  <si>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מסחר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</si>
  <si>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</si>
  <si>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</si>
  <si>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</si>
  <si>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</si>
  <si>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</si>
  <si>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</si>
  <si>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</si>
  <si>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</si>
  <si>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</si>
  <si>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</si>
  <si>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</si>
  <si>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</si>
  <si>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</si>
  <si>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</si>
  <si>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</si>
  <si>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</si>
  <si>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</si>
  <si>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</si>
  <si>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</si>
  <si>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</si>
  <si>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</si>
  <si>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</si>
  <si>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</si>
  <si>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</si>
  <si>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</si>
  <si>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</si>
  <si>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</si>
  <si>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520017807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</si>
  <si>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</si>
  <si>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</si>
  <si>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</si>
  <si>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</si>
  <si>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</si>
  <si>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</si>
  <si>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</si>
  <si>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</si>
  <si>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</si>
  <si>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</si>
  <si>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</si>
  <si>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</si>
  <si>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</si>
  <si>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</si>
  <si>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</si>
  <si>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</si>
  <si>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</si>
  <si>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</si>
  <si>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</si>
  <si>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</si>
  <si>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</si>
  <si>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</si>
  <si>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</si>
  <si>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</si>
  <si>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</si>
  <si>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</si>
  <si>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</si>
  <si>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</si>
  <si>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</si>
  <si>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</si>
  <si>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</si>
  <si>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</si>
  <si>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</si>
  <si>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</si>
  <si>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</si>
  <si>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</si>
  <si>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</si>
  <si>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</si>
  <si>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</si>
  <si>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</si>
  <si>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</si>
  <si>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</si>
  <si>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</si>
  <si>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</si>
  <si>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</si>
  <si>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</si>
  <si>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</si>
  <si>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</si>
  <si>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</si>
  <si>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</si>
  <si>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</si>
  <si>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</si>
  <si>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</si>
  <si>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</si>
  <si>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</si>
  <si>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</si>
  <si>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</si>
  <si>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</si>
  <si>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</si>
  <si>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</si>
  <si>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</si>
  <si>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</si>
  <si>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</si>
  <si>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</si>
  <si>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</si>
  <si>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</si>
  <si>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</si>
  <si>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</si>
  <si>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</si>
  <si>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</si>
  <si>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</si>
  <si>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</si>
  <si>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</si>
  <si>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</si>
  <si>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</si>
  <si>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</si>
  <si>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</si>
  <si>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</si>
  <si>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</si>
  <si>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</si>
  <si>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</si>
  <si>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</si>
  <si>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</si>
  <si>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*אלקטרה פאוור-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</si>
  <si>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</si>
  <si>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</si>
  <si>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</si>
  <si>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</si>
  <si>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</si>
  <si>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</si>
  <si>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</si>
  <si>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</si>
  <si>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</si>
  <si>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</si>
  <si>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</si>
  <si>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</si>
  <si>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</si>
  <si>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</si>
  <si>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</si>
  <si>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</si>
  <si>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</si>
  <si>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</si>
  <si>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</si>
  <si>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</si>
  <si>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</si>
  <si>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</si>
  <si>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</si>
  <si>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</si>
  <si>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</si>
  <si>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</si>
  <si>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</si>
  <si>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קרדן נדלן יזום- קרדן נדל"ן יזום ופיתוח בע"מ</t>
  </si>
  <si>
    <t>1118447</t>
  </si>
  <si>
    <t>520041005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</si>
  <si>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</si>
  <si>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</si>
  <si>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</si>
  <si>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</si>
  <si>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</si>
  <si>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</si>
  <si>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</si>
  <si>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</si>
  <si>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</si>
  <si>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</si>
  <si>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</si>
  <si>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</si>
  <si>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</si>
  <si>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</si>
  <si>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</si>
  <si>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</si>
  <si>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</si>
  <si>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</si>
  <si>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</si>
  <si>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</si>
  <si>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</si>
  <si>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</si>
  <si>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1239114</t>
  </si>
  <si>
    <t>*מספנות ישראל- תעשיות מספנות ישראל בע"מ</t>
  </si>
  <si>
    <t>1168533</t>
  </si>
  <si>
    <t>516084753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</si>
  <si>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</si>
  <si>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</si>
  <si>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</si>
  <si>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</si>
  <si>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</si>
  <si>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</si>
  <si>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</si>
  <si>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</si>
  <si>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</si>
  <si>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</si>
  <si>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</si>
  <si>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</si>
  <si>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</si>
  <si>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</si>
  <si>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</si>
  <si>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</si>
  <si>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</si>
  <si>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</si>
  <si>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</si>
  <si>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</si>
  <si>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</si>
  <si>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</si>
  <si>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</si>
  <si>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</si>
  <si>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</si>
  <si>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</si>
  <si>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</si>
  <si>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</si>
  <si>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</si>
  <si>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</si>
  <si>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</si>
  <si>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</si>
  <si>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</si>
  <si>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</si>
  <si>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</si>
  <si>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</si>
  <si>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</si>
  <si>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</si>
  <si>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</si>
  <si>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</si>
  <si>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</si>
  <si>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</si>
  <si>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</si>
  <si>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</si>
  <si>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</si>
  <si>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</si>
  <si>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</si>
  <si>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</si>
  <si>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</si>
  <si>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</si>
  <si>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</si>
  <si>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</si>
  <si>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</si>
  <si>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</si>
  <si>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</si>
  <si>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</si>
  <si>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</si>
  <si>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</si>
  <si>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</si>
  <si>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</si>
  <si>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</si>
  <si>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</si>
  <si>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</si>
  <si>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</si>
  <si>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</si>
  <si>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</si>
  <si>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</si>
  <si>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</si>
  <si>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</si>
  <si>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</si>
  <si>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</si>
  <si>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</si>
  <si>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</si>
  <si>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</si>
  <si>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</si>
  <si>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</si>
  <si>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</si>
  <si>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</si>
  <si>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</si>
  <si>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</si>
  <si>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</si>
  <si>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</si>
  <si>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</si>
  <si>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</si>
  <si>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</si>
  <si>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</si>
  <si>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</si>
  <si>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</si>
  <si>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</si>
  <si>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</si>
  <si>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</si>
  <si>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</si>
  <si>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</si>
  <si>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</si>
  <si>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</si>
  <si>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</si>
  <si>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</si>
  <si>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</si>
  <si>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</si>
  <si>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</si>
  <si>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</si>
  <si>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</si>
  <si>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</si>
  <si>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</si>
  <si>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</si>
  <si>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</si>
  <si>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</si>
  <si>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</si>
  <si>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</si>
  <si>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</si>
  <si>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</si>
  <si>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</si>
  <si>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</si>
  <si>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</si>
  <si>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</si>
  <si>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</si>
  <si>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</si>
  <si>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</si>
  <si>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</si>
  <si>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</si>
  <si>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</si>
  <si>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</si>
  <si>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</si>
  <si>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</si>
  <si>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</si>
  <si>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</si>
  <si>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</si>
  <si>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</si>
  <si>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</si>
  <si>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</si>
  <si>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</si>
  <si>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</si>
  <si>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</si>
  <si>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</si>
  <si>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</si>
  <si>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</si>
  <si>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</si>
  <si>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</si>
  <si>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</si>
  <si>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</si>
  <si>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</si>
  <si>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</si>
  <si>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</si>
  <si>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</si>
  <si>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</si>
  <si>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</si>
  <si>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בלומברג</t>
  </si>
  <si>
    <t>560030876</t>
  </si>
  <si>
    <t>Automobiles &amp; Components</t>
  </si>
  <si>
    <t>Kornit Digital ltd- קורנית דיגיטל בע"מ</t>
  </si>
  <si>
    <t>IL0011216723</t>
  </si>
  <si>
    <t>NASDAQ</t>
  </si>
  <si>
    <t>513195420</t>
  </si>
  <si>
    <t>Capital Goods</t>
  </si>
  <si>
    <t>FIVERR INTERNATIONAL LTD- פייבר אינטרנשיונל בע"מ</t>
  </si>
  <si>
    <t>IL0011582033</t>
  </si>
  <si>
    <t>514440874</t>
  </si>
  <si>
    <t>Commercial &amp; Professional Services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</si>
  <si>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</si>
  <si>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</si>
  <si>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</si>
  <si>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</si>
  <si>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</si>
  <si>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</si>
  <si>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</si>
  <si>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</si>
  <si>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</si>
  <si>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</si>
  <si>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</si>
  <si>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</si>
  <si>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</si>
  <si>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</si>
  <si>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</si>
  <si>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</si>
  <si>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</si>
  <si>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</si>
  <si>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</si>
  <si>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</si>
  <si>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</si>
  <si>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</si>
  <si>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</si>
  <si>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</si>
  <si>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</si>
  <si>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</si>
  <si>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</si>
  <si>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</si>
  <si>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</si>
  <si>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</si>
  <si>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</si>
  <si>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</si>
  <si>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</si>
  <si>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</si>
  <si>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</si>
  <si>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</si>
  <si>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</si>
  <si>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</si>
  <si>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</si>
  <si>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</si>
  <si>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Verint Systems Inc- VERINT SYSTEMS</t>
  </si>
  <si>
    <t>US92343X1000</t>
  </si>
  <si>
    <t>10467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</si>
  <si>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</si>
  <si>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</si>
  <si>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</si>
  <si>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</si>
  <si>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</si>
  <si>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</si>
  <si>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</si>
  <si>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</si>
  <si>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</si>
  <si>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</si>
  <si>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</si>
  <si>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</si>
  <si>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</si>
  <si>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</si>
  <si>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</si>
  <si>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</si>
  <si>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</si>
  <si>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</si>
  <si>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</si>
  <si>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</si>
  <si>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</si>
  <si>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</si>
  <si>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</si>
  <si>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</si>
  <si>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</si>
  <si>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</si>
  <si>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</si>
  <si>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</si>
  <si>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</si>
  <si>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PAYONEER GLOBAL INC- PAYONEER GLOBAL</t>
  </si>
  <si>
    <t>US70451X1046</t>
  </si>
  <si>
    <t>90240</t>
  </si>
  <si>
    <t>Teva Pharm- טבע תעשיות פרמצבטיות בע"מ</t>
  </si>
  <si>
    <t>US8816242098</t>
  </si>
  <si>
    <t>*BRENMILLER ENERGY LTD- ברנמילר אנרג'י בע"מ</t>
  </si>
  <si>
    <t>IL0011415309</t>
  </si>
  <si>
    <t>514720374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</si>
  <si>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</si>
  <si>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</si>
  <si>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</si>
  <si>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</si>
  <si>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TESLA INC- TESLA MOTORS INC</t>
  </si>
  <si>
    <t>US88160R1014</t>
  </si>
  <si>
    <t>Bank amer crop- Bank of America</t>
  </si>
  <si>
    <t>US0605051046</t>
  </si>
  <si>
    <t>Banks</t>
  </si>
  <si>
    <t>JPmorgan Chase- JP MORGAN ASSET MANAGEMENT</t>
  </si>
  <si>
    <t>US46625H1005</t>
  </si>
  <si>
    <t>AGCO CORP- AGCO CORP</t>
  </si>
  <si>
    <t>US0010841023</t>
  </si>
  <si>
    <t>AIRBUS GROUP NV- AIRBUS GROUP</t>
  </si>
  <si>
    <t>NL0000235190</t>
  </si>
  <si>
    <t>Boeing com- BOEING CO</t>
  </si>
  <si>
    <t>US0970231058</t>
  </si>
  <si>
    <t>EIFFAGE- EIFFAGE</t>
  </si>
  <si>
    <t>FR0000130452</t>
  </si>
  <si>
    <t>VINCI SA- VINCI SA</t>
  </si>
  <si>
    <t>FR0000125486</t>
  </si>
  <si>
    <t>CIE FINAN RICHEMONT- CIELBZ</t>
  </si>
  <si>
    <t>CH0210483332</t>
  </si>
  <si>
    <t>Consumer Durables &amp; Apparel</t>
  </si>
  <si>
    <t>D.R horton inc- D.R Horton inc</t>
  </si>
  <si>
    <t>US23331A1097</t>
  </si>
  <si>
    <t>LENNAR CORP-A- LENNAR CORP</t>
  </si>
  <si>
    <t>US5260571048</t>
  </si>
  <si>
    <t>Lvmh Moet Hennessy Louis Vui- Lvmh Moet Hennessy Louis Vui</t>
  </si>
  <si>
    <t>FR0000121014</t>
  </si>
  <si>
    <t>Berkshire Hathaway INC-CL A- BERKSHIRE HATHAWAY FIN</t>
  </si>
  <si>
    <t>US0846701086</t>
  </si>
  <si>
    <t>Diversified Financials</t>
  </si>
  <si>
    <t>BLACKROCK INC- BlackRock  Asset Managment</t>
  </si>
  <si>
    <t>US09247X1019</t>
  </si>
  <si>
    <t>BYTE ACQUISITION-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</si>
  <si>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</si>
  <si>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</si>
  <si>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</si>
  <si>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</si>
  <si>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</si>
  <si>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ENERGEAN OIL- Energean plc</t>
  </si>
  <si>
    <t>GB00BG12Y042</t>
  </si>
  <si>
    <t>LSE</t>
  </si>
  <si>
    <t>*ENLIGHT- אנלייט אנרגיה מתחדשת בע"מ</t>
  </si>
  <si>
    <t>IL0007200111</t>
  </si>
  <si>
    <t>COSTCO WHOLESALE- COSTCO WHOLESAL</t>
  </si>
  <si>
    <t>US9113121068</t>
  </si>
  <si>
    <t>Food &amp; Staples Retailing</t>
  </si>
  <si>
    <t>TALKSPACE INC US- TALKSPACE INC</t>
  </si>
  <si>
    <t>US87427V1035</t>
  </si>
  <si>
    <t>ALPHABET-C- ALPHABET INC</t>
  </si>
  <si>
    <t>US02079K1079</t>
  </si>
  <si>
    <t>Media</t>
  </si>
  <si>
    <t>Taboola- Innovid Corp</t>
  </si>
  <si>
    <t>KYG493921061</t>
  </si>
  <si>
    <t>META PLATFORMS- Meta Platforms Inc</t>
  </si>
  <si>
    <t>US30303M1027</t>
  </si>
  <si>
    <t>Netflix Inc- Netflix Inc</t>
  </si>
  <si>
    <t>US64110L1061</t>
  </si>
  <si>
    <t>Pfizer inc- PFIZER INC</t>
  </si>
  <si>
    <t>US7170811035</t>
  </si>
  <si>
    <t>AROUNDTOWN SA- Aroundtown property</t>
  </si>
  <si>
    <t>LU1673108939</t>
  </si>
  <si>
    <t>FWB</t>
  </si>
  <si>
    <t>Real Estate</t>
  </si>
  <si>
    <t>Amazon inc- amazon.com</t>
  </si>
  <si>
    <t>US0231351067</t>
  </si>
  <si>
    <t>APPLIED MATERIALS INC- APPLIED MATERIALS</t>
  </si>
  <si>
    <t>US0382221051</t>
  </si>
  <si>
    <t>ASML_ASML HOLDING NV-NY REG- ASML HOLDING NV-NY</t>
  </si>
  <si>
    <t>NL0010273215</t>
  </si>
  <si>
    <t>EURONEXT</t>
  </si>
  <si>
    <t>BROADCOM LTD- Broadcom Inc</t>
  </si>
  <si>
    <t>US11135F1012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</si>
  <si>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</si>
  <si>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</si>
  <si>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</si>
  <si>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</si>
  <si>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</si>
  <si>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</si>
  <si>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CROWDSTRIKE HOLDINGS INC -A- CROWDSTRIKE</t>
  </si>
  <si>
    <t>US22788C1053</t>
  </si>
  <si>
    <t>DYNATRACE INC- DYNATRACE INC</t>
  </si>
  <si>
    <t>US2681501092</t>
  </si>
  <si>
    <t>FORTINET- Fortinet Inc</t>
  </si>
  <si>
    <t>US34959E1091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</si>
  <si>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</si>
  <si>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</si>
  <si>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</si>
  <si>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</si>
  <si>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</si>
  <si>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</si>
  <si>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</si>
  <si>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</si>
  <si>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</si>
  <si>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</si>
  <si>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NETAPP INC- NetApp inc</t>
  </si>
  <si>
    <t>US64110D1046</t>
  </si>
  <si>
    <t>PURE STORAGE INC- CLASS A- PURE STORAGE</t>
  </si>
  <si>
    <t>US74624M1027</t>
  </si>
  <si>
    <t>SAMSUNG ELECTR-GDR REG- Samsung Electronics co ltd</t>
  </si>
  <si>
    <t>US7960508882</t>
  </si>
  <si>
    <t>DATADOG INC- CLASS A- DATADOG INC-A</t>
  </si>
  <si>
    <t>US23804L1035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</si>
  <si>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</si>
  <si>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</si>
  <si>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</si>
  <si>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</si>
  <si>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</si>
  <si>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</si>
  <si>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</si>
  <si>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</si>
  <si>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</si>
  <si>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</si>
  <si>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</si>
  <si>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</si>
  <si>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</si>
  <si>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</si>
  <si>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</si>
  <si>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</si>
  <si>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</si>
  <si>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</si>
  <si>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</si>
  <si>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</si>
  <si>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</si>
  <si>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</si>
  <si>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</si>
  <si>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</si>
  <si>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</si>
  <si>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</si>
  <si>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</si>
  <si>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</si>
  <si>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</si>
  <si>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</si>
  <si>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</si>
  <si>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</si>
  <si>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</si>
  <si>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</si>
  <si>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</si>
  <si>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</si>
  <si>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</si>
  <si>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INDEX MSCI E- Amundi etf</t>
  </si>
  <si>
    <t>LU1437017350</t>
  </si>
  <si>
    <t>AMUNDI MSCI EM MKT 2- Amundi etf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</si>
  <si>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</si>
  <si>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</si>
  <si>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</si>
  <si>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</si>
  <si>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</si>
  <si>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</si>
  <si>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</si>
  <si>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CORE MSCI CH IND ETF- BlackRock  Asset Managment</t>
  </si>
  <si>
    <t>HK2801040828</t>
  </si>
  <si>
    <t>HKSE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</si>
  <si>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</si>
  <si>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</si>
  <si>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</si>
  <si>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</si>
  <si>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</si>
  <si>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</si>
  <si>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</si>
  <si>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</si>
  <si>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</si>
  <si>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</si>
  <si>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US MEDICAL DEVICES A- BlackRock  Asset Managment</t>
  </si>
  <si>
    <t>IE00BMX0DF60</t>
  </si>
  <si>
    <t>ISHARES-IND G&amp;S- BlackRock  Asset Managment</t>
  </si>
  <si>
    <t>DE000A0H08J9</t>
  </si>
  <si>
    <t>ISHR MSCI EUR-I- BlackRock  Asset Managment</t>
  </si>
  <si>
    <t>IE00B1YZSC51</t>
  </si>
  <si>
    <t>COMM SERV SELECT- COMM SERV SELECT</t>
  </si>
  <si>
    <t>US81369Y8527</t>
  </si>
  <si>
    <t>Consumer staples- CONSUMER STAPLES</t>
  </si>
  <si>
    <t>US81369Y3080</t>
  </si>
  <si>
    <t>HORIZON S&amp;P/TSX 60- GLOBAL HORIZON</t>
  </si>
  <si>
    <t>CA44049A1241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</si>
  <si>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</si>
  <si>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</si>
  <si>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</si>
  <si>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</si>
  <si>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</si>
  <si>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</si>
  <si>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</si>
  <si>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</si>
  <si>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גר- LYXOR ETF</t>
  </si>
  <si>
    <t>LU0908500753</t>
  </si>
  <si>
    <t>Lyxor etf basic rs- LYXOR ETF</t>
  </si>
  <si>
    <t>lu1834983550</t>
  </si>
  <si>
    <t>LYXOR ETF DJ STX BANK- LYXOR ETF</t>
  </si>
  <si>
    <t>FR0010345371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</si>
  <si>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</si>
  <si>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</si>
  <si>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</si>
  <si>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</si>
  <si>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</si>
  <si>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</si>
  <si>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</si>
  <si>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</si>
  <si>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</si>
  <si>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</si>
  <si>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</si>
  <si>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Industrail select- State Street Corp</t>
  </si>
  <si>
    <t>US81369Y7040</t>
  </si>
  <si>
    <t>SPDR EMERGING MARKETS- State Street Corp</t>
  </si>
  <si>
    <t>IE00B469F816</t>
  </si>
  <si>
    <t>SPDR EUROPE HEALTH- State Street Corp</t>
  </si>
  <si>
    <t>IE00BKWQ0H23</t>
  </si>
  <si>
    <t>SPDR MSCI EUROPE CON- State Street Corp</t>
  </si>
  <si>
    <t>IE00BKWQ0D84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</si>
  <si>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</si>
  <si>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</si>
  <si>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</si>
  <si>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</si>
  <si>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</si>
  <si>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</si>
  <si>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VANECK SEMICONDUCTOR ETF- Van Eck ETF</t>
  </si>
  <si>
    <t>US57060U2336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</si>
  <si>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</si>
  <si>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</si>
  <si>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</si>
  <si>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</si>
  <si>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</si>
  <si>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*AWI-ASH WO INDIA OPP FD-DUSD- White Oak</t>
  </si>
  <si>
    <t>IE00BH3N4915</t>
  </si>
  <si>
    <t>GS INDIA EQ IUSDA- goldman sachs</t>
  </si>
  <si>
    <t>LU0333811072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</si>
  <si>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</si>
  <si>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</si>
  <si>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</si>
  <si>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</si>
  <si>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</si>
  <si>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</si>
  <si>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</si>
  <si>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</si>
  <si>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</si>
  <si>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</si>
  <si>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</si>
  <si>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</si>
  <si>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</si>
  <si>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</si>
  <si>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3460 NOV 2023</t>
  </si>
  <si>
    <t>84573880</t>
  </si>
  <si>
    <t>BP 3460 NOV 2023</t>
  </si>
  <si>
    <t>84574946</t>
  </si>
  <si>
    <t>BZC 420.00 NOV 2023</t>
  </si>
  <si>
    <t>84590926</t>
  </si>
  <si>
    <t>BZP 420.00 NOV 2023</t>
  </si>
  <si>
    <t>84591189</t>
  </si>
  <si>
    <t>סה"כ ש"ח/מט"ח</t>
  </si>
  <si>
    <t>סה"כ ריבית</t>
  </si>
  <si>
    <t>SPXW 12/29/23 P4000</t>
  </si>
  <si>
    <t>1095727</t>
  </si>
  <si>
    <t>SPXW 12/29/23 P4400</t>
  </si>
  <si>
    <t>1095725</t>
  </si>
  <si>
    <t>KWEB US 11/17/23 C33- אופציות על מדדים בחו"ל</t>
  </si>
  <si>
    <t>1031429</t>
  </si>
  <si>
    <t>סה"כ מטבע</t>
  </si>
  <si>
    <t>סה"כ סחורות</t>
  </si>
  <si>
    <t>MSCI EMGMKT DEC23</t>
  </si>
  <si>
    <t>1096194</t>
  </si>
  <si>
    <t>NASDAQ 100 DEC23</t>
  </si>
  <si>
    <t>1096198</t>
  </si>
  <si>
    <t>S&amp;P500 EMINI FUT DEC23</t>
  </si>
  <si>
    <t>1091010</t>
  </si>
  <si>
    <t>TOPIX FUTR DEC23</t>
  </si>
  <si>
    <t>1103437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</si>
  <si>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</si>
  <si>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</si>
  <si>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</si>
  <si>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</si>
  <si>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</si>
  <si>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</si>
  <si>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</si>
  <si>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</si>
  <si>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</si>
  <si>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</si>
  <si>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</si>
  <si>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</si>
  <si>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</si>
  <si>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</si>
  <si>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</si>
  <si>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</si>
  <si>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חייבים REWIRE 8839- רי-וויר (א.ס.ג) מחקר ופיתוח בע"מ</t>
  </si>
  <si>
    <t>9483</t>
  </si>
  <si>
    <t>515193704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</si>
  <si>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</si>
  <si>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</si>
  <si>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</si>
  <si>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</si>
  <si>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</si>
  <si>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</si>
  <si>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</si>
  <si>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</si>
  <si>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</si>
  <si>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</si>
  <si>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</si>
  <si>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</si>
  <si>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</si>
  <si>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</si>
  <si>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</si>
  <si>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TIPA CORP LTD- TIPA CORP LTD</t>
  </si>
  <si>
    <t>8838</t>
  </si>
  <si>
    <t>514420660</t>
  </si>
  <si>
    <t>סה"כ קרנות הון סיכון</t>
  </si>
  <si>
    <t>Stage One Venture Capital Fund IV</t>
  </si>
  <si>
    <t>8981</t>
  </si>
  <si>
    <t>F2 Capital Partners 3 LP- Capital Link Global Fintech Le</t>
  </si>
  <si>
    <t>8401</t>
  </si>
  <si>
    <t>S.H. SKY 4 L.P- SKY 4</t>
  </si>
  <si>
    <t>8987</t>
  </si>
  <si>
    <t>סה"כ קרנות גידור</t>
  </si>
  <si>
    <t>LUCID ALTERNATIVE U 8/23- Surgix ltd</t>
  </si>
  <si>
    <t>9768</t>
  </si>
  <si>
    <t>Noked Long L.P</t>
  </si>
  <si>
    <t>992880</t>
  </si>
  <si>
    <t>LUCID ALTERNATIVE FUND- לוסיד אלטרנטיב</t>
  </si>
  <si>
    <t>9628</t>
  </si>
  <si>
    <t>סה"כ קרנות נדל"ן</t>
  </si>
  <si>
    <t>סה"כ קרנות השקעה אחרות</t>
  </si>
  <si>
    <t>SKY 3- sky 3</t>
  </si>
  <si>
    <t>5289</t>
  </si>
  <si>
    <t>Greenfield Partners Fund III LP</t>
  </si>
  <si>
    <t>9616</t>
  </si>
  <si>
    <t>FIMI 6- פימי מזנין(1) קרן הון סיכון</t>
  </si>
  <si>
    <t>5272</t>
  </si>
  <si>
    <t>סה"כ קרנות הון סיכון בחו"ל</t>
  </si>
  <si>
    <t>QUMRA OPPORTUNITY FUND I- Qumra Capital fund</t>
  </si>
  <si>
    <t>8282</t>
  </si>
  <si>
    <t>סה"כ קרנות גידור בחו"ל</t>
  </si>
  <si>
    <t>ION TECH FEEDER FUND- ION TECH FEEDER FUND</t>
  </si>
  <si>
    <t>KYG4939W1188</t>
  </si>
  <si>
    <t>סה"כ קרנות נדל"ן בחו"ל</t>
  </si>
  <si>
    <t>סה"כ קרנות השקעה אחרות בחו"ל</t>
  </si>
  <si>
    <t>BVP Forge Institutional L.P</t>
  </si>
  <si>
    <t>9239</t>
  </si>
  <si>
    <t>BCP V DEXKO CO-INVEST LP- Brookfield global</t>
  </si>
  <si>
    <t>8337</t>
  </si>
  <si>
    <t>AP IX Connect Holdings L.P</t>
  </si>
  <si>
    <t>8842</t>
  </si>
  <si>
    <t>Qumra MS LP Minute Media- Qumra Capital fund</t>
  </si>
  <si>
    <t>8270</t>
  </si>
  <si>
    <t>CSC TS HOLDINGS L.P</t>
  </si>
  <si>
    <t>9697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</si>
  <si>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</si>
  <si>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</si>
  <si>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</si>
  <si>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</si>
  <si>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</si>
  <si>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</si>
  <si>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Greenfield Partners FloLIVE Co invest</t>
  </si>
  <si>
    <t>9721</t>
  </si>
  <si>
    <t>Astorg VIII- JOY GLOBAL INC</t>
  </si>
  <si>
    <t>9391</t>
  </si>
  <si>
    <t>סה"כ כתבי אופציה בישראל</t>
  </si>
  <si>
    <t>ג'י סיטי כתב  אופציה לס  02/22</t>
  </si>
  <si>
    <t>633476</t>
  </si>
  <si>
    <t>נוסטרומו אופ</t>
  </si>
  <si>
    <t>623209</t>
  </si>
  <si>
    <t>OTC_שקל מטח</t>
  </si>
  <si>
    <t>702004078</t>
  </si>
  <si>
    <t>OTC_שקל מטח- מסלקת הבורסה</t>
  </si>
  <si>
    <t>702003973</t>
  </si>
  <si>
    <t>702003974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</si>
  <si>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</si>
  <si>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</si>
  <si>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</si>
  <si>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</si>
  <si>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</si>
  <si>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</si>
  <si>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</si>
  <si>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</si>
  <si>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</si>
  <si>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</si>
  <si>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</si>
  <si>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</si>
  <si>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</si>
  <si>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</si>
  <si>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</si>
  <si>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</si>
  <si>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</si>
  <si>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</si>
  <si>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</si>
  <si>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</si>
  <si>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</si>
  <si>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</si>
  <si>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</si>
  <si>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</si>
  <si>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</si>
  <si>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</si>
  <si>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</si>
  <si>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</si>
  <si>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</si>
  <si>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</si>
  <si>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ין יפני לאומי</t>
  </si>
  <si>
    <t>300011010</t>
  </si>
  <si>
    <t>רבית עוש לקבל</t>
  </si>
  <si>
    <t>1111110</t>
  </si>
  <si>
    <t>מגדל מקפת קרנות פנסיה וקופות גמל בע"מ</t>
  </si>
  <si>
    <t>מגדל גמל להשקעה מסלול מניות</t>
  </si>
  <si>
    <t>Fimi Israel Opportunity 6</t>
  </si>
  <si>
    <t>S.H. SKY 3 L.P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</si>
  <si>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</si>
  <si>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</si>
  <si>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</si>
  <si>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</si>
  <si>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</si>
  <si>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Kedma Capital Partners IV LP</t>
  </si>
  <si>
    <t>Qumra MS LP Minute Media</t>
  </si>
  <si>
    <t>QUMRA OPPORTUNITY FUND I</t>
  </si>
  <si>
    <t>BCP V DEXKO CO-INVEST LP</t>
  </si>
  <si>
    <t>ISRAEL SECONDARY FUND III L.P</t>
  </si>
  <si>
    <t>Francisco Partners VII</t>
  </si>
  <si>
    <t>Bessemer Venture Partners XII Institutional L.P</t>
  </si>
  <si>
    <t>Astorg VIII</t>
  </si>
  <si>
    <t>CDR XII</t>
  </si>
  <si>
    <t>CVC Capital Partners IX (A) L.P</t>
  </si>
  <si>
    <t>Greenfield Partners FloLIVE Co-Investment</t>
  </si>
  <si>
    <t>בנק דיסקונט לישראל בע"מ</t>
  </si>
  <si>
    <t>130018- 11- בנק דיסקונט</t>
  </si>
  <si>
    <t>מעלות S&amp;P</t>
  </si>
  <si>
    <t>20003- 11- בנק דיסקונט</t>
  </si>
  <si>
    <t>70002- 11- בנק דיסקונט</t>
  </si>
  <si>
    <t>20001- 11- בנק דיסקונט</t>
  </si>
  <si>
    <t>בנק הפועלים בע"מ</t>
  </si>
  <si>
    <t>100006- 12- בנק הפועלים</t>
  </si>
  <si>
    <t>20003- 12- בנק הפועלים</t>
  </si>
  <si>
    <t>70002- 12- בנק הפועלים</t>
  </si>
  <si>
    <t>80031- 12- בנק הפועלים</t>
  </si>
  <si>
    <t>20001- 12- בנק הפועלים</t>
  </si>
  <si>
    <t>בנק לאומי לישראל בע"מ</t>
  </si>
  <si>
    <t>130018- 10- בנק לאומי</t>
  </si>
  <si>
    <t>100006- 10- בנק לאומי</t>
  </si>
  <si>
    <t>30005- 10- בנק לאומי</t>
  </si>
  <si>
    <t>20003- 10- בנק לאומי</t>
  </si>
  <si>
    <t>70002- 10- בנק לאומי</t>
  </si>
  <si>
    <t>200040- 10- לאומי</t>
  </si>
  <si>
    <t>80031- 10- בנק לאומי</t>
  </si>
  <si>
    <t>20001- 10- בנק לאומי</t>
  </si>
  <si>
    <t>בנק מזרחי טפחות בע"מ</t>
  </si>
  <si>
    <t>130018- 20- בנק מזרחי</t>
  </si>
  <si>
    <t>100006- 20- בנק מזרחי</t>
  </si>
  <si>
    <t>20003- 20- בנק מזרחי</t>
  </si>
  <si>
    <t>80031- 20- בנק מזרחי</t>
  </si>
  <si>
    <t>20001- 20- בנק מזרחי</t>
  </si>
  <si>
    <t>JP MORGAN</t>
  </si>
  <si>
    <t>20003- 85- JP MORGAN</t>
  </si>
  <si>
    <t>A-</t>
  </si>
  <si>
    <t>80031- 85- JP MORGAN</t>
  </si>
  <si>
    <t>20001- 85- JP MORGAN</t>
  </si>
  <si>
    <t>1111111111- 11- בנק דיסקונט</t>
  </si>
  <si>
    <t>1111111111- 10- בנק לאומי</t>
  </si>
  <si>
    <t>1111111111- 20- בנק מזרחי</t>
  </si>
  <si>
    <t>ל.ר.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</si>
  <si>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</si>
  <si>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</si>
  <si>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</si>
  <si>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</si>
  <si>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</si>
  <si>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</si>
  <si>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10000632</t>
  </si>
  <si>
    <t>10000677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</si>
  <si>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</si>
  <si>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</si>
  <si>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</si>
  <si>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</si>
  <si>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</si>
  <si>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</si>
  <si>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</si>
  <si>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</si>
  <si>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3.31 11-10-23 (11) -437</t>
  </si>
  <si>
    <t>10003349</t>
  </si>
  <si>
    <t>10000665</t>
  </si>
  <si>
    <t>+ILS/-USD 3.31 11-10-23 (98) -438</t>
  </si>
  <si>
    <t>10003353</t>
  </si>
  <si>
    <t>+ILS/-USD 3.3115 11-10-23 (20) -435</t>
  </si>
  <si>
    <t>10003351</t>
  </si>
  <si>
    <t>+ILS/-USD 3.332 10-10-23 (11) -442</t>
  </si>
  <si>
    <t>10000663</t>
  </si>
  <si>
    <t>+ILS/-USD 3.3358 10-10-23 (10) -442</t>
  </si>
  <si>
    <t>10003345</t>
  </si>
  <si>
    <t>+ILS/-USD 3.336 10-10-23 (12) -444</t>
  </si>
  <si>
    <t>10003347</t>
  </si>
  <si>
    <t>+ILS/-USD 3.3392 12-10-23 (20) -438</t>
  </si>
  <si>
    <t>10003359</t>
  </si>
  <si>
    <t>+ILS/-USD 3.34 12-10-23 (10) -438</t>
  </si>
  <si>
    <t>10003355</t>
  </si>
  <si>
    <t>+ILS/-USD 3.3413 12-10-23 (11) -437</t>
  </si>
  <si>
    <t>10003357</t>
  </si>
  <si>
    <t>+ILS/-USD 3.3736 19-10-23 (94) -435</t>
  </si>
  <si>
    <t>10003396</t>
  </si>
  <si>
    <t>+ILS/-USD 3.3767 19-10-23 (11) -433</t>
  </si>
  <si>
    <t>10003394</t>
  </si>
  <si>
    <t>10000673</t>
  </si>
  <si>
    <t>+ILS/-USD 3.3915 18-10-23 (11) -455</t>
  </si>
  <si>
    <t>10000671</t>
  </si>
  <si>
    <t>10003389</t>
  </si>
  <si>
    <t>+ILS/-USD 3.393 18-10-23 (12) -456</t>
  </si>
  <si>
    <t>10003391</t>
  </si>
  <si>
    <t>+ILS/-USD 3.3933 18-10-23 (10) -457</t>
  </si>
  <si>
    <t>10003387</t>
  </si>
  <si>
    <t>+ILS/-USD 3.3945 23-10-23 (20) -455</t>
  </si>
  <si>
    <t>10003405</t>
  </si>
  <si>
    <t>+ILS/-USD 3.397 23-10-23 (10) -455</t>
  </si>
  <si>
    <t>10003401</t>
  </si>
  <si>
    <t>+ILS/-USD 3.4 23-10-23 (12) -457</t>
  </si>
  <si>
    <t>10003403</t>
  </si>
  <si>
    <t>+ILS/-USD 3.4253 25-10-23 (11) -447</t>
  </si>
  <si>
    <t>10003415</t>
  </si>
  <si>
    <t>10000675</t>
  </si>
  <si>
    <t>+ILS/-USD 3.4289 24-10-23 (11) -451</t>
  </si>
  <si>
    <t>10003413</t>
  </si>
  <si>
    <t>+ILS/-USD 3.43 16-10-23 (10) -463</t>
  </si>
  <si>
    <t>10003370</t>
  </si>
  <si>
    <t>+ILS/-USD 3.43 16-10-23 (12) -463</t>
  </si>
  <si>
    <t>10003374</t>
  </si>
  <si>
    <t>+ILS/-USD 3.432 17-10-23 (93) -460</t>
  </si>
  <si>
    <t>10003380</t>
  </si>
  <si>
    <t>+ILS/-USD 3.4335 16-10-23 (11) -465</t>
  </si>
  <si>
    <t>10003372</t>
  </si>
  <si>
    <t>+ILS/-USD 3.4336 16-10-23 (94) -464</t>
  </si>
  <si>
    <t>10003376</t>
  </si>
  <si>
    <t>+ILS/-USD 3.491 26-10-23 (10) -483</t>
  </si>
  <si>
    <t>10003478</t>
  </si>
  <si>
    <t>10000681</t>
  </si>
  <si>
    <t>+ILS/-USD 3.4916 26-10-23 (98) -484</t>
  </si>
  <si>
    <t>10003476</t>
  </si>
  <si>
    <t>+ILS/-USD 3.502 01-11-23 (12) -436</t>
  </si>
  <si>
    <t>10003490</t>
  </si>
  <si>
    <t>+ILS/-USD 3.5024 01-11-23 (11) -436</t>
  </si>
  <si>
    <t>10003488</t>
  </si>
  <si>
    <t>+ILS/-USD 3.5131 02-11-23 (20) -449</t>
  </si>
  <si>
    <t>10003494</t>
  </si>
  <si>
    <t>+ILS/-USD 3.5143 02-11-23 (11) -447</t>
  </si>
  <si>
    <t>10000683</t>
  </si>
  <si>
    <t>+ILS/-USD 3.517 16-11-23 (20) -393</t>
  </si>
  <si>
    <t>10003599</t>
  </si>
  <si>
    <t>10000711</t>
  </si>
  <si>
    <t>+ILS/-USD 3.52 16-11-23 (12) -390</t>
  </si>
  <si>
    <t>10003597</t>
  </si>
  <si>
    <t>+ILS/-USD 3.524 16-11-23 (93) -390</t>
  </si>
  <si>
    <t>10003601</t>
  </si>
  <si>
    <t>+ILS/-USD 3.526 21-11-23 (11) -390</t>
  </si>
  <si>
    <t>10003603</t>
  </si>
  <si>
    <t>10000713</t>
  </si>
  <si>
    <t>+ILS/-USD 3.5275 20-11-23 (10) -380</t>
  </si>
  <si>
    <t>10003593</t>
  </si>
  <si>
    <t>+ILS/-USD 3.528 21-11-23 (94) -390</t>
  </si>
  <si>
    <t>10003605</t>
  </si>
  <si>
    <t>+ILS/-USD 3.53 20-11-23 (12) -383</t>
  </si>
  <si>
    <t>10003595</t>
  </si>
  <si>
    <t>+ILS/-USD 3.537 30-11-23 (11) -260</t>
  </si>
  <si>
    <t>10003829</t>
  </si>
  <si>
    <t>+ILS/-USD 3.542 30-11-23 (12) -266</t>
  </si>
  <si>
    <t>10003831</t>
  </si>
  <si>
    <t>+ILS/-USD 3.547 30-11-23 (10) -264</t>
  </si>
  <si>
    <t>10000748</t>
  </si>
  <si>
    <t>+ILS/-USD 3.555 22-11-23 (11) -400</t>
  </si>
  <si>
    <t>10003615</t>
  </si>
  <si>
    <t>10000717</t>
  </si>
  <si>
    <t>+ILS/-USD 3.5568 22-11-23 (10) -397</t>
  </si>
  <si>
    <t>10000715</t>
  </si>
  <si>
    <t>10003611</t>
  </si>
  <si>
    <t>+ILS/-USD 3.558 16-10-23 (11) -178</t>
  </si>
  <si>
    <t>10000753</t>
  </si>
  <si>
    <t>+ILS/-USD 3.558 22-11-23 (94) -380</t>
  </si>
  <si>
    <t>10003613</t>
  </si>
  <si>
    <t>+ILS/-USD 3.56 16-10-23 (20) -179</t>
  </si>
  <si>
    <t>10000751</t>
  </si>
  <si>
    <t>+ILS/-USD 3.56 22-01-24 (11) -320</t>
  </si>
  <si>
    <t>10003961</t>
  </si>
  <si>
    <t>+ILS/-USD 3.5626 14-11-23 (11) -474</t>
  </si>
  <si>
    <t>10003556</t>
  </si>
  <si>
    <t>+ILS/-USD 3.564 22-01-24 (10) -320</t>
  </si>
  <si>
    <t>10003959</t>
  </si>
  <si>
    <t>+ILS/-USD 3.5656 14-11-23 (98) -474</t>
  </si>
  <si>
    <t>10003560</t>
  </si>
  <si>
    <t>+ILS/-USD 3.5657 14-11-23 (10) -473</t>
  </si>
  <si>
    <t>10003554</t>
  </si>
  <si>
    <t>+ILS/-USD 3.5662 08-11-23 (10) -438</t>
  </si>
  <si>
    <t>10003524</t>
  </si>
  <si>
    <t>+ILS/-USD 3.5672 08-11-23 (20) -438</t>
  </si>
  <si>
    <t>10003526</t>
  </si>
  <si>
    <t>+ILS/-USD 3.57 14-11-23 (12) -473</t>
  </si>
  <si>
    <t>10003558</t>
  </si>
  <si>
    <t>10000697</t>
  </si>
  <si>
    <t>+ILS/-USD 3.5717 06-11-23 (11) -483</t>
  </si>
  <si>
    <t>10000685</t>
  </si>
  <si>
    <t>10003498</t>
  </si>
  <si>
    <t>+ILS/-USD 3.572 14-12-23 (10) -460</t>
  </si>
  <si>
    <t>10003564</t>
  </si>
  <si>
    <t>+ILS/-USD 3.572 20-11-23 (11) -187</t>
  </si>
  <si>
    <t>10000781</t>
  </si>
  <si>
    <t>+ILS/-USD 3.582 17-10-23 (11) -174</t>
  </si>
  <si>
    <t>10000756</t>
  </si>
  <si>
    <t>+ILS/-USD 3.5882 14-12-23 (11) -458</t>
  </si>
  <si>
    <t>10003568</t>
  </si>
  <si>
    <t>10000703</t>
  </si>
  <si>
    <t>+ILS/-USD 3.595 26-10-23 (11) -420</t>
  </si>
  <si>
    <t>10000693</t>
  </si>
  <si>
    <t>+ILS/-USD 3.596 24-10-23 (12) -192</t>
  </si>
  <si>
    <t>10003844</t>
  </si>
  <si>
    <t>+ILS/-USD 3.602 09-11-23 (12) -440</t>
  </si>
  <si>
    <t>10003546</t>
  </si>
  <si>
    <t>+ILS/-USD 3.602 09-11-23 (20) -443</t>
  </si>
  <si>
    <t>10003544</t>
  </si>
  <si>
    <t>+ILS/-USD 3.603 09-11-23 (98) -440</t>
  </si>
  <si>
    <t>10003548</t>
  </si>
  <si>
    <t>+ILS/-USD 3.604 09-11-23 (11) -440</t>
  </si>
  <si>
    <t>10003542</t>
  </si>
  <si>
    <t>+ILS/-USD 3.6041 09-11-23 (10) -364</t>
  </si>
  <si>
    <t>10003632</t>
  </si>
  <si>
    <t>+ILS/-USD 3.6055 27-11-23 (94) -375</t>
  </si>
  <si>
    <t>10003645</t>
  </si>
  <si>
    <t>+ILS/-USD 3.6076 09-11-23 (12) -359</t>
  </si>
  <si>
    <t>10003636</t>
  </si>
  <si>
    <t>+ILS/-USD 3.608 27-11-23 (10) -374</t>
  </si>
  <si>
    <t>10003639</t>
  </si>
  <si>
    <t>+ILS/-USD 3.6085 27-11-23 (11) -375</t>
  </si>
  <si>
    <t>10003641</t>
  </si>
  <si>
    <t>10000720</t>
  </si>
  <si>
    <t>+ILS/-USD 3.6085 27-11-23 (93) -375</t>
  </si>
  <si>
    <t>10003643</t>
  </si>
  <si>
    <t>+ILS/-USD 3.6092 15-11-23 (11) -348</t>
  </si>
  <si>
    <t>10003646</t>
  </si>
  <si>
    <t>+ILS/-USD 3.611 13-12-23 (12) -440</t>
  </si>
  <si>
    <t>10003589</t>
  </si>
  <si>
    <t>+ILS/-USD 3.612 13-12-23 (20) -445</t>
  </si>
  <si>
    <t>10003591</t>
  </si>
  <si>
    <t>+ILS/-USD 3.6122 15-11-23 (11) -348</t>
  </si>
  <si>
    <t>10003648</t>
  </si>
  <si>
    <t>+ILS/-USD 3.6125 07-11-23 (12) -450</t>
  </si>
  <si>
    <t>10003519</t>
  </si>
  <si>
    <t>+ILS/-USD 3.612902 07-11-23 (93) -443</t>
  </si>
  <si>
    <t>10000691</t>
  </si>
  <si>
    <t>+ILS/-USD 3.613 07-11-23 (11) -450</t>
  </si>
  <si>
    <t>10003517</t>
  </si>
  <si>
    <t>+ILS/-USD 3.6146 07-11-23 (20) -444</t>
  </si>
  <si>
    <t>10003521</t>
  </si>
  <si>
    <t>10000689</t>
  </si>
  <si>
    <t>+ILS/-USD 3.6149 13-11-23 (11) -441</t>
  </si>
  <si>
    <t>10000695</t>
  </si>
  <si>
    <t>+ILS/-USD 3.615 28-11-23 (11) -368</t>
  </si>
  <si>
    <t>10003651</t>
  </si>
  <si>
    <t>+ILS/-USD 3.617 16-11-23 (10) -390</t>
  </si>
  <si>
    <t>10003587</t>
  </si>
  <si>
    <t>+ILS/-USD 3.617 29-11-23 (10) -370</t>
  </si>
  <si>
    <t>10003660</t>
  </si>
  <si>
    <t>+ILS/-USD 3.62 29-11-23 (12) -370</t>
  </si>
  <si>
    <t>10003656</t>
  </si>
  <si>
    <t>+ILS/-USD 3.62 29-11-23 (20) -371</t>
  </si>
  <si>
    <t>10003658</t>
  </si>
  <si>
    <t>+ILS/-USD 3.62 29-11-23 (98) -370</t>
  </si>
  <si>
    <t>10003662</t>
  </si>
  <si>
    <t>+ILS/-USD 3.625 07-11-23 (12) -463</t>
  </si>
  <si>
    <t>10003506</t>
  </si>
  <si>
    <t>+ILS/-USD 3.63 30-11-23 (11) -327</t>
  </si>
  <si>
    <t>10003706</t>
  </si>
  <si>
    <t>+ILS/-USD 3.63 30-11-23 (12) -328</t>
  </si>
  <si>
    <t>10003708</t>
  </si>
  <si>
    <t>+ILS/-USD 3.6317 30-11-23 (10) -327</t>
  </si>
  <si>
    <t>10003704</t>
  </si>
  <si>
    <t>+ILS/-USD 3.637 15-11-23 (12) -433</t>
  </si>
  <si>
    <t>10003579</t>
  </si>
  <si>
    <t>+ILS/-USD 3.649 07-12-23 (11) -269</t>
  </si>
  <si>
    <t>10003870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</si>
  <si>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</si>
  <si>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</si>
  <si>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</si>
  <si>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</si>
  <si>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</si>
  <si>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</si>
  <si>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</si>
  <si>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</si>
  <si>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</si>
  <si>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</si>
  <si>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</si>
  <si>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</si>
  <si>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3.694 29-11-23 (10) -235</t>
  </si>
  <si>
    <t>10003875</t>
  </si>
  <si>
    <t>+ILS/-USD 3.696 07-12-23 (12) -245</t>
  </si>
  <si>
    <t>10003873</t>
  </si>
  <si>
    <t>+ILS/-USD 3.6968 29-11-23 (11) -232</t>
  </si>
  <si>
    <t>10000769</t>
  </si>
  <si>
    <t>+ILS/-USD 3.7359 09-11-23 (11) -141</t>
  </si>
  <si>
    <t>10003985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</si>
  <si>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</si>
  <si>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</si>
  <si>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</si>
  <si>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</si>
  <si>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</si>
  <si>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</si>
  <si>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</si>
  <si>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</si>
  <si>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</si>
  <si>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</si>
  <si>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</si>
  <si>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</si>
  <si>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</si>
  <si>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</si>
  <si>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</si>
  <si>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</si>
  <si>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</si>
  <si>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</si>
  <si>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</si>
  <si>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10000797</t>
  </si>
  <si>
    <t>+ILS/-USD 3.77 28-02-24 (11) -340</t>
  </si>
  <si>
    <t>10000801</t>
  </si>
  <si>
    <t>10004077</t>
  </si>
  <si>
    <t>+ILS/-USD 3.7705 28-02-24 (10) -340</t>
  </si>
  <si>
    <t>10004075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</si>
  <si>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</si>
  <si>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</si>
  <si>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</si>
  <si>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</si>
  <si>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</si>
  <si>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</si>
  <si>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</si>
  <si>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</si>
  <si>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</si>
  <si>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</si>
  <si>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</si>
  <si>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</si>
  <si>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</si>
  <si>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</si>
  <si>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</si>
  <si>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</si>
  <si>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</si>
  <si>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</si>
  <si>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</si>
  <si>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</si>
  <si>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</si>
  <si>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</si>
  <si>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</si>
  <si>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</si>
  <si>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</si>
  <si>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</si>
  <si>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</si>
  <si>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</si>
  <si>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</si>
  <si>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</si>
  <si>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</si>
  <si>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</si>
  <si>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</si>
  <si>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</si>
  <si>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</si>
  <si>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</si>
  <si>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</si>
  <si>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</si>
  <si>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</si>
  <si>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</si>
  <si>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</si>
  <si>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</si>
  <si>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</si>
  <si>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</si>
  <si>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</si>
  <si>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</si>
  <si>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</si>
  <si>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</si>
  <si>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</si>
  <si>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</si>
  <si>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</si>
  <si>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</si>
  <si>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</si>
  <si>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</si>
  <si>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</si>
  <si>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</si>
  <si>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</si>
  <si>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</si>
  <si>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</si>
  <si>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</si>
  <si>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3.8132 26-02-24 (11) -328</t>
  </si>
  <si>
    <t>10004063</t>
  </si>
  <si>
    <t>+ILS/-USD 3.818 22-02-24 (20) -305</t>
  </si>
  <si>
    <t>10004126</t>
  </si>
  <si>
    <t>+USD/-ILS 3.5342 29-11-23 (12) -248</t>
  </si>
  <si>
    <t>10003832</t>
  </si>
  <si>
    <t>+USD/-ILS 3.539 29-11-23 (20) -250</t>
  </si>
  <si>
    <t>10003827</t>
  </si>
  <si>
    <t>+USD/-ILS 3.5511 07-12-23 (11) -219</t>
  </si>
  <si>
    <t>10003933</t>
  </si>
  <si>
    <t>+USD/-ILS 3.554 14-12-23 (11) -282</t>
  </si>
  <si>
    <t>10003822</t>
  </si>
  <si>
    <t>+USD/-ILS 3.557 30-11-23 (10) -251</t>
  </si>
  <si>
    <t>10003820</t>
  </si>
  <si>
    <t>+USD/-ILS 3.557 30-11-23 (11) -251</t>
  </si>
  <si>
    <t>10003824</t>
  </si>
  <si>
    <t>+USD/-ILS 3.5628 14-11-23 (10) -227</t>
  </si>
  <si>
    <t>10003825</t>
  </si>
  <si>
    <t>+USD/-ILS 3.5695 09-11-23 (10) -155</t>
  </si>
  <si>
    <t>10003927</t>
  </si>
  <si>
    <t>+USD/-ILS 3.57 09-11-23 (11) -155</t>
  </si>
  <si>
    <t>10003929</t>
  </si>
  <si>
    <t>+USD/-ILS 3.57 09-11-23 (12) -155</t>
  </si>
  <si>
    <t>10003931</t>
  </si>
  <si>
    <t>+USD/-ILS 3.5745 06-11-23 (11) -220</t>
  </si>
  <si>
    <t>10003812</t>
  </si>
  <si>
    <t>+USD/-ILS 3.5745 15-11-23 (11) -155</t>
  </si>
  <si>
    <t>10003950</t>
  </si>
  <si>
    <t>+USD/-ILS 3.575 07-11-23 (12) -220</t>
  </si>
  <si>
    <t>10003813</t>
  </si>
  <si>
    <t>+USD/-ILS 3.5756 20-11-23 (10) -164</t>
  </si>
  <si>
    <t>10003952</t>
  </si>
  <si>
    <t>+USD/-ILS 3.58 28-11-23 (11) -242</t>
  </si>
  <si>
    <t>10003861</t>
  </si>
  <si>
    <t>+USD/-ILS 3.5842 26-10-23 (10) -183</t>
  </si>
  <si>
    <t>10003863</t>
  </si>
  <si>
    <t>+USD/-ILS 3.5848 23-10-23 (10) -177</t>
  </si>
  <si>
    <t>10003865</t>
  </si>
  <si>
    <t>+USD/-ILS 3.59 29-11-23 (10) -252</t>
  </si>
  <si>
    <t>10003851</t>
  </si>
  <si>
    <t>+USD/-ILS 3.59 30-11-23 (11) -253</t>
  </si>
  <si>
    <t>10003847</t>
  </si>
  <si>
    <t>+USD/-ILS 3.59 30-11-23 (12) -252</t>
  </si>
  <si>
    <t>10003849</t>
  </si>
  <si>
    <t>+USD/-ILS 3.5953 14-12-23 (11) -272</t>
  </si>
  <si>
    <t>10000765</t>
  </si>
  <si>
    <t>+USD/-ILS 3.608 22-11-23 (11) -315</t>
  </si>
  <si>
    <t>10003686</t>
  </si>
  <si>
    <t>+USD/-ILS 3.6092 27-11-23 (11) -338</t>
  </si>
  <si>
    <t>10003687</t>
  </si>
  <si>
    <t>+USD/-ILS 3.65425 08-11-23 (10) -157.5</t>
  </si>
  <si>
    <t>10003963</t>
  </si>
  <si>
    <t>+ILS/-USD 3.5773 04-12-23 (10) -212</t>
  </si>
  <si>
    <t>10000971</t>
  </si>
  <si>
    <t>+ILS/-USD 3.5796 04-12-23 (10) -259</t>
  </si>
  <si>
    <t>10000966</t>
  </si>
  <si>
    <t>+ILS/-USD 3.5892 04-12-23 (10) -238</t>
  </si>
  <si>
    <t>10000970</t>
  </si>
  <si>
    <t>+ILS/-USD 3.6384 04-12-23 (10) -326</t>
  </si>
  <si>
    <t>10000965</t>
  </si>
  <si>
    <t>+USD/-ILS 3.6024 04-12-23 (10) -361</t>
  </si>
  <si>
    <t>10000964</t>
  </si>
  <si>
    <t>+USD/-ILS 3.6223 04-12-23 (10) -377</t>
  </si>
  <si>
    <t>10000963</t>
  </si>
  <si>
    <t>+USD/-ILS 3.654 04-12-23 (10) -190</t>
  </si>
  <si>
    <t>10000977</t>
  </si>
  <si>
    <t>+USD/-ILS 3.7025 04-12-23 (10) -180</t>
  </si>
  <si>
    <t>10000978</t>
  </si>
  <si>
    <t>+USD/-ILS 3.7574 04-12-23 (10) -166</t>
  </si>
  <si>
    <t>10000981</t>
  </si>
  <si>
    <t>+USD/-ILS 3.7585 04-12-23 (10) -180</t>
  </si>
  <si>
    <t>10000979</t>
  </si>
  <si>
    <t>+USD/-ILS 3.775 04-12-23 (10) -180</t>
  </si>
  <si>
    <t>10000980</t>
  </si>
  <si>
    <t>+USD/-ILS 3.78 04-12-23 (10) -140</t>
  </si>
  <si>
    <t>10000983</t>
  </si>
  <si>
    <t>+USD/-ILS 3.7824 04-12-23 (10) -171</t>
  </si>
  <si>
    <t>10000982</t>
  </si>
  <si>
    <t>+USD/-ILS 3.8367 04-12-23 (10) -113</t>
  </si>
  <si>
    <t>10000985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</si>
  <si>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</si>
  <si>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</si>
  <si>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</si>
  <si>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</si>
  <si>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</si>
  <si>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</si>
  <si>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</si>
  <si>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</si>
  <si>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</si>
  <si>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</si>
  <si>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</si>
  <si>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</si>
  <si>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</si>
  <si>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</si>
  <si>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</si>
  <si>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</si>
  <si>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</si>
  <si>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</si>
  <si>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</si>
  <si>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</si>
  <si>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</si>
  <si>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</si>
  <si>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</si>
  <si>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</si>
  <si>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</si>
  <si>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</si>
  <si>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</si>
  <si>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</si>
  <si>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</si>
  <si>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</si>
  <si>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</si>
  <si>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</si>
  <si>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</si>
  <si>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</si>
  <si>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</si>
  <si>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</si>
  <si>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</si>
  <si>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</si>
  <si>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</si>
  <si>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</si>
  <si>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</si>
  <si>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</si>
  <si>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</si>
  <si>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</si>
  <si>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</si>
  <si>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</si>
  <si>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</si>
  <si>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</si>
  <si>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</si>
  <si>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1.0759 06-11-23 (10) +89</t>
  </si>
  <si>
    <t>10003771</t>
  </si>
  <si>
    <t>+USD/-EUR 1.0759 06-11-23 (20) +89</t>
  </si>
  <si>
    <t>10003773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</si>
  <si>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</si>
  <si>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</si>
  <si>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</si>
  <si>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</si>
  <si>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</si>
  <si>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</si>
  <si>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</si>
  <si>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</si>
  <si>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</si>
  <si>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</si>
  <si>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</si>
  <si>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</si>
  <si>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</si>
  <si>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</si>
  <si>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1.11079 10-01-24 (10) +112.9</t>
  </si>
  <si>
    <t>10003867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</si>
  <si>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</si>
  <si>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</si>
  <si>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</si>
  <si>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</si>
  <si>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</si>
  <si>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</si>
  <si>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</si>
  <si>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</si>
  <si>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</si>
  <si>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</si>
  <si>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</si>
  <si>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</si>
  <si>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</si>
  <si>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</si>
  <si>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</si>
  <si>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</si>
  <si>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</si>
  <si>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</si>
  <si>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</si>
  <si>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</si>
  <si>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</si>
  <si>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</si>
  <si>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</si>
  <si>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</si>
  <si>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</si>
  <si>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</si>
  <si>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</si>
  <si>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</si>
  <si>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1.1099 13-02-24 (10) +109</t>
  </si>
  <si>
    <t>10000976</t>
  </si>
  <si>
    <t>+USD/-EUR 1.05772 13-02-24 (10) +68.2</t>
  </si>
  <si>
    <t>10000986</t>
  </si>
  <si>
    <t>+USD/-EUR 1.07355 13-02-24 (10) +72.5</t>
  </si>
  <si>
    <t>10000984</t>
  </si>
  <si>
    <t>10000969</t>
  </si>
  <si>
    <t>+USD/-JPY 135.623 16-01-24 (10) -393.5</t>
  </si>
  <si>
    <t>10000973</t>
  </si>
  <si>
    <t>סה"כ חוזים עתידיים בחו"ל:</t>
  </si>
  <si>
    <t>BXTRNIFT</t>
  </si>
  <si>
    <t>10003757</t>
  </si>
  <si>
    <t>NIKKEI 225 TOTAL RETURN</t>
  </si>
  <si>
    <t>10003228</t>
  </si>
  <si>
    <t>SPNASEUT INDX</t>
  </si>
  <si>
    <t>10003094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</si>
  <si>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</si>
  <si>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</si>
  <si>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</si>
  <si>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</si>
  <si>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</si>
  <si>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</si>
  <si>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</si>
  <si>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</si>
  <si>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</si>
  <si>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* בעל ענין/צד קשור</t>
  </si>
  <si>
    <t>** בהתאם לשיטה שיושמה בדוח הכספי</t>
  </si>
  <si>
    <t>₪ / סה"כ מט"ח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</si>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</sst>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7" fontId="0" fillId="0" borderId="0" xfId="0" applyNumberFormat="1"/>
    <xf numFmtId="43" fontId="0" fillId="0" borderId="0" xfId="11" applyFont="1" applyFill="1" applyBorder="1"/>
    <xf numFmtId="14" fontId="0" fillId="0" borderId="0" xfId="0" applyNumberFormat="1"/>
    <xf numFmtId="0" fontId="1" fillId="0" borderId="0" xfId="0" applyFont="1"/>
    <xf numFmtId="166" fontId="0" fillId="0" borderId="0" xfId="0" applyNumberFormat="1"/>
    <xf numFmtId="4" fontId="0" fillId="0" borderId="0" xfId="0" applyNumberFormat="1"/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4" fontId="18" fillId="0" borderId="0" xfId="0" applyNumberFormat="1" applyFont="1"/>
    <xf numFmtId="0" fontId="18" fillId="0" borderId="0" xfId="0" applyFont="1" applyAlignment="1">
      <alignment horizontal="right"/>
    </xf>
    <xf numFmtId="0" fontId="1" fillId="0" borderId="0" xfId="0" applyFont="1" applyAlignment="1">
      <alignment horizontal="right" readingOrder="2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82">
        <v>45197</v>
      </c>
    </row>
    <row r="2" spans="1:36">
      <c r="B2" s="2" t="s">
        <v>1</v>
      </c>
      <c r="C2" s="12" t="s">
        <v>1281</v>
      </c>
    </row>
    <row r="3" spans="1:36">
      <c r="B3" s="2" t="s">
        <v>2</v>
      </c>
      <c r="C3" s="26" t="s">
        <v>1282</v>
      </c>
    </row>
    <row r="4" spans="1:36">
      <c r="B4" s="2" t="s">
        <v>3</v>
      </c>
      <c r="C4" s="83" t="s">
        <v>196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50500.519126414198</v>
      </c>
      <c r="D11" s="76">
        <v>0.2606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9520.311740399</v>
      </c>
      <c r="D13" s="78">
        <v>4.9099999999999998E-2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64993.884755160339</v>
      </c>
      <c r="D16" s="78">
        <v>0.33539999999999998</v>
      </c>
    </row>
    <row r="17" spans="1:4">
      <c r="A17" s="10" t="s">
        <v>13</v>
      </c>
      <c r="B17" s="70" t="s">
        <v>194</v>
      </c>
      <c r="C17" s="77">
        <v>63393.956593241521</v>
      </c>
      <c r="D17" s="78">
        <v>0.32719999999999999</v>
      </c>
    </row>
    <row r="18" spans="1:4">
      <c r="A18" s="10" t="s">
        <v>13</v>
      </c>
      <c r="B18" s="70" t="s">
        <v>20</v>
      </c>
      <c r="C18" s="77">
        <v>2321.3626698297599</v>
      </c>
      <c r="D18" s="78">
        <v>1.2E-2</v>
      </c>
    </row>
    <row r="19" spans="1:4">
      <c r="A19" s="10" t="s">
        <v>13</v>
      </c>
      <c r="B19" s="70" t="s">
        <v>21</v>
      </c>
      <c r="C19" s="77">
        <v>3.1414383875</v>
      </c>
      <c r="D19" s="78">
        <v>0</v>
      </c>
    </row>
    <row r="20" spans="1:4">
      <c r="A20" s="10" t="s">
        <v>13</v>
      </c>
      <c r="B20" s="70" t="s">
        <v>22</v>
      </c>
      <c r="C20" s="77">
        <v>236.93995466999999</v>
      </c>
      <c r="D20" s="78">
        <v>1.1999999999999999E-3</v>
      </c>
    </row>
    <row r="21" spans="1:4">
      <c r="A21" s="10" t="s">
        <v>13</v>
      </c>
      <c r="B21" s="70" t="s">
        <v>23</v>
      </c>
      <c r="C21" s="77">
        <v>-1632.6643048493595</v>
      </c>
      <c r="D21" s="78">
        <v>-8.3999999999999995E-3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16.72245804705269</v>
      </c>
      <c r="D27" s="78">
        <v>1E-4</v>
      </c>
    </row>
    <row r="28" spans="1:4">
      <c r="A28" s="10" t="s">
        <v>13</v>
      </c>
      <c r="B28" s="70" t="s">
        <v>29</v>
      </c>
      <c r="C28" s="77">
        <v>388.62162423656491</v>
      </c>
      <c r="D28" s="78">
        <v>2E-3</v>
      </c>
    </row>
    <row r="29" spans="1:4">
      <c r="A29" s="10" t="s">
        <v>13</v>
      </c>
      <c r="B29" s="70" t="s">
        <v>30</v>
      </c>
      <c r="C29" s="77">
        <v>8.1389617800000005E-3</v>
      </c>
      <c r="D29" s="78">
        <v>0</v>
      </c>
    </row>
    <row r="30" spans="1:4">
      <c r="A30" s="10" t="s">
        <v>13</v>
      </c>
      <c r="B30" s="70" t="s">
        <v>31</v>
      </c>
      <c r="C30" s="77">
        <v>-4.8419234400000004</v>
      </c>
      <c r="D30" s="78">
        <v>0</v>
      </c>
    </row>
    <row r="31" spans="1:4">
      <c r="A31" s="10" t="s">
        <v>13</v>
      </c>
      <c r="B31" s="70" t="s">
        <v>32</v>
      </c>
      <c r="C31" s="77">
        <v>-1133.316962368355</v>
      </c>
      <c r="D31" s="78">
        <v>-5.7999999999999996E-3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5164.0777869594003</v>
      </c>
      <c r="D37" s="78">
        <v>2.6700000000000002E-2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193768.72309564942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597.12378978487686</v>
      </c>
      <c r="D43" s="78">
        <f>C43/$C$42</f>
        <v>3.0816314431205733E-3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84">
        <v>4.0575000000000001</v>
      </c>
    </row>
    <row r="48" spans="1:4">
      <c r="C48" t="s">
        <v>120</v>
      </c>
      <c r="D48" s="84">
        <v>2.4618000000000002</v>
      </c>
    </row>
    <row r="49" spans="3:4">
      <c r="C49" t="s">
        <v>106</v>
      </c>
      <c r="D49" s="84">
        <v>3.8490000000000002</v>
      </c>
    </row>
    <row r="50" spans="3:4">
      <c r="C50" t="s">
        <v>200</v>
      </c>
      <c r="D50" s="84">
        <v>0.4909</v>
      </c>
    </row>
    <row r="51" spans="3:4">
      <c r="C51" t="s">
        <v>116</v>
      </c>
      <c r="D51" s="84">
        <v>2.8555000000000001</v>
      </c>
    </row>
    <row r="52" spans="3:4">
      <c r="C52" t="s">
        <v>199</v>
      </c>
      <c r="D52" s="84">
        <v>2.5780000000000001E-2</v>
      </c>
    </row>
    <row r="53" spans="3:4">
      <c r="C53" t="s">
        <v>113</v>
      </c>
      <c r="D53" s="84">
        <v>4.7003000000000004</v>
      </c>
    </row>
    <row r="54" spans="3:4">
      <c r="C54" t="s">
        <v>198</v>
      </c>
      <c r="D54" s="84">
        <v>4.1904000000000003</v>
      </c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</sheetData>
  <sortState xmlns:xlrd2="http://schemas.microsoft.com/office/spreadsheetml/2017/richdata2" ref="A47:BI54">
    <sortCondition ref="C47:C54"/>
  </sortState>
  <mergeCells count="1">
    <mergeCell ref="B6:D6"/>
  </mergeCells>
  <dataValidations count="1">
    <dataValidation allowBlank="1" showInputMessage="1" showErrorMessage="1" sqref="C1:C4" xr:uid="{C8BC4BC8-8267-4DD3-8DAA-8281263A9FDE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502"/>
  <sheetViews>
    <sheetView rightToLeft="1" workbookViewId="0">
      <selection activeCell="K11" sqref="K11:L5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82">
        <v>45197</v>
      </c>
    </row>
    <row r="2" spans="2:13" s="1" customFormat="1">
      <c r="B2" s="2" t="s">
        <v>1</v>
      </c>
      <c r="C2" s="12" t="s">
        <v>1281</v>
      </c>
    </row>
    <row r="3" spans="2:13" s="1" customFormat="1">
      <c r="B3" s="2" t="s">
        <v>2</v>
      </c>
      <c r="C3" s="26" t="s">
        <v>1282</v>
      </c>
    </row>
    <row r="4" spans="2:13" s="1" customFormat="1">
      <c r="B4" s="2" t="s">
        <v>3</v>
      </c>
      <c r="C4" s="83" t="s">
        <v>196</v>
      </c>
    </row>
    <row r="5" spans="2:13">
      <c r="B5" s="2"/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J12+J51</f>
        <v>50500.519222709001</v>
      </c>
      <c r="K11" s="76">
        <f>J11/$J$11</f>
        <v>1</v>
      </c>
      <c r="L11" s="76">
        <f>J11/'סכום נכסי הקרן'!$C$42</f>
        <v>0.26062265579249649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f>J13+J18+J41+J43+J45+J47+J49</f>
        <v>48054.340292708999</v>
      </c>
      <c r="K12" s="80">
        <f t="shared" ref="K12:K57" si="0">J12/$J$11</f>
        <v>0.95156131129637955</v>
      </c>
      <c r="L12" s="80">
        <f>J12/'סכום נכסי הקרן'!$C$42</f>
        <v>0.24799843609945291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f>SUM(J14:J17)</f>
        <v>36757.665479999996</v>
      </c>
      <c r="K13" s="80">
        <f t="shared" si="0"/>
        <v>0.72786708029470837</v>
      </c>
      <c r="L13" s="80">
        <f>J13/'סכום נכסי הקרן'!$C$42</f>
        <v>0.18969865153033719</v>
      </c>
    </row>
    <row r="14" spans="2:13">
      <c r="B14" s="87" t="s">
        <v>1301</v>
      </c>
      <c r="C14" t="s">
        <v>1333</v>
      </c>
      <c r="D14">
        <v>11</v>
      </c>
      <c r="E14" t="s">
        <v>204</v>
      </c>
      <c r="F14" s="83" t="s">
        <v>205</v>
      </c>
      <c r="G14" t="s">
        <v>102</v>
      </c>
      <c r="H14" s="88">
        <v>4.3799999999999999E-2</v>
      </c>
      <c r="I14" s="88">
        <v>4.3799999999999999E-2</v>
      </c>
      <c r="J14" s="89">
        <v>5594.3238899999997</v>
      </c>
      <c r="K14" s="88">
        <f t="shared" si="0"/>
        <v>0.1107775519164237</v>
      </c>
      <c r="L14" s="88">
        <f>J14/'סכום נכסי הקרן'!$C$42</f>
        <v>2.8871139782649505E-2</v>
      </c>
    </row>
    <row r="15" spans="2:13">
      <c r="B15" s="87" t="s">
        <v>1307</v>
      </c>
      <c r="C15" t="s">
        <v>203</v>
      </c>
      <c r="D15">
        <v>12</v>
      </c>
      <c r="E15" t="s">
        <v>204</v>
      </c>
      <c r="F15" s="83" t="s">
        <v>205</v>
      </c>
      <c r="G15" t="s">
        <v>102</v>
      </c>
      <c r="H15" s="88">
        <v>4.3700000000000003E-2</v>
      </c>
      <c r="I15" s="88">
        <v>4.3700000000000003E-2</v>
      </c>
      <c r="J15" s="89">
        <f>2248.44336+4067.05367</f>
        <v>6315.4970300000004</v>
      </c>
      <c r="K15" s="88">
        <f t="shared" si="0"/>
        <v>0.1250580613270221</v>
      </c>
      <c r="L15" s="88">
        <f>J15/'סכום נכסי הקרן'!$C$42</f>
        <v>3.2592964071309398E-2</v>
      </c>
    </row>
    <row r="16" spans="2:13">
      <c r="B16" s="87" t="s">
        <v>1313</v>
      </c>
      <c r="C16" s="87" t="s">
        <v>1334</v>
      </c>
      <c r="D16">
        <v>10</v>
      </c>
      <c r="E16" t="s">
        <v>204</v>
      </c>
      <c r="F16" s="83" t="s">
        <v>205</v>
      </c>
      <c r="G16" t="s">
        <v>102</v>
      </c>
      <c r="H16" s="88">
        <v>4.3900000000000002E-2</v>
      </c>
      <c r="I16" s="88">
        <v>4.3900000000000002E-2</v>
      </c>
      <c r="J16" s="89">
        <f>4297.03825+19825.63428</f>
        <v>24122.672529999996</v>
      </c>
      <c r="K16" s="88">
        <f t="shared" si="0"/>
        <v>0.47767177251422294</v>
      </c>
      <c r="L16" s="88">
        <f>J16/'סכום נכסי הקרן'!$C$42</f>
        <v>0.124492085949766</v>
      </c>
    </row>
    <row r="17" spans="2:12">
      <c r="B17" s="87" t="s">
        <v>1322</v>
      </c>
      <c r="C17" s="87" t="s">
        <v>1335</v>
      </c>
      <c r="D17">
        <v>20</v>
      </c>
      <c r="E17" t="s">
        <v>204</v>
      </c>
      <c r="F17" s="83" t="s">
        <v>1303</v>
      </c>
      <c r="G17" t="s">
        <v>102</v>
      </c>
      <c r="H17" s="88">
        <v>4.2700000000000002E-2</v>
      </c>
      <c r="I17" s="88">
        <v>4.2700000000000002E-2</v>
      </c>
      <c r="J17" s="89">
        <v>725.17203000000006</v>
      </c>
      <c r="K17" s="88">
        <f t="shared" si="0"/>
        <v>1.4359694537039646E-2</v>
      </c>
      <c r="L17" s="88">
        <f>J17/'סכום נכסי הקרן'!$C$42</f>
        <v>3.7424617266122759E-3</v>
      </c>
    </row>
    <row r="18" spans="2:12">
      <c r="B18" s="79" t="s">
        <v>206</v>
      </c>
      <c r="D18" s="16"/>
      <c r="I18" s="80">
        <v>0</v>
      </c>
      <c r="J18" s="81">
        <f>SUM(J19:J40)</f>
        <v>11296.674812709001</v>
      </c>
      <c r="K18" s="80">
        <f t="shared" si="0"/>
        <v>0.22369423100167116</v>
      </c>
      <c r="L18" s="80">
        <f>J18/'סכום נכסי הקרן'!$C$42</f>
        <v>5.8299784569115734E-2</v>
      </c>
    </row>
    <row r="19" spans="2:12">
      <c r="B19" s="87" t="s">
        <v>1301</v>
      </c>
      <c r="C19" s="87" t="s">
        <v>1304</v>
      </c>
      <c r="D19">
        <v>11</v>
      </c>
      <c r="E19" t="s">
        <v>204</v>
      </c>
      <c r="F19" t="s">
        <v>1303</v>
      </c>
      <c r="G19" t="s">
        <v>110</v>
      </c>
      <c r="H19" s="88">
        <v>0</v>
      </c>
      <c r="I19" s="88">
        <v>0</v>
      </c>
      <c r="J19" s="89">
        <v>0.62720000000000009</v>
      </c>
      <c r="K19" s="88">
        <f t="shared" si="0"/>
        <v>1.2419674285605398E-5</v>
      </c>
      <c r="L19" s="88">
        <f>J19/'סכום נכסי הקרן'!$C$42</f>
        <v>3.2368484963922553E-6</v>
      </c>
    </row>
    <row r="20" spans="2:12">
      <c r="B20" s="87" t="s">
        <v>1307</v>
      </c>
      <c r="C20" s="87" t="s">
        <v>1309</v>
      </c>
      <c r="D20">
        <v>12</v>
      </c>
      <c r="E20" t="s">
        <v>204</v>
      </c>
      <c r="F20" t="s">
        <v>205</v>
      </c>
      <c r="G20" t="s">
        <v>110</v>
      </c>
      <c r="H20" s="88">
        <v>3.2300000000000002E-2</v>
      </c>
      <c r="I20" s="88">
        <v>3.2300000000000002E-2</v>
      </c>
      <c r="J20" s="89">
        <v>6.9999999999999999E-4</v>
      </c>
      <c r="K20" s="88">
        <f t="shared" si="0"/>
        <v>1.3861243622327452E-8</v>
      </c>
      <c r="L20" s="88">
        <f>J20/'סכום נכסי הקרן'!$C$42</f>
        <v>3.6125541254377845E-9</v>
      </c>
    </row>
    <row r="21" spans="2:12">
      <c r="B21" s="87" t="s">
        <v>1313</v>
      </c>
      <c r="C21" s="87" t="s">
        <v>1317</v>
      </c>
      <c r="D21">
        <v>10</v>
      </c>
      <c r="E21" t="s">
        <v>204</v>
      </c>
      <c r="F21" t="s">
        <v>1303</v>
      </c>
      <c r="G21" t="s">
        <v>110</v>
      </c>
      <c r="H21" s="88">
        <v>3.3300000000000003E-2</v>
      </c>
      <c r="I21" s="88">
        <v>3.3300000000000003E-2</v>
      </c>
      <c r="J21" s="89">
        <v>20.01089</v>
      </c>
      <c r="K21" s="88">
        <f t="shared" si="0"/>
        <v>3.9625117341370882E-4</v>
      </c>
      <c r="L21" s="88">
        <f>J21/'סכום נכסי הקרן'!$C$42</f>
        <v>1.0327203317597386E-4</v>
      </c>
    </row>
    <row r="22" spans="2:12">
      <c r="B22" s="87" t="s">
        <v>1322</v>
      </c>
      <c r="C22" s="87" t="s">
        <v>1325</v>
      </c>
      <c r="D22">
        <v>20</v>
      </c>
      <c r="E22" t="s">
        <v>204</v>
      </c>
      <c r="F22" t="s">
        <v>1303</v>
      </c>
      <c r="G22" t="s">
        <v>110</v>
      </c>
      <c r="H22" s="88">
        <v>3.1800000000000002E-2</v>
      </c>
      <c r="I22" s="88">
        <v>3.1800000000000002E-2</v>
      </c>
      <c r="J22" s="89">
        <v>1.5428599999999999</v>
      </c>
      <c r="K22" s="88">
        <f t="shared" si="0"/>
        <v>3.0551369050205901E-5</v>
      </c>
      <c r="L22" s="88">
        <f>J22/'סכום נכסי הקרן'!$C$42</f>
        <v>7.9623789399613419E-6</v>
      </c>
    </row>
    <row r="23" spans="2:12">
      <c r="B23" s="87" t="s">
        <v>1301</v>
      </c>
      <c r="C23" s="87" t="s">
        <v>1302</v>
      </c>
      <c r="D23">
        <v>11</v>
      </c>
      <c r="E23" t="s">
        <v>204</v>
      </c>
      <c r="F23" t="s">
        <v>1303</v>
      </c>
      <c r="G23" t="s">
        <v>120</v>
      </c>
      <c r="H23" s="88">
        <v>0</v>
      </c>
      <c r="I23" s="88">
        <v>0</v>
      </c>
      <c r="J23" s="89">
        <v>1.2E-4</v>
      </c>
      <c r="K23" s="88">
        <f t="shared" si="0"/>
        <v>2.3762131923989916E-9</v>
      </c>
      <c r="L23" s="88">
        <f>J23/'סכום נכסי הקרן'!$C$42</f>
        <v>6.1929499293219163E-10</v>
      </c>
    </row>
    <row r="24" spans="2:12">
      <c r="B24" s="87" t="s">
        <v>1313</v>
      </c>
      <c r="C24" s="87" t="s">
        <v>1314</v>
      </c>
      <c r="D24">
        <v>10</v>
      </c>
      <c r="E24" t="s">
        <v>204</v>
      </c>
      <c r="F24" t="s">
        <v>1303</v>
      </c>
      <c r="G24" t="s">
        <v>120</v>
      </c>
      <c r="H24" s="88">
        <v>0</v>
      </c>
      <c r="I24" s="88">
        <v>0</v>
      </c>
      <c r="J24" s="89">
        <f>0.10902+0.00012309</f>
        <v>0.10914309000000001</v>
      </c>
      <c r="K24" s="88">
        <f t="shared" si="0"/>
        <v>2.1612270859765875E-6</v>
      </c>
      <c r="L24" s="88">
        <f>J24/'סכום נכסי הקרן'!$C$42</f>
        <v>5.6326474291789633E-7</v>
      </c>
    </row>
    <row r="25" spans="2:12">
      <c r="B25" s="87" t="s">
        <v>1322</v>
      </c>
      <c r="C25" s="87" t="s">
        <v>1323</v>
      </c>
      <c r="D25">
        <v>20</v>
      </c>
      <c r="E25" t="s">
        <v>204</v>
      </c>
      <c r="F25" t="s">
        <v>1303</v>
      </c>
      <c r="G25" t="s">
        <v>120</v>
      </c>
      <c r="H25" s="88">
        <v>0</v>
      </c>
      <c r="I25" s="88">
        <v>0</v>
      </c>
      <c r="J25" s="89">
        <v>2.128E-2</v>
      </c>
      <c r="K25" s="88">
        <f t="shared" si="0"/>
        <v>4.2138180611875451E-7</v>
      </c>
      <c r="L25" s="88">
        <f>J25/'סכום נכסי הקרן'!$C$42</f>
        <v>1.0982164541330865E-7</v>
      </c>
    </row>
    <row r="26" spans="2:12">
      <c r="B26" s="87" t="s">
        <v>1301</v>
      </c>
      <c r="C26" s="87" t="s">
        <v>1306</v>
      </c>
      <c r="D26">
        <v>11</v>
      </c>
      <c r="E26" t="s">
        <v>204</v>
      </c>
      <c r="F26" t="s">
        <v>1303</v>
      </c>
      <c r="G26" t="s">
        <v>106</v>
      </c>
      <c r="H26" s="88">
        <v>4.8099999999999997E-2</v>
      </c>
      <c r="I26" s="88">
        <v>4.8099999999999997E-2</v>
      </c>
      <c r="J26" s="89">
        <v>1449.7084600000001</v>
      </c>
      <c r="K26" s="88">
        <f t="shared" si="0"/>
        <v>2.8706803064870216E-2</v>
      </c>
      <c r="L26" s="88">
        <f>J26/'סכום נכסי הקרן'!$C$42</f>
        <v>7.4816432540786536E-3</v>
      </c>
    </row>
    <row r="27" spans="2:12">
      <c r="B27" s="87" t="s">
        <v>1307</v>
      </c>
      <c r="C27" s="87" t="s">
        <v>1312</v>
      </c>
      <c r="D27">
        <v>12</v>
      </c>
      <c r="E27" t="s">
        <v>204</v>
      </c>
      <c r="F27" t="s">
        <v>205</v>
      </c>
      <c r="G27" t="s">
        <v>106</v>
      </c>
      <c r="H27" s="88">
        <v>4.8099999999999997E-2</v>
      </c>
      <c r="I27" s="88">
        <v>4.8099999999999997E-2</v>
      </c>
      <c r="J27" s="89">
        <v>2819.71596</v>
      </c>
      <c r="K27" s="88">
        <f t="shared" si="0"/>
        <v>5.5835385524749898E-2</v>
      </c>
      <c r="L27" s="88">
        <f>J27/'סכום נכסי הקרן'!$C$42</f>
        <v>1.4551966462658232E-2</v>
      </c>
    </row>
    <row r="28" spans="2:12">
      <c r="B28" s="87" t="s">
        <v>1313</v>
      </c>
      <c r="C28" s="87" t="s">
        <v>1321</v>
      </c>
      <c r="D28">
        <v>10</v>
      </c>
      <c r="E28" t="s">
        <v>204</v>
      </c>
      <c r="F28" t="s">
        <v>205</v>
      </c>
      <c r="G28" t="s">
        <v>106</v>
      </c>
      <c r="H28" s="88">
        <v>4.7600000000000003E-2</v>
      </c>
      <c r="I28" s="88">
        <v>4.7600000000000003E-2</v>
      </c>
      <c r="J28" s="89">
        <f>2354.50541+895.47150507</f>
        <v>3249.9769150700004</v>
      </c>
      <c r="K28" s="88">
        <f t="shared" si="0"/>
        <v>6.4355316838179272E-2</v>
      </c>
      <c r="L28" s="88">
        <f>J28/'סכום נכסי הקרן'!$C$42</f>
        <v>1.677245358873385E-2</v>
      </c>
    </row>
    <row r="29" spans="2:12">
      <c r="B29" s="87" t="s">
        <v>1322</v>
      </c>
      <c r="C29" s="87" t="s">
        <v>1327</v>
      </c>
      <c r="D29">
        <v>20</v>
      </c>
      <c r="E29" t="s">
        <v>204</v>
      </c>
      <c r="F29" t="s">
        <v>1303</v>
      </c>
      <c r="G29" t="s">
        <v>106</v>
      </c>
      <c r="H29" s="88">
        <v>4.9099999999999998E-2</v>
      </c>
      <c r="I29" s="88">
        <v>4.9099999999999998E-2</v>
      </c>
      <c r="J29" s="89">
        <v>3706.7127800000003</v>
      </c>
      <c r="K29" s="88">
        <f t="shared" si="0"/>
        <v>7.3399498402249519E-2</v>
      </c>
      <c r="L29" s="88">
        <f>J29/'סכום נכסי הקרן'!$C$42</f>
        <v>1.9129572207431372E-2</v>
      </c>
    </row>
    <row r="30" spans="2:12">
      <c r="B30" s="87" t="s">
        <v>1313</v>
      </c>
      <c r="C30" s="87" t="s">
        <v>1319</v>
      </c>
      <c r="D30">
        <v>10</v>
      </c>
      <c r="E30" t="s">
        <v>204</v>
      </c>
      <c r="F30" t="s">
        <v>1303</v>
      </c>
      <c r="G30" t="s">
        <v>200</v>
      </c>
      <c r="H30" s="88">
        <v>0</v>
      </c>
      <c r="I30" s="88">
        <v>0</v>
      </c>
      <c r="J30" s="89">
        <v>0.18152305899999999</v>
      </c>
      <c r="K30" s="88">
        <f t="shared" si="0"/>
        <v>3.5944790626701705E-6</v>
      </c>
      <c r="L30" s="88">
        <f>J30/'סכום נכסי הקרן'!$C$42</f>
        <v>9.3680267950362329E-7</v>
      </c>
    </row>
    <row r="31" spans="2:12">
      <c r="B31" s="87" t="s">
        <v>1307</v>
      </c>
      <c r="C31" s="87" t="s">
        <v>1308</v>
      </c>
      <c r="D31">
        <v>12</v>
      </c>
      <c r="E31" t="s">
        <v>204</v>
      </c>
      <c r="F31" t="s">
        <v>1303</v>
      </c>
      <c r="G31" t="s">
        <v>116</v>
      </c>
      <c r="H31" s="88">
        <v>0</v>
      </c>
      <c r="I31" s="88">
        <v>0</v>
      </c>
      <c r="J31" s="89">
        <v>0.10181</v>
      </c>
      <c r="K31" s="88">
        <f t="shared" si="0"/>
        <v>2.0160188759845113E-6</v>
      </c>
      <c r="L31" s="88">
        <f>J31/'סכום נכסי הקרן'!$C$42</f>
        <v>5.2542019358688686E-7</v>
      </c>
    </row>
    <row r="32" spans="2:12">
      <c r="B32" s="87" t="s">
        <v>1313</v>
      </c>
      <c r="C32" s="87" t="s">
        <v>1315</v>
      </c>
      <c r="D32">
        <v>10</v>
      </c>
      <c r="E32" t="s">
        <v>204</v>
      </c>
      <c r="F32" t="s">
        <v>205</v>
      </c>
      <c r="G32" t="s">
        <v>116</v>
      </c>
      <c r="H32" s="88">
        <v>0</v>
      </c>
      <c r="I32" s="88">
        <v>0</v>
      </c>
      <c r="J32" s="89">
        <f>0.04884+0.01479149</f>
        <v>6.3631489999999999E-2</v>
      </c>
      <c r="K32" s="88">
        <f t="shared" si="0"/>
        <v>1.2600165499167042E-6</v>
      </c>
      <c r="L32" s="88">
        <f>J32/'סכום נכסי הקרן'!$C$42</f>
        <v>3.2838885958179017E-7</v>
      </c>
    </row>
    <row r="33" spans="2:12">
      <c r="B33" s="87" t="s">
        <v>1322</v>
      </c>
      <c r="C33" s="87" t="s">
        <v>1324</v>
      </c>
      <c r="D33">
        <v>20</v>
      </c>
      <c r="E33" t="s">
        <v>204</v>
      </c>
      <c r="F33" t="s">
        <v>1303</v>
      </c>
      <c r="G33" t="s">
        <v>116</v>
      </c>
      <c r="H33" s="88">
        <v>0</v>
      </c>
      <c r="I33" s="88">
        <v>0</v>
      </c>
      <c r="J33" s="89">
        <v>1.4864900000000001</v>
      </c>
      <c r="K33" s="88">
        <f t="shared" si="0"/>
        <v>2.9435142903076476E-5</v>
      </c>
      <c r="L33" s="88">
        <f>J33/'סכום נכסי הקרן'!$C$42</f>
        <v>7.6714651170314458E-6</v>
      </c>
    </row>
    <row r="34" spans="2:12">
      <c r="B34" s="87" t="s">
        <v>1307</v>
      </c>
      <c r="C34" s="87" t="s">
        <v>1311</v>
      </c>
      <c r="D34">
        <v>12</v>
      </c>
      <c r="E34" t="s">
        <v>204</v>
      </c>
      <c r="F34" t="s">
        <v>1303</v>
      </c>
      <c r="G34" t="s">
        <v>199</v>
      </c>
      <c r="H34" s="88">
        <v>0</v>
      </c>
      <c r="I34" s="88">
        <v>0</v>
      </c>
      <c r="J34" s="89">
        <v>0.43587999999999999</v>
      </c>
      <c r="K34" s="88">
        <f t="shared" si="0"/>
        <v>8.631198385857271E-6</v>
      </c>
      <c r="L34" s="88">
        <f>J34/'סכום נכסי הקרן'!$C$42</f>
        <v>2.2494858459940305E-6</v>
      </c>
    </row>
    <row r="35" spans="2:12">
      <c r="B35" s="87" t="s">
        <v>1313</v>
      </c>
      <c r="C35" s="87" t="s">
        <v>1320</v>
      </c>
      <c r="D35">
        <v>10</v>
      </c>
      <c r="E35" t="s">
        <v>204</v>
      </c>
      <c r="F35" t="s">
        <v>1303</v>
      </c>
      <c r="G35" t="s">
        <v>199</v>
      </c>
      <c r="H35" s="88">
        <v>0</v>
      </c>
      <c r="I35" s="88">
        <v>0</v>
      </c>
      <c r="J35" s="89">
        <v>43.576529999999998</v>
      </c>
      <c r="K35" s="88">
        <f t="shared" si="0"/>
        <v>8.6289271220808686E-4</v>
      </c>
      <c r="L35" s="88">
        <f>J35/'סכום נכסי הקרן'!$C$42</f>
        <v>2.2488939031966196E-4</v>
      </c>
    </row>
    <row r="36" spans="2:12">
      <c r="B36" s="87" t="s">
        <v>1322</v>
      </c>
      <c r="C36" s="87" t="s">
        <v>1326</v>
      </c>
      <c r="D36">
        <v>20</v>
      </c>
      <c r="E36" t="s">
        <v>204</v>
      </c>
      <c r="F36" t="s">
        <v>1303</v>
      </c>
      <c r="G36" t="s">
        <v>199</v>
      </c>
      <c r="H36" s="88">
        <v>0</v>
      </c>
      <c r="I36" s="88">
        <v>0</v>
      </c>
      <c r="J36" s="89">
        <v>1.7999999999999998E-4</v>
      </c>
      <c r="K36" s="88">
        <f t="shared" si="0"/>
        <v>3.5643197885984873E-9</v>
      </c>
      <c r="L36" s="88">
        <f>J36/'סכום נכסי הקרן'!$C$42</f>
        <v>9.2894248939828734E-10</v>
      </c>
    </row>
    <row r="37" spans="2:12">
      <c r="B37" s="87" t="s">
        <v>1301</v>
      </c>
      <c r="C37" s="87" t="s">
        <v>1305</v>
      </c>
      <c r="D37">
        <v>11</v>
      </c>
      <c r="E37" t="s">
        <v>204</v>
      </c>
      <c r="F37" t="s">
        <v>1303</v>
      </c>
      <c r="G37" t="s">
        <v>113</v>
      </c>
      <c r="H37" s="88">
        <v>0</v>
      </c>
      <c r="I37" s="88">
        <v>0</v>
      </c>
      <c r="J37" s="89">
        <v>6.3000000000000003E-4</v>
      </c>
      <c r="K37" s="88">
        <f t="shared" si="0"/>
        <v>1.2475119260094707E-8</v>
      </c>
      <c r="L37" s="88">
        <f>J37/'סכום נכסי הקרן'!$C$42</f>
        <v>3.2512987128940063E-9</v>
      </c>
    </row>
    <row r="38" spans="2:12">
      <c r="B38" s="87" t="s">
        <v>1307</v>
      </c>
      <c r="C38" s="87" t="s">
        <v>1310</v>
      </c>
      <c r="D38">
        <v>12</v>
      </c>
      <c r="E38" t="s">
        <v>204</v>
      </c>
      <c r="F38" t="s">
        <v>205</v>
      </c>
      <c r="G38" t="s">
        <v>113</v>
      </c>
      <c r="H38" s="88">
        <v>4.6870000000000002E-2</v>
      </c>
      <c r="I38" s="88">
        <v>4.6870000000000002E-2</v>
      </c>
      <c r="J38" s="89">
        <v>2.9E-4</v>
      </c>
      <c r="K38" s="88">
        <f t="shared" si="0"/>
        <v>5.7425152149642298E-9</v>
      </c>
      <c r="L38" s="88">
        <f>J38/'סכום נכסי הקרן'!$C$42</f>
        <v>1.4966295662527963E-9</v>
      </c>
    </row>
    <row r="39" spans="2:12">
      <c r="B39" s="87" t="s">
        <v>1313</v>
      </c>
      <c r="C39" s="87" t="s">
        <v>1318</v>
      </c>
      <c r="D39">
        <v>10</v>
      </c>
      <c r="E39" t="s">
        <v>204</v>
      </c>
      <c r="F39" t="s">
        <v>205</v>
      </c>
      <c r="G39" t="s">
        <v>113</v>
      </c>
      <c r="H39" s="88">
        <v>4.632E-2</v>
      </c>
      <c r="I39" s="88">
        <v>4.632E-2</v>
      </c>
      <c r="J39" s="89">
        <v>0.24562</v>
      </c>
      <c r="K39" s="88">
        <f t="shared" si="0"/>
        <v>4.8637123693086698E-6</v>
      </c>
      <c r="L39" s="88">
        <f>J39/'סכום נכסי הקרן'!$C$42</f>
        <v>1.2675936347000409E-6</v>
      </c>
    </row>
    <row r="40" spans="2:12">
      <c r="B40" s="87" t="s">
        <v>1313</v>
      </c>
      <c r="C40" s="87" t="s">
        <v>1316</v>
      </c>
      <c r="D40">
        <v>10</v>
      </c>
      <c r="E40" t="s">
        <v>204</v>
      </c>
      <c r="F40" t="s">
        <v>1303</v>
      </c>
      <c r="G40" t="s">
        <v>198</v>
      </c>
      <c r="H40" s="88">
        <v>0</v>
      </c>
      <c r="I40" s="88">
        <v>0</v>
      </c>
      <c r="J40" s="89">
        <v>2.1559200000000001</v>
      </c>
      <c r="K40" s="88">
        <f t="shared" si="0"/>
        <v>4.2691046214640284E-5</v>
      </c>
      <c r="L40" s="88">
        <f>J40/'סכום נכסי הקרן'!$C$42</f>
        <v>1.1126253843019755E-5</v>
      </c>
    </row>
    <row r="41" spans="2:12">
      <c r="B41" s="79" t="s">
        <v>210</v>
      </c>
      <c r="D41" s="16"/>
      <c r="I41" s="80">
        <v>0</v>
      </c>
      <c r="J41" s="81">
        <v>0</v>
      </c>
      <c r="K41" s="80">
        <f t="shared" si="0"/>
        <v>0</v>
      </c>
      <c r="L41" s="80">
        <f>J41/'סכום נכסי הקרן'!$C$42</f>
        <v>0</v>
      </c>
    </row>
    <row r="42" spans="2:12">
      <c r="B42" t="s">
        <v>207</v>
      </c>
      <c r="C42" t="s">
        <v>207</v>
      </c>
      <c r="D42" s="16"/>
      <c r="E42" t="s">
        <v>207</v>
      </c>
      <c r="G42" t="s">
        <v>207</v>
      </c>
      <c r="H42" s="78">
        <v>0</v>
      </c>
      <c r="I42" s="78">
        <v>0</v>
      </c>
      <c r="J42" s="77">
        <v>0</v>
      </c>
      <c r="K42" s="78">
        <f t="shared" si="0"/>
        <v>0</v>
      </c>
      <c r="L42" s="78">
        <f>J42/'סכום נכסי הקרן'!$C$42</f>
        <v>0</v>
      </c>
    </row>
    <row r="43" spans="2:12">
      <c r="B43" s="79" t="s">
        <v>211</v>
      </c>
      <c r="D43" s="16"/>
      <c r="I43" s="80">
        <v>0</v>
      </c>
      <c r="J43" s="81">
        <v>0</v>
      </c>
      <c r="K43" s="80">
        <f t="shared" si="0"/>
        <v>0</v>
      </c>
      <c r="L43" s="80">
        <f>J43/'סכום נכסי הקרן'!$C$42</f>
        <v>0</v>
      </c>
    </row>
    <row r="44" spans="2:12">
      <c r="B44" t="s">
        <v>207</v>
      </c>
      <c r="C44" t="s">
        <v>207</v>
      </c>
      <c r="D44" s="16"/>
      <c r="E44" t="s">
        <v>207</v>
      </c>
      <c r="G44" t="s">
        <v>207</v>
      </c>
      <c r="H44" s="78">
        <v>0</v>
      </c>
      <c r="I44" s="78">
        <v>0</v>
      </c>
      <c r="J44" s="77">
        <v>0</v>
      </c>
      <c r="K44" s="78">
        <f t="shared" si="0"/>
        <v>0</v>
      </c>
      <c r="L44" s="78">
        <f>J44/'סכום נכסי הקרן'!$C$42</f>
        <v>0</v>
      </c>
    </row>
    <row r="45" spans="2:12">
      <c r="B45" s="79" t="s">
        <v>212</v>
      </c>
      <c r="D45" s="16"/>
      <c r="I45" s="80">
        <v>0</v>
      </c>
      <c r="J45" s="81">
        <v>0</v>
      </c>
      <c r="K45" s="80">
        <f t="shared" si="0"/>
        <v>0</v>
      </c>
      <c r="L45" s="80">
        <f>J45/'סכום נכסי הקרן'!$C$42</f>
        <v>0</v>
      </c>
    </row>
    <row r="46" spans="2:12">
      <c r="B46" t="s">
        <v>207</v>
      </c>
      <c r="C46" t="s">
        <v>207</v>
      </c>
      <c r="D46" s="16"/>
      <c r="E46" t="s">
        <v>207</v>
      </c>
      <c r="G46" t="s">
        <v>207</v>
      </c>
      <c r="H46" s="78">
        <v>0</v>
      </c>
      <c r="I46" s="78">
        <v>0</v>
      </c>
      <c r="J46" s="77">
        <v>0</v>
      </c>
      <c r="K46" s="78">
        <f t="shared" si="0"/>
        <v>0</v>
      </c>
      <c r="L46" s="78">
        <f>J46/'סכום נכסי הקרן'!$C$42</f>
        <v>0</v>
      </c>
    </row>
    <row r="47" spans="2:12">
      <c r="B47" s="79" t="s">
        <v>213</v>
      </c>
      <c r="D47" s="16"/>
      <c r="I47" s="80">
        <v>0</v>
      </c>
      <c r="J47" s="81">
        <v>0</v>
      </c>
      <c r="K47" s="80">
        <f t="shared" si="0"/>
        <v>0</v>
      </c>
      <c r="L47" s="80">
        <f>J47/'סכום נכסי הקרן'!$C$42</f>
        <v>0</v>
      </c>
    </row>
    <row r="48" spans="2:12">
      <c r="B48" t="s">
        <v>207</v>
      </c>
      <c r="C48" t="s">
        <v>207</v>
      </c>
      <c r="D48" s="16"/>
      <c r="E48" t="s">
        <v>207</v>
      </c>
      <c r="G48" t="s">
        <v>207</v>
      </c>
      <c r="H48" s="78">
        <v>0</v>
      </c>
      <c r="I48" s="78">
        <v>0</v>
      </c>
      <c r="J48" s="77">
        <v>0</v>
      </c>
      <c r="K48" s="78">
        <f t="shared" si="0"/>
        <v>0</v>
      </c>
      <c r="L48" s="78">
        <f>J48/'סכום נכסי הקרן'!$C$42</f>
        <v>0</v>
      </c>
    </row>
    <row r="49" spans="2:12">
      <c r="B49" s="79" t="s">
        <v>214</v>
      </c>
      <c r="D49" s="16"/>
      <c r="I49" s="80">
        <v>0</v>
      </c>
      <c r="J49" s="81">
        <v>0</v>
      </c>
      <c r="K49" s="80">
        <f t="shared" si="0"/>
        <v>0</v>
      </c>
      <c r="L49" s="80">
        <f>J49/'סכום נכסי הקרן'!$C$42</f>
        <v>0</v>
      </c>
    </row>
    <row r="50" spans="2:12">
      <c r="B50" t="s">
        <v>207</v>
      </c>
      <c r="C50" t="s">
        <v>207</v>
      </c>
      <c r="D50" s="16"/>
      <c r="E50" t="s">
        <v>207</v>
      </c>
      <c r="G50" t="s">
        <v>207</v>
      </c>
      <c r="H50" s="78">
        <v>0</v>
      </c>
      <c r="I50" s="78">
        <v>0</v>
      </c>
      <c r="J50" s="77">
        <v>0</v>
      </c>
      <c r="K50" s="78">
        <f t="shared" si="0"/>
        <v>0</v>
      </c>
      <c r="L50" s="78">
        <f>J50/'סכום נכסי הקרן'!$C$42</f>
        <v>0</v>
      </c>
    </row>
    <row r="51" spans="2:12">
      <c r="B51" s="79" t="s">
        <v>215</v>
      </c>
      <c r="D51" s="16"/>
      <c r="I51" s="80">
        <v>0</v>
      </c>
      <c r="J51" s="81">
        <f>J52+J56</f>
        <v>2446.17893</v>
      </c>
      <c r="K51" s="80">
        <f t="shared" si="0"/>
        <v>4.8438688703620413E-2</v>
      </c>
      <c r="L51" s="80">
        <f>J51/'סכום נכסי הקרן'!$C$42</f>
        <v>1.262421969304355E-2</v>
      </c>
    </row>
    <row r="52" spans="2:12">
      <c r="B52" s="79" t="s">
        <v>216</v>
      </c>
      <c r="D52" s="16"/>
      <c r="I52" s="80">
        <v>0</v>
      </c>
      <c r="J52" s="81">
        <f>SUM(J53:J55)</f>
        <v>2446.17893</v>
      </c>
      <c r="K52" s="80">
        <f t="shared" si="0"/>
        <v>4.8438688703620413E-2</v>
      </c>
      <c r="L52" s="80">
        <f>J52/'סכום נכסי הקרן'!$C$42</f>
        <v>1.262421969304355E-2</v>
      </c>
    </row>
    <row r="53" spans="2:12">
      <c r="B53" s="87" t="s">
        <v>1328</v>
      </c>
      <c r="C53" s="87" t="s">
        <v>1329</v>
      </c>
      <c r="D53">
        <v>85</v>
      </c>
      <c r="E53" t="s">
        <v>1330</v>
      </c>
      <c r="F53" t="s">
        <v>209</v>
      </c>
      <c r="G53" t="s">
        <v>110</v>
      </c>
      <c r="H53" s="88">
        <v>5.6300000000000003E-2</v>
      </c>
      <c r="I53" s="88">
        <v>5.6300000000000003E-2</v>
      </c>
      <c r="J53" s="89">
        <v>346.01511999999997</v>
      </c>
      <c r="K53" s="88">
        <f t="shared" si="0"/>
        <v>6.851714107612668E-3</v>
      </c>
      <c r="L53" s="88">
        <f>J53/'סכום נכסי הקרן'!$C$42</f>
        <v>1.7857119274569285E-3</v>
      </c>
    </row>
    <row r="54" spans="2:12">
      <c r="B54" s="87" t="s">
        <v>1328</v>
      </c>
      <c r="C54" s="87" t="s">
        <v>1332</v>
      </c>
      <c r="D54">
        <v>85</v>
      </c>
      <c r="E54" t="s">
        <v>1330</v>
      </c>
      <c r="F54" t="s">
        <v>209</v>
      </c>
      <c r="G54" t="s">
        <v>106</v>
      </c>
      <c r="H54" s="88">
        <v>5.2299999999999999E-2</v>
      </c>
      <c r="I54" s="88">
        <v>5.2299999999999999E-2</v>
      </c>
      <c r="J54" s="89">
        <v>1998.0267200000001</v>
      </c>
      <c r="K54" s="88">
        <f t="shared" si="0"/>
        <v>3.9564478756914052E-2</v>
      </c>
      <c r="L54" s="88">
        <f>J54/'סכום נכסי הקרן'!$C$42</f>
        <v>1.031139952867275E-2</v>
      </c>
    </row>
    <row r="55" spans="2:12">
      <c r="B55" s="87" t="s">
        <v>1328</v>
      </c>
      <c r="C55" s="87" t="s">
        <v>1331</v>
      </c>
      <c r="D55">
        <v>85</v>
      </c>
      <c r="E55" t="s">
        <v>1330</v>
      </c>
      <c r="F55" t="s">
        <v>209</v>
      </c>
      <c r="G55" t="s">
        <v>199</v>
      </c>
      <c r="H55" s="88">
        <v>0</v>
      </c>
      <c r="I55" s="88">
        <v>0</v>
      </c>
      <c r="J55" s="89">
        <v>102.13709</v>
      </c>
      <c r="K55" s="88">
        <f t="shared" si="0"/>
        <v>2.0224958390936926E-3</v>
      </c>
      <c r="L55" s="88">
        <f>J55/'סכום נכסי הקרן'!$C$42</f>
        <v>5.2710823691387186E-4</v>
      </c>
    </row>
    <row r="56" spans="2:12">
      <c r="B56" s="79" t="s">
        <v>214</v>
      </c>
      <c r="D56" s="16"/>
      <c r="I56" s="80">
        <v>0</v>
      </c>
      <c r="J56" s="81">
        <v>0</v>
      </c>
      <c r="K56" s="80">
        <f t="shared" si="0"/>
        <v>0</v>
      </c>
      <c r="L56" s="80">
        <f>J56/'סכום נכסי הקרן'!$C$42</f>
        <v>0</v>
      </c>
    </row>
    <row r="57" spans="2:12">
      <c r="B57" t="s">
        <v>207</v>
      </c>
      <c r="C57" t="s">
        <v>207</v>
      </c>
      <c r="D57" s="16"/>
      <c r="E57" t="s">
        <v>207</v>
      </c>
      <c r="G57" t="s">
        <v>207</v>
      </c>
      <c r="H57" s="78">
        <v>0</v>
      </c>
      <c r="I57" s="78">
        <v>0</v>
      </c>
      <c r="J57" s="77">
        <v>0</v>
      </c>
      <c r="K57" s="78">
        <f t="shared" si="0"/>
        <v>0</v>
      </c>
      <c r="L57" s="78">
        <f>J57/'סכום נכסי הקרן'!$C$42</f>
        <v>0</v>
      </c>
    </row>
    <row r="58" spans="2:12">
      <c r="B58" t="s">
        <v>217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5">
      <c r="D497" s="16"/>
    </row>
    <row r="498" spans="4:5">
      <c r="D498" s="16"/>
    </row>
    <row r="499" spans="4:5">
      <c r="D499" s="16"/>
    </row>
    <row r="500" spans="4:5">
      <c r="D500" s="16"/>
    </row>
    <row r="501" spans="4:5">
      <c r="D501" s="16"/>
    </row>
    <row r="502" spans="4:5">
      <c r="E502" s="15"/>
    </row>
  </sheetData>
  <sortState xmlns:xlrd2="http://schemas.microsoft.com/office/spreadsheetml/2017/richdata2" ref="A19:BI40">
    <sortCondition ref="G19:G40"/>
    <sortCondition ref="B19:B40"/>
  </sortState>
  <mergeCells count="1">
    <mergeCell ref="B7:L7"/>
  </mergeCells>
  <dataValidations count="1">
    <dataValidation allowBlank="1" showInputMessage="1" showErrorMessage="1" sqref="E11 C1:C4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0" workbookViewId="0">
      <selection activeCell="G18" sqref="G18:G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82">
        <v>45197</v>
      </c>
    </row>
    <row r="2" spans="2:53" s="1" customFormat="1">
      <c r="B2" s="2" t="s">
        <v>1</v>
      </c>
      <c r="C2" s="12" t="s">
        <v>1281</v>
      </c>
    </row>
    <row r="3" spans="2:53" s="1" customFormat="1">
      <c r="B3" s="2" t="s">
        <v>2</v>
      </c>
      <c r="C3" s="26" t="s">
        <v>1282</v>
      </c>
    </row>
    <row r="4" spans="2:53" s="1" customFormat="1">
      <c r="B4" s="2" t="s">
        <v>3</v>
      </c>
      <c r="C4" s="83" t="s">
        <v>196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38" t="s">
        <v>191</v>
      </c>
      <c r="O8" s="28" t="s">
        <v>56</v>
      </c>
      <c r="P8" s="28" t="s">
        <v>188</v>
      </c>
      <c r="Q8" s="28" t="s">
        <v>57</v>
      </c>
      <c r="R8" s="30" t="s">
        <v>182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21" t="s">
        <v>184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0.4</v>
      </c>
      <c r="I11" s="7"/>
      <c r="J11" s="7"/>
      <c r="K11" s="76">
        <v>4.7899999999999998E-2</v>
      </c>
      <c r="L11" s="75">
        <v>9699070.3100000005</v>
      </c>
      <c r="M11" s="7"/>
      <c r="N11" s="75">
        <v>0</v>
      </c>
      <c r="O11" s="75">
        <v>9520.311740399</v>
      </c>
      <c r="P11" s="7"/>
      <c r="Q11" s="76">
        <v>1</v>
      </c>
      <c r="R11" s="76">
        <v>4.9099999999999998E-2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0.4</v>
      </c>
      <c r="K12" s="80">
        <v>4.7899999999999998E-2</v>
      </c>
      <c r="L12" s="81">
        <v>9699070.3100000005</v>
      </c>
      <c r="N12" s="81">
        <v>0</v>
      </c>
      <c r="O12" s="81">
        <v>9520.311740399</v>
      </c>
      <c r="Q12" s="80">
        <v>1</v>
      </c>
      <c r="R12" s="80">
        <v>4.9099999999999998E-2</v>
      </c>
    </row>
    <row r="13" spans="2:53">
      <c r="B13" s="79" t="s">
        <v>218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219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207</v>
      </c>
      <c r="C15" t="s">
        <v>207</v>
      </c>
      <c r="D15" s="16"/>
      <c r="E15" t="s">
        <v>207</v>
      </c>
      <c r="H15" s="77">
        <v>0</v>
      </c>
      <c r="I15" t="s">
        <v>207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220</v>
      </c>
      <c r="C16" s="16"/>
      <c r="D16" s="16"/>
      <c r="H16" s="81">
        <v>0.4</v>
      </c>
      <c r="K16" s="80">
        <v>4.7899999999999998E-2</v>
      </c>
      <c r="L16" s="81">
        <v>9699070.3100000005</v>
      </c>
      <c r="N16" s="81">
        <v>0</v>
      </c>
      <c r="O16" s="81">
        <v>9520.311740399</v>
      </c>
      <c r="Q16" s="80">
        <v>1</v>
      </c>
      <c r="R16" s="80">
        <v>4.9099999999999998E-2</v>
      </c>
    </row>
    <row r="17" spans="2:18">
      <c r="B17" s="79" t="s">
        <v>221</v>
      </c>
      <c r="C17" s="16"/>
      <c r="D17" s="16"/>
      <c r="H17" s="81">
        <v>0.4</v>
      </c>
      <c r="K17" s="80">
        <v>4.7899999999999998E-2</v>
      </c>
      <c r="L17" s="81">
        <v>9695820.9100000001</v>
      </c>
      <c r="N17" s="81">
        <v>0</v>
      </c>
      <c r="O17" s="81">
        <v>9517.0376449590003</v>
      </c>
      <c r="Q17" s="80">
        <v>0.99970000000000003</v>
      </c>
      <c r="R17" s="80">
        <v>4.9099999999999998E-2</v>
      </c>
    </row>
    <row r="18" spans="2:18">
      <c r="B18" t="s">
        <v>222</v>
      </c>
      <c r="C18" t="s">
        <v>223</v>
      </c>
      <c r="D18" t="s">
        <v>100</v>
      </c>
      <c r="E18" t="s">
        <v>224</v>
      </c>
      <c r="G18"/>
      <c r="H18" s="77">
        <v>0.52</v>
      </c>
      <c r="I18" t="s">
        <v>102</v>
      </c>
      <c r="J18" s="78">
        <v>0</v>
      </c>
      <c r="K18" s="78">
        <v>4.7699999999999999E-2</v>
      </c>
      <c r="L18" s="77">
        <v>122629.66</v>
      </c>
      <c r="M18" s="77">
        <v>97.64</v>
      </c>
      <c r="N18" s="77">
        <v>0</v>
      </c>
      <c r="O18" s="77">
        <v>119.73560002399999</v>
      </c>
      <c r="P18" s="78">
        <v>0</v>
      </c>
      <c r="Q18" s="78">
        <v>1.26E-2</v>
      </c>
      <c r="R18" s="78">
        <v>5.9999999999999995E-4</v>
      </c>
    </row>
    <row r="19" spans="2:18">
      <c r="B19" t="s">
        <v>225</v>
      </c>
      <c r="C19" t="s">
        <v>226</v>
      </c>
      <c r="D19" t="s">
        <v>100</v>
      </c>
      <c r="E19" t="s">
        <v>224</v>
      </c>
      <c r="G19"/>
      <c r="H19" s="77">
        <v>0.27</v>
      </c>
      <c r="I19" t="s">
        <v>102</v>
      </c>
      <c r="J19" s="78">
        <v>0</v>
      </c>
      <c r="K19" s="78">
        <v>4.7699999999999999E-2</v>
      </c>
      <c r="L19" s="77">
        <v>5119487.93</v>
      </c>
      <c r="M19" s="77">
        <v>98.78</v>
      </c>
      <c r="N19" s="77">
        <v>0</v>
      </c>
      <c r="O19" s="77">
        <v>5057.0301772539997</v>
      </c>
      <c r="P19" s="78">
        <v>2.0000000000000001E-4</v>
      </c>
      <c r="Q19" s="78">
        <v>0.53120000000000001</v>
      </c>
      <c r="R19" s="78">
        <v>2.6100000000000002E-2</v>
      </c>
    </row>
    <row r="20" spans="2:18">
      <c r="B20" t="s">
        <v>227</v>
      </c>
      <c r="C20" t="s">
        <v>228</v>
      </c>
      <c r="D20" t="s">
        <v>100</v>
      </c>
      <c r="E20" t="s">
        <v>224</v>
      </c>
      <c r="G20"/>
      <c r="H20" s="77">
        <v>0.36</v>
      </c>
      <c r="I20" t="s">
        <v>102</v>
      </c>
      <c r="J20" s="78">
        <v>0</v>
      </c>
      <c r="K20" s="78">
        <v>4.8000000000000001E-2</v>
      </c>
      <c r="L20" s="77">
        <v>1459722.33</v>
      </c>
      <c r="M20" s="77">
        <v>98.33</v>
      </c>
      <c r="N20" s="77">
        <v>0</v>
      </c>
      <c r="O20" s="77">
        <v>1435.344967089</v>
      </c>
      <c r="P20" s="78">
        <v>0</v>
      </c>
      <c r="Q20" s="78">
        <v>0.15079999999999999</v>
      </c>
      <c r="R20" s="78">
        <v>7.4000000000000003E-3</v>
      </c>
    </row>
    <row r="21" spans="2:18">
      <c r="B21" t="s">
        <v>229</v>
      </c>
      <c r="C21" t="s">
        <v>230</v>
      </c>
      <c r="D21" t="s">
        <v>100</v>
      </c>
      <c r="E21" t="s">
        <v>224</v>
      </c>
      <c r="G21"/>
      <c r="H21" s="77">
        <v>0.44</v>
      </c>
      <c r="I21" t="s">
        <v>102</v>
      </c>
      <c r="J21" s="78">
        <v>0</v>
      </c>
      <c r="K21" s="78">
        <v>4.82E-2</v>
      </c>
      <c r="L21" s="77">
        <v>1621726.36</v>
      </c>
      <c r="M21" s="77">
        <v>97.97</v>
      </c>
      <c r="N21" s="77">
        <v>0</v>
      </c>
      <c r="O21" s="77">
        <v>1588.8053148920001</v>
      </c>
      <c r="P21" s="78">
        <v>1E-4</v>
      </c>
      <c r="Q21" s="78">
        <v>0.16689999999999999</v>
      </c>
      <c r="R21" s="78">
        <v>8.2000000000000007E-3</v>
      </c>
    </row>
    <row r="22" spans="2:18">
      <c r="B22" t="s">
        <v>231</v>
      </c>
      <c r="C22" t="s">
        <v>232</v>
      </c>
      <c r="D22" t="s">
        <v>100</v>
      </c>
      <c r="E22" t="s">
        <v>224</v>
      </c>
      <c r="G22"/>
      <c r="H22" s="77">
        <v>0.86</v>
      </c>
      <c r="I22" t="s">
        <v>102</v>
      </c>
      <c r="J22" s="78">
        <v>0</v>
      </c>
      <c r="K22" s="78">
        <v>4.8099999999999997E-2</v>
      </c>
      <c r="L22" s="77">
        <v>621542.69999999995</v>
      </c>
      <c r="M22" s="77">
        <v>96.05</v>
      </c>
      <c r="N22" s="77">
        <v>0</v>
      </c>
      <c r="O22" s="77">
        <v>596.99176335000004</v>
      </c>
      <c r="P22" s="78">
        <v>0</v>
      </c>
      <c r="Q22" s="78">
        <v>6.2700000000000006E-2</v>
      </c>
      <c r="R22" s="78">
        <v>3.0999999999999999E-3</v>
      </c>
    </row>
    <row r="23" spans="2:18">
      <c r="B23" t="s">
        <v>233</v>
      </c>
      <c r="C23" t="s">
        <v>234</v>
      </c>
      <c r="D23" t="s">
        <v>100</v>
      </c>
      <c r="E23" t="s">
        <v>224</v>
      </c>
      <c r="G23"/>
      <c r="H23" s="77">
        <v>0.94</v>
      </c>
      <c r="I23" t="s">
        <v>102</v>
      </c>
      <c r="J23" s="78">
        <v>0</v>
      </c>
      <c r="K23" s="78">
        <v>4.7899999999999998E-2</v>
      </c>
      <c r="L23" s="77">
        <v>714416.9</v>
      </c>
      <c r="M23" s="77">
        <v>95.72</v>
      </c>
      <c r="N23" s="77">
        <v>0</v>
      </c>
      <c r="O23" s="77">
        <v>683.83985668000003</v>
      </c>
      <c r="P23" s="78">
        <v>0</v>
      </c>
      <c r="Q23" s="78">
        <v>7.1800000000000003E-2</v>
      </c>
      <c r="R23" s="78">
        <v>3.5000000000000001E-3</v>
      </c>
    </row>
    <row r="24" spans="2:18">
      <c r="B24" t="s">
        <v>235</v>
      </c>
      <c r="C24" t="s">
        <v>236</v>
      </c>
      <c r="D24" t="s">
        <v>100</v>
      </c>
      <c r="E24" t="s">
        <v>224</v>
      </c>
      <c r="G24"/>
      <c r="H24" s="77">
        <v>0.19</v>
      </c>
      <c r="I24" t="s">
        <v>102</v>
      </c>
      <c r="J24" s="78">
        <v>0</v>
      </c>
      <c r="K24" s="78">
        <v>4.6800000000000001E-2</v>
      </c>
      <c r="L24" s="77">
        <v>574.17999999999995</v>
      </c>
      <c r="M24" s="77">
        <v>99.15</v>
      </c>
      <c r="N24" s="77">
        <v>0</v>
      </c>
      <c r="O24" s="77">
        <v>0.56929947000000003</v>
      </c>
      <c r="P24" s="78">
        <v>0</v>
      </c>
      <c r="Q24" s="78">
        <v>1E-4</v>
      </c>
      <c r="R24" s="78">
        <v>0</v>
      </c>
    </row>
    <row r="25" spans="2:18">
      <c r="B25" t="s">
        <v>237</v>
      </c>
      <c r="C25" t="s">
        <v>238</v>
      </c>
      <c r="D25" t="s">
        <v>100</v>
      </c>
      <c r="E25" t="s">
        <v>224</v>
      </c>
      <c r="G25"/>
      <c r="H25" s="77">
        <v>0.61</v>
      </c>
      <c r="I25" t="s">
        <v>102</v>
      </c>
      <c r="J25" s="78">
        <v>0</v>
      </c>
      <c r="K25" s="78">
        <v>4.7699999999999999E-2</v>
      </c>
      <c r="L25" s="77">
        <v>35720.85</v>
      </c>
      <c r="M25" s="77">
        <v>97.2</v>
      </c>
      <c r="N25" s="77">
        <v>0</v>
      </c>
      <c r="O25" s="77">
        <v>34.720666199999997</v>
      </c>
      <c r="P25" s="78">
        <v>0</v>
      </c>
      <c r="Q25" s="78">
        <v>3.5999999999999999E-3</v>
      </c>
      <c r="R25" s="78">
        <v>2.0000000000000001E-4</v>
      </c>
    </row>
    <row r="26" spans="2:18">
      <c r="B26" s="79" t="s">
        <v>239</v>
      </c>
      <c r="C26" s="16"/>
      <c r="D26" s="16"/>
      <c r="H26" s="81">
        <v>0.17</v>
      </c>
      <c r="K26" s="80">
        <v>4.3999999999999997E-2</v>
      </c>
      <c r="L26" s="81">
        <v>3249.4</v>
      </c>
      <c r="N26" s="81">
        <v>0</v>
      </c>
      <c r="O26" s="81">
        <v>3.27409544</v>
      </c>
      <c r="Q26" s="80">
        <v>2.9999999999999997E-4</v>
      </c>
      <c r="R26" s="80">
        <v>0</v>
      </c>
    </row>
    <row r="27" spans="2:18">
      <c r="B27" t="s">
        <v>240</v>
      </c>
      <c r="C27" t="s">
        <v>241</v>
      </c>
      <c r="D27" t="s">
        <v>100</v>
      </c>
      <c r="E27" t="s">
        <v>224</v>
      </c>
      <c r="G27"/>
      <c r="H27" s="77">
        <v>0.17</v>
      </c>
      <c r="I27" t="s">
        <v>102</v>
      </c>
      <c r="J27" s="78">
        <v>1.4999999999999999E-2</v>
      </c>
      <c r="K27" s="78">
        <v>4.3999999999999997E-2</v>
      </c>
      <c r="L27" s="77">
        <v>3249.4</v>
      </c>
      <c r="M27" s="77">
        <v>100.76</v>
      </c>
      <c r="N27" s="77">
        <v>0</v>
      </c>
      <c r="O27" s="77">
        <v>3.27409544</v>
      </c>
      <c r="P27" s="78">
        <v>0</v>
      </c>
      <c r="Q27" s="78">
        <v>2.9999999999999997E-4</v>
      </c>
      <c r="R27" s="78">
        <v>0</v>
      </c>
    </row>
    <row r="28" spans="2:18">
      <c r="B28" s="79" t="s">
        <v>242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207</v>
      </c>
      <c r="C29" t="s">
        <v>207</v>
      </c>
      <c r="D29" s="16"/>
      <c r="E29" t="s">
        <v>207</v>
      </c>
      <c r="H29" s="77">
        <v>0</v>
      </c>
      <c r="I29" t="s">
        <v>207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243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215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s="79" t="s">
        <v>244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245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t="s">
        <v>246</v>
      </c>
      <c r="C37" s="16"/>
      <c r="D37" s="16"/>
    </row>
    <row r="38" spans="2:18">
      <c r="B38" t="s">
        <v>247</v>
      </c>
      <c r="C38" s="16"/>
      <c r="D38" s="16"/>
    </row>
    <row r="39" spans="2:18">
      <c r="B39" t="s">
        <v>248</v>
      </c>
      <c r="C39" s="16"/>
      <c r="D39" s="16"/>
    </row>
    <row r="40" spans="2:18">
      <c r="B40" t="s">
        <v>249</v>
      </c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82">
        <v>45197</v>
      </c>
    </row>
    <row r="2" spans="2:68" s="1" customFormat="1">
      <c r="B2" s="2" t="s">
        <v>1</v>
      </c>
      <c r="C2" s="12" t="s">
        <v>1281</v>
      </c>
    </row>
    <row r="3" spans="2:68" s="1" customFormat="1">
      <c r="B3" s="2" t="s">
        <v>2</v>
      </c>
      <c r="C3" s="26" t="s">
        <v>1282</v>
      </c>
    </row>
    <row r="4" spans="2:68" s="1" customFormat="1">
      <c r="B4" s="2" t="s">
        <v>3</v>
      </c>
      <c r="C4" s="83" t="s">
        <v>196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186</v>
      </c>
      <c r="P8" s="18" t="s">
        <v>187</v>
      </c>
      <c r="Q8" s="38" t="s">
        <v>191</v>
      </c>
      <c r="R8" s="18" t="s">
        <v>56</v>
      </c>
      <c r="S8" s="18" t="s">
        <v>73</v>
      </c>
      <c r="T8" s="18" t="s">
        <v>57</v>
      </c>
      <c r="U8" s="39" t="s">
        <v>182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183</v>
      </c>
      <c r="P9" s="21"/>
      <c r="Q9" s="21" t="s">
        <v>184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185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250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252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246</v>
      </c>
      <c r="C25" s="16"/>
      <c r="D25" s="16"/>
      <c r="E25" s="16"/>
      <c r="F25" s="16"/>
      <c r="G25" s="16"/>
    </row>
    <row r="26" spans="2:21">
      <c r="B26" t="s">
        <v>247</v>
      </c>
      <c r="C26" s="16"/>
      <c r="D26" s="16"/>
      <c r="E26" s="16"/>
      <c r="F26" s="16"/>
      <c r="G26" s="16"/>
    </row>
    <row r="27" spans="2:21">
      <c r="B27" t="s">
        <v>248</v>
      </c>
      <c r="C27" s="16"/>
      <c r="D27" s="16"/>
      <c r="E27" s="16"/>
      <c r="F27" s="16"/>
      <c r="G27" s="16"/>
    </row>
    <row r="28" spans="2:21">
      <c r="B28" t="s">
        <v>249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82">
        <v>45197</v>
      </c>
    </row>
    <row r="2" spans="2:66" s="1" customFormat="1">
      <c r="B2" s="2" t="s">
        <v>1</v>
      </c>
      <c r="C2" s="12" t="s">
        <v>1281</v>
      </c>
    </row>
    <row r="3" spans="2:66" s="1" customFormat="1">
      <c r="B3" s="2" t="s">
        <v>2</v>
      </c>
      <c r="C3" s="26" t="s">
        <v>1282</v>
      </c>
    </row>
    <row r="4" spans="2:66" s="1" customFormat="1">
      <c r="B4" s="2" t="s">
        <v>3</v>
      </c>
      <c r="C4" s="83" t="s">
        <v>196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186</v>
      </c>
      <c r="P8" s="28" t="s">
        <v>187</v>
      </c>
      <c r="Q8" s="38" t="s">
        <v>191</v>
      </c>
      <c r="R8" s="28" t="s">
        <v>56</v>
      </c>
      <c r="S8" s="18" t="s">
        <v>73</v>
      </c>
      <c r="T8" s="28" t="s">
        <v>57</v>
      </c>
      <c r="U8" s="28" t="s">
        <v>182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183</v>
      </c>
      <c r="P9" s="31"/>
      <c r="Q9" s="21" t="s">
        <v>184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185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250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220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251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252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217</v>
      </c>
      <c r="C26" s="16"/>
      <c r="D26" s="16"/>
      <c r="E26" s="16"/>
      <c r="F26" s="16"/>
    </row>
    <row r="27" spans="2:21">
      <c r="B27" t="s">
        <v>246</v>
      </c>
      <c r="C27" s="16"/>
      <c r="D27" s="16"/>
      <c r="E27" s="16"/>
      <c r="F27" s="16"/>
    </row>
    <row r="28" spans="2:21">
      <c r="B28" t="s">
        <v>247</v>
      </c>
      <c r="C28" s="16"/>
      <c r="D28" s="16"/>
      <c r="E28" s="16"/>
      <c r="F28" s="16"/>
    </row>
    <row r="29" spans="2:21">
      <c r="B29" t="s">
        <v>248</v>
      </c>
      <c r="C29" s="16"/>
      <c r="D29" s="16"/>
      <c r="E29" s="16"/>
      <c r="F29" s="16"/>
    </row>
    <row r="30" spans="2:21">
      <c r="B30" t="s">
        <v>249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204" workbookViewId="0">
      <selection activeCell="F219" sqref="F219:F26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82">
        <v>45197</v>
      </c>
    </row>
    <row r="2" spans="2:62" s="1" customFormat="1">
      <c r="B2" s="2" t="s">
        <v>1</v>
      </c>
      <c r="C2" s="12" t="s">
        <v>1281</v>
      </c>
    </row>
    <row r="3" spans="2:62" s="1" customFormat="1">
      <c r="B3" s="2" t="s">
        <v>2</v>
      </c>
      <c r="C3" s="26" t="s">
        <v>1282</v>
      </c>
    </row>
    <row r="4" spans="2:62" s="1" customFormat="1">
      <c r="B4" s="2" t="s">
        <v>3</v>
      </c>
      <c r="C4" s="83" t="s">
        <v>196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186</v>
      </c>
      <c r="J8" s="38" t="s">
        <v>187</v>
      </c>
      <c r="K8" s="38" t="s">
        <v>191</v>
      </c>
      <c r="L8" s="38" t="s">
        <v>56</v>
      </c>
      <c r="M8" s="38" t="s">
        <v>73</v>
      </c>
      <c r="N8" s="38" t="s">
        <v>57</v>
      </c>
      <c r="O8" s="46" t="s">
        <v>182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183</v>
      </c>
      <c r="J9" s="21"/>
      <c r="K9" s="21" t="s">
        <v>184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3067894.91</v>
      </c>
      <c r="J11" s="7"/>
      <c r="K11" s="75">
        <v>33.009270000000001</v>
      </c>
      <c r="L11" s="75">
        <v>64993.884755160339</v>
      </c>
      <c r="M11" s="7"/>
      <c r="N11" s="76">
        <v>1</v>
      </c>
      <c r="O11" s="76">
        <v>0.33539999999999998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2883632.68</v>
      </c>
      <c r="K12" s="81">
        <v>21.63007</v>
      </c>
      <c r="L12" s="81">
        <v>45889.256062877073</v>
      </c>
      <c r="N12" s="80">
        <v>0.70609999999999995</v>
      </c>
      <c r="O12" s="80">
        <v>0.23680000000000001</v>
      </c>
    </row>
    <row r="13" spans="2:62">
      <c r="B13" s="79" t="s">
        <v>255</v>
      </c>
      <c r="E13" s="16"/>
      <c r="F13" s="16"/>
      <c r="G13" s="16"/>
      <c r="I13" s="81">
        <v>943363.69</v>
      </c>
      <c r="K13" s="81">
        <v>18.247489999999999</v>
      </c>
      <c r="L13" s="81">
        <v>28148.404173219998</v>
      </c>
      <c r="N13" s="80">
        <v>0.43309999999999998</v>
      </c>
      <c r="O13" s="80">
        <v>0.14530000000000001</v>
      </c>
    </row>
    <row r="14" spans="2:62">
      <c r="B14" t="s">
        <v>256</v>
      </c>
      <c r="C14" t="s">
        <v>257</v>
      </c>
      <c r="D14" t="s">
        <v>100</v>
      </c>
      <c r="E14" t="s">
        <v>123</v>
      </c>
      <c r="F14" t="s">
        <v>258</v>
      </c>
      <c r="G14" t="s">
        <v>259</v>
      </c>
      <c r="H14" t="s">
        <v>102</v>
      </c>
      <c r="I14" s="77">
        <v>24710.18</v>
      </c>
      <c r="J14" s="77">
        <v>2464</v>
      </c>
      <c r="K14" s="77">
        <v>0</v>
      </c>
      <c r="L14" s="77">
        <v>608.85883520000004</v>
      </c>
      <c r="M14" s="78">
        <v>1E-4</v>
      </c>
      <c r="N14" s="78">
        <v>9.4000000000000004E-3</v>
      </c>
      <c r="O14" s="78">
        <v>3.0999999999999999E-3</v>
      </c>
    </row>
    <row r="15" spans="2:62">
      <c r="B15" t="s">
        <v>260</v>
      </c>
      <c r="C15" t="s">
        <v>261</v>
      </c>
      <c r="D15" t="s">
        <v>100</v>
      </c>
      <c r="E15" t="s">
        <v>123</v>
      </c>
      <c r="F15" t="s">
        <v>262</v>
      </c>
      <c r="G15" t="s">
        <v>263</v>
      </c>
      <c r="H15" t="s">
        <v>102</v>
      </c>
      <c r="I15" s="77">
        <v>2979.41</v>
      </c>
      <c r="J15" s="77">
        <v>26940</v>
      </c>
      <c r="K15" s="77">
        <v>0</v>
      </c>
      <c r="L15" s="77">
        <v>802.653054</v>
      </c>
      <c r="M15" s="78">
        <v>1E-4</v>
      </c>
      <c r="N15" s="78">
        <v>1.23E-2</v>
      </c>
      <c r="O15" s="78">
        <v>4.1000000000000003E-3</v>
      </c>
    </row>
    <row r="16" spans="2:62">
      <c r="B16" t="s">
        <v>264</v>
      </c>
      <c r="C16" t="s">
        <v>265</v>
      </c>
      <c r="D16" t="s">
        <v>100</v>
      </c>
      <c r="E16" t="s">
        <v>123</v>
      </c>
      <c r="F16" t="s">
        <v>266</v>
      </c>
      <c r="G16" t="s">
        <v>263</v>
      </c>
      <c r="H16" t="s">
        <v>102</v>
      </c>
      <c r="I16" s="77">
        <v>9343.42</v>
      </c>
      <c r="J16" s="77">
        <v>6008</v>
      </c>
      <c r="K16" s="77">
        <v>0</v>
      </c>
      <c r="L16" s="77">
        <v>561.3526736</v>
      </c>
      <c r="M16" s="78">
        <v>1E-4</v>
      </c>
      <c r="N16" s="78">
        <v>8.6E-3</v>
      </c>
      <c r="O16" s="78">
        <v>2.8999999999999998E-3</v>
      </c>
    </row>
    <row r="17" spans="2:15">
      <c r="B17" t="s">
        <v>267</v>
      </c>
      <c r="C17" t="s">
        <v>268</v>
      </c>
      <c r="D17" t="s">
        <v>100</v>
      </c>
      <c r="E17" t="s">
        <v>123</v>
      </c>
      <c r="F17" t="s">
        <v>269</v>
      </c>
      <c r="G17" t="s">
        <v>263</v>
      </c>
      <c r="H17" t="s">
        <v>102</v>
      </c>
      <c r="I17" s="77">
        <v>51385.760000000002</v>
      </c>
      <c r="J17" s="77">
        <v>1124</v>
      </c>
      <c r="K17" s="77">
        <v>0</v>
      </c>
      <c r="L17" s="77">
        <v>577.57594240000003</v>
      </c>
      <c r="M17" s="78">
        <v>1E-4</v>
      </c>
      <c r="N17" s="78">
        <v>8.8999999999999999E-3</v>
      </c>
      <c r="O17" s="78">
        <v>3.0000000000000001E-3</v>
      </c>
    </row>
    <row r="18" spans="2:15">
      <c r="B18" t="s">
        <v>270</v>
      </c>
      <c r="C18" t="s">
        <v>271</v>
      </c>
      <c r="D18" t="s">
        <v>100</v>
      </c>
      <c r="E18" t="s">
        <v>123</v>
      </c>
      <c r="F18" t="s">
        <v>272</v>
      </c>
      <c r="G18" t="s">
        <v>273</v>
      </c>
      <c r="H18" t="s">
        <v>102</v>
      </c>
      <c r="I18" s="77">
        <v>14640.83</v>
      </c>
      <c r="J18" s="77">
        <v>3962</v>
      </c>
      <c r="K18" s="77">
        <v>0</v>
      </c>
      <c r="L18" s="77">
        <v>580.06968459999996</v>
      </c>
      <c r="M18" s="78">
        <v>1E-4</v>
      </c>
      <c r="N18" s="78">
        <v>8.8999999999999999E-3</v>
      </c>
      <c r="O18" s="78">
        <v>3.0000000000000001E-3</v>
      </c>
    </row>
    <row r="19" spans="2:15">
      <c r="B19" t="s">
        <v>274</v>
      </c>
      <c r="C19" t="s">
        <v>275</v>
      </c>
      <c r="D19" t="s">
        <v>100</v>
      </c>
      <c r="E19" t="s">
        <v>123</v>
      </c>
      <c r="F19" t="s">
        <v>276</v>
      </c>
      <c r="G19" t="s">
        <v>273</v>
      </c>
      <c r="H19" t="s">
        <v>102</v>
      </c>
      <c r="I19" s="77">
        <v>12106.09</v>
      </c>
      <c r="J19" s="77">
        <v>3012</v>
      </c>
      <c r="K19" s="77">
        <v>0</v>
      </c>
      <c r="L19" s="77">
        <v>364.63543079999999</v>
      </c>
      <c r="M19" s="78">
        <v>1E-4</v>
      </c>
      <c r="N19" s="78">
        <v>5.5999999999999999E-3</v>
      </c>
      <c r="O19" s="78">
        <v>1.9E-3</v>
      </c>
    </row>
    <row r="20" spans="2:15">
      <c r="B20" t="s">
        <v>277</v>
      </c>
      <c r="C20" t="s">
        <v>278</v>
      </c>
      <c r="D20" t="s">
        <v>100</v>
      </c>
      <c r="E20" t="s">
        <v>123</v>
      </c>
      <c r="F20" t="s">
        <v>279</v>
      </c>
      <c r="G20" t="s">
        <v>280</v>
      </c>
      <c r="H20" t="s">
        <v>102</v>
      </c>
      <c r="I20" s="77">
        <v>2322.66</v>
      </c>
      <c r="J20" s="77">
        <v>75810</v>
      </c>
      <c r="K20" s="77">
        <v>0</v>
      </c>
      <c r="L20" s="77">
        <v>1760.808546</v>
      </c>
      <c r="M20" s="78">
        <v>1E-4</v>
      </c>
      <c r="N20" s="78">
        <v>2.7099999999999999E-2</v>
      </c>
      <c r="O20" s="78">
        <v>9.1000000000000004E-3</v>
      </c>
    </row>
    <row r="21" spans="2:15">
      <c r="B21" t="s">
        <v>281</v>
      </c>
      <c r="C21" t="s">
        <v>282</v>
      </c>
      <c r="D21" t="s">
        <v>100</v>
      </c>
      <c r="E21" t="s">
        <v>123</v>
      </c>
      <c r="F21" t="s">
        <v>283</v>
      </c>
      <c r="G21" t="s">
        <v>284</v>
      </c>
      <c r="H21" t="s">
        <v>102</v>
      </c>
      <c r="I21" s="77">
        <v>1503.79</v>
      </c>
      <c r="J21" s="77">
        <v>5193</v>
      </c>
      <c r="K21" s="77">
        <v>0</v>
      </c>
      <c r="L21" s="77">
        <v>78.0918147</v>
      </c>
      <c r="M21" s="78">
        <v>0</v>
      </c>
      <c r="N21" s="78">
        <v>1.1999999999999999E-3</v>
      </c>
      <c r="O21" s="78">
        <v>4.0000000000000002E-4</v>
      </c>
    </row>
    <row r="22" spans="2:15">
      <c r="B22" t="s">
        <v>285</v>
      </c>
      <c r="C22" t="s">
        <v>286</v>
      </c>
      <c r="D22" t="s">
        <v>100</v>
      </c>
      <c r="E22" t="s">
        <v>123</v>
      </c>
      <c r="F22" t="s">
        <v>287</v>
      </c>
      <c r="G22" t="s">
        <v>284</v>
      </c>
      <c r="H22" t="s">
        <v>102</v>
      </c>
      <c r="I22" s="77">
        <v>48204.54</v>
      </c>
      <c r="J22" s="77">
        <v>1022</v>
      </c>
      <c r="K22" s="77">
        <v>0</v>
      </c>
      <c r="L22" s="77">
        <v>492.6503988</v>
      </c>
      <c r="M22" s="78">
        <v>1E-4</v>
      </c>
      <c r="N22" s="78">
        <v>7.6E-3</v>
      </c>
      <c r="O22" s="78">
        <v>2.5000000000000001E-3</v>
      </c>
    </row>
    <row r="23" spans="2:15">
      <c r="B23" t="s">
        <v>288</v>
      </c>
      <c r="C23" t="s">
        <v>289</v>
      </c>
      <c r="D23" t="s">
        <v>100</v>
      </c>
      <c r="E23" t="s">
        <v>123</v>
      </c>
      <c r="F23" t="s">
        <v>290</v>
      </c>
      <c r="G23" t="s">
        <v>291</v>
      </c>
      <c r="H23" t="s">
        <v>102</v>
      </c>
      <c r="I23" s="77">
        <v>67786.83</v>
      </c>
      <c r="J23" s="77">
        <v>2059</v>
      </c>
      <c r="K23" s="77">
        <v>0</v>
      </c>
      <c r="L23" s="77">
        <v>1395.7308297</v>
      </c>
      <c r="M23" s="78">
        <v>1E-4</v>
      </c>
      <c r="N23" s="78">
        <v>2.1499999999999998E-2</v>
      </c>
      <c r="O23" s="78">
        <v>7.1999999999999998E-3</v>
      </c>
    </row>
    <row r="24" spans="2:15">
      <c r="B24" t="s">
        <v>292</v>
      </c>
      <c r="C24" t="s">
        <v>293</v>
      </c>
      <c r="D24" t="s">
        <v>100</v>
      </c>
      <c r="E24" t="s">
        <v>123</v>
      </c>
      <c r="F24" t="s">
        <v>294</v>
      </c>
      <c r="G24" t="s">
        <v>291</v>
      </c>
      <c r="H24" t="s">
        <v>102</v>
      </c>
      <c r="I24" s="77">
        <v>80822.34</v>
      </c>
      <c r="J24" s="77">
        <v>3389</v>
      </c>
      <c r="K24" s="77">
        <v>0</v>
      </c>
      <c r="L24" s="77">
        <v>2739.0691026</v>
      </c>
      <c r="M24" s="78">
        <v>1E-4</v>
      </c>
      <c r="N24" s="78">
        <v>4.2099999999999999E-2</v>
      </c>
      <c r="O24" s="78">
        <v>1.41E-2</v>
      </c>
    </row>
    <row r="25" spans="2:15">
      <c r="B25" t="s">
        <v>295</v>
      </c>
      <c r="C25" t="s">
        <v>296</v>
      </c>
      <c r="D25" t="s">
        <v>100</v>
      </c>
      <c r="E25" t="s">
        <v>123</v>
      </c>
      <c r="F25" t="s">
        <v>297</v>
      </c>
      <c r="G25" t="s">
        <v>291</v>
      </c>
      <c r="H25" t="s">
        <v>102</v>
      </c>
      <c r="I25" s="77">
        <v>94548.800000000003</v>
      </c>
      <c r="J25" s="77">
        <v>3151</v>
      </c>
      <c r="K25" s="77">
        <v>0</v>
      </c>
      <c r="L25" s="77">
        <v>2979.2326880000001</v>
      </c>
      <c r="M25" s="78">
        <v>1E-4</v>
      </c>
      <c r="N25" s="78">
        <v>4.58E-2</v>
      </c>
      <c r="O25" s="78">
        <v>1.54E-2</v>
      </c>
    </row>
    <row r="26" spans="2:15">
      <c r="B26" t="s">
        <v>298</v>
      </c>
      <c r="C26" t="s">
        <v>299</v>
      </c>
      <c r="D26" t="s">
        <v>100</v>
      </c>
      <c r="E26" t="s">
        <v>123</v>
      </c>
      <c r="F26" t="s">
        <v>300</v>
      </c>
      <c r="G26" t="s">
        <v>291</v>
      </c>
      <c r="H26" t="s">
        <v>102</v>
      </c>
      <c r="I26" s="77">
        <v>15595.61</v>
      </c>
      <c r="J26" s="77">
        <v>13810</v>
      </c>
      <c r="K26" s="77">
        <v>0</v>
      </c>
      <c r="L26" s="77">
        <v>2153.753741</v>
      </c>
      <c r="M26" s="78">
        <v>1E-4</v>
      </c>
      <c r="N26" s="78">
        <v>3.3099999999999997E-2</v>
      </c>
      <c r="O26" s="78">
        <v>1.11E-2</v>
      </c>
    </row>
    <row r="27" spans="2:15">
      <c r="B27" t="s">
        <v>301</v>
      </c>
      <c r="C27" t="s">
        <v>302</v>
      </c>
      <c r="D27" t="s">
        <v>100</v>
      </c>
      <c r="E27" t="s">
        <v>123</v>
      </c>
      <c r="F27" t="s">
        <v>303</v>
      </c>
      <c r="G27" t="s">
        <v>291</v>
      </c>
      <c r="H27" t="s">
        <v>102</v>
      </c>
      <c r="I27" s="77">
        <v>2515.7800000000002</v>
      </c>
      <c r="J27" s="77">
        <v>16360</v>
      </c>
      <c r="K27" s="77">
        <v>0</v>
      </c>
      <c r="L27" s="77">
        <v>411.58160800000002</v>
      </c>
      <c r="M27" s="78">
        <v>0</v>
      </c>
      <c r="N27" s="78">
        <v>6.3E-3</v>
      </c>
      <c r="O27" s="78">
        <v>2.0999999999999999E-3</v>
      </c>
    </row>
    <row r="28" spans="2:15">
      <c r="B28" t="s">
        <v>304</v>
      </c>
      <c r="C28" t="s">
        <v>305</v>
      </c>
      <c r="D28" t="s">
        <v>100</v>
      </c>
      <c r="E28" t="s">
        <v>123</v>
      </c>
      <c r="F28" t="s">
        <v>306</v>
      </c>
      <c r="G28" t="s">
        <v>112</v>
      </c>
      <c r="H28" t="s">
        <v>102</v>
      </c>
      <c r="I28" s="77">
        <v>582.48</v>
      </c>
      <c r="J28" s="77">
        <v>146100</v>
      </c>
      <c r="K28" s="77">
        <v>6.9211999999999998</v>
      </c>
      <c r="L28" s="77">
        <v>857.92448000000002</v>
      </c>
      <c r="M28" s="78">
        <v>2.0000000000000001E-4</v>
      </c>
      <c r="N28" s="78">
        <v>1.32E-2</v>
      </c>
      <c r="O28" s="78">
        <v>4.4000000000000003E-3</v>
      </c>
    </row>
    <row r="29" spans="2:15">
      <c r="B29" t="s">
        <v>307</v>
      </c>
      <c r="C29" t="s">
        <v>308</v>
      </c>
      <c r="D29" t="s">
        <v>100</v>
      </c>
      <c r="E29" t="s">
        <v>123</v>
      </c>
      <c r="F29" t="s">
        <v>309</v>
      </c>
      <c r="G29" t="s">
        <v>112</v>
      </c>
      <c r="H29" t="s">
        <v>102</v>
      </c>
      <c r="I29" s="77">
        <v>275.77</v>
      </c>
      <c r="J29" s="77">
        <v>97080</v>
      </c>
      <c r="K29" s="77">
        <v>0</v>
      </c>
      <c r="L29" s="77">
        <v>267.71751599999999</v>
      </c>
      <c r="M29" s="78">
        <v>0</v>
      </c>
      <c r="N29" s="78">
        <v>4.1000000000000003E-3</v>
      </c>
      <c r="O29" s="78">
        <v>1.4E-3</v>
      </c>
    </row>
    <row r="30" spans="2:15">
      <c r="B30" t="s">
        <v>310</v>
      </c>
      <c r="C30" t="s">
        <v>311</v>
      </c>
      <c r="D30" t="s">
        <v>100</v>
      </c>
      <c r="E30" t="s">
        <v>123</v>
      </c>
      <c r="F30" t="s">
        <v>312</v>
      </c>
      <c r="G30" t="s">
        <v>313</v>
      </c>
      <c r="H30" t="s">
        <v>102</v>
      </c>
      <c r="I30" s="77">
        <v>4867.16</v>
      </c>
      <c r="J30" s="77">
        <v>5439</v>
      </c>
      <c r="K30" s="77">
        <v>5.5836100000000002</v>
      </c>
      <c r="L30" s="77">
        <v>270.30844239999999</v>
      </c>
      <c r="M30" s="78">
        <v>0</v>
      </c>
      <c r="N30" s="78">
        <v>4.1999999999999997E-3</v>
      </c>
      <c r="O30" s="78">
        <v>1.4E-3</v>
      </c>
    </row>
    <row r="31" spans="2:15">
      <c r="B31" t="s">
        <v>314</v>
      </c>
      <c r="C31" t="s">
        <v>315</v>
      </c>
      <c r="D31" t="s">
        <v>100</v>
      </c>
      <c r="E31" t="s">
        <v>123</v>
      </c>
      <c r="F31" t="s">
        <v>316</v>
      </c>
      <c r="G31" t="s">
        <v>313</v>
      </c>
      <c r="H31" t="s">
        <v>102</v>
      </c>
      <c r="I31" s="77">
        <v>45157.83</v>
      </c>
      <c r="J31" s="77">
        <v>1147</v>
      </c>
      <c r="K31" s="77">
        <v>0</v>
      </c>
      <c r="L31" s="77">
        <v>517.96031010000002</v>
      </c>
      <c r="M31" s="78">
        <v>0</v>
      </c>
      <c r="N31" s="78">
        <v>8.0000000000000002E-3</v>
      </c>
      <c r="O31" s="78">
        <v>2.7000000000000001E-3</v>
      </c>
    </row>
    <row r="32" spans="2:15">
      <c r="B32" t="s">
        <v>317</v>
      </c>
      <c r="C32" t="s">
        <v>318</v>
      </c>
      <c r="D32" t="s">
        <v>100</v>
      </c>
      <c r="E32" t="s">
        <v>123</v>
      </c>
      <c r="F32" t="s">
        <v>319</v>
      </c>
      <c r="G32" t="s">
        <v>313</v>
      </c>
      <c r="H32" t="s">
        <v>102</v>
      </c>
      <c r="I32" s="77">
        <v>260.31</v>
      </c>
      <c r="J32" s="77">
        <v>56570</v>
      </c>
      <c r="K32" s="77">
        <v>0</v>
      </c>
      <c r="L32" s="77">
        <v>147.25736699999999</v>
      </c>
      <c r="M32" s="78">
        <v>0</v>
      </c>
      <c r="N32" s="78">
        <v>2.3E-3</v>
      </c>
      <c r="O32" s="78">
        <v>8.0000000000000004E-4</v>
      </c>
    </row>
    <row r="33" spans="2:15">
      <c r="B33" t="s">
        <v>320</v>
      </c>
      <c r="C33" t="s">
        <v>321</v>
      </c>
      <c r="D33" t="s">
        <v>100</v>
      </c>
      <c r="E33" t="s">
        <v>123</v>
      </c>
      <c r="F33" t="s">
        <v>322</v>
      </c>
      <c r="G33" t="s">
        <v>323</v>
      </c>
      <c r="H33" t="s">
        <v>102</v>
      </c>
      <c r="I33" s="77">
        <v>95273.87</v>
      </c>
      <c r="J33" s="77">
        <v>2107</v>
      </c>
      <c r="K33" s="77">
        <v>0</v>
      </c>
      <c r="L33" s="77">
        <v>2007.4204408999999</v>
      </c>
      <c r="M33" s="78">
        <v>1E-4</v>
      </c>
      <c r="N33" s="78">
        <v>3.09E-2</v>
      </c>
      <c r="O33" s="78">
        <v>1.04E-2</v>
      </c>
    </row>
    <row r="34" spans="2:15">
      <c r="B34" t="s">
        <v>324</v>
      </c>
      <c r="C34" t="s">
        <v>325</v>
      </c>
      <c r="D34" t="s">
        <v>100</v>
      </c>
      <c r="E34" t="s">
        <v>123</v>
      </c>
      <c r="F34" t="s">
        <v>326</v>
      </c>
      <c r="G34" t="s">
        <v>327</v>
      </c>
      <c r="H34" t="s">
        <v>102</v>
      </c>
      <c r="I34" s="77">
        <v>3391.38</v>
      </c>
      <c r="J34" s="77">
        <v>9321</v>
      </c>
      <c r="K34" s="77">
        <v>0</v>
      </c>
      <c r="L34" s="77">
        <v>316.11052979999999</v>
      </c>
      <c r="M34" s="78">
        <v>0</v>
      </c>
      <c r="N34" s="78">
        <v>4.8999999999999998E-3</v>
      </c>
      <c r="O34" s="78">
        <v>1.6000000000000001E-3</v>
      </c>
    </row>
    <row r="35" spans="2:15">
      <c r="B35" t="s">
        <v>328</v>
      </c>
      <c r="C35" t="s">
        <v>329</v>
      </c>
      <c r="D35" t="s">
        <v>100</v>
      </c>
      <c r="E35" t="s">
        <v>123</v>
      </c>
      <c r="F35" t="s">
        <v>330</v>
      </c>
      <c r="G35" t="s">
        <v>327</v>
      </c>
      <c r="H35" t="s">
        <v>102</v>
      </c>
      <c r="I35" s="77">
        <v>652.22</v>
      </c>
      <c r="J35" s="77">
        <v>42120</v>
      </c>
      <c r="K35" s="77">
        <v>0</v>
      </c>
      <c r="L35" s="77">
        <v>274.71506399999998</v>
      </c>
      <c r="M35" s="78">
        <v>0</v>
      </c>
      <c r="N35" s="78">
        <v>4.1999999999999997E-3</v>
      </c>
      <c r="O35" s="78">
        <v>1.4E-3</v>
      </c>
    </row>
    <row r="36" spans="2:15">
      <c r="B36" t="s">
        <v>331</v>
      </c>
      <c r="C36" t="s">
        <v>332</v>
      </c>
      <c r="D36" t="s">
        <v>100</v>
      </c>
      <c r="E36" t="s">
        <v>123</v>
      </c>
      <c r="F36" t="s">
        <v>333</v>
      </c>
      <c r="G36" t="s">
        <v>334</v>
      </c>
      <c r="H36" t="s">
        <v>102</v>
      </c>
      <c r="I36" s="77">
        <v>7724.23</v>
      </c>
      <c r="J36" s="77">
        <v>8007</v>
      </c>
      <c r="K36" s="77">
        <v>0</v>
      </c>
      <c r="L36" s="77">
        <v>618.47909609999999</v>
      </c>
      <c r="M36" s="78">
        <v>1E-4</v>
      </c>
      <c r="N36" s="78">
        <v>9.4999999999999998E-3</v>
      </c>
      <c r="O36" s="78">
        <v>3.2000000000000002E-3</v>
      </c>
    </row>
    <row r="37" spans="2:15">
      <c r="B37" t="s">
        <v>335</v>
      </c>
      <c r="C37" t="s">
        <v>336</v>
      </c>
      <c r="D37" t="s">
        <v>100</v>
      </c>
      <c r="E37" t="s">
        <v>123</v>
      </c>
      <c r="F37" t="s">
        <v>337</v>
      </c>
      <c r="G37" t="s">
        <v>338</v>
      </c>
      <c r="H37" t="s">
        <v>102</v>
      </c>
      <c r="I37" s="77">
        <v>33731.89</v>
      </c>
      <c r="J37" s="77">
        <v>2562</v>
      </c>
      <c r="K37" s="77">
        <v>0</v>
      </c>
      <c r="L37" s="77">
        <v>864.21102180000003</v>
      </c>
      <c r="M37" s="78">
        <v>1E-4</v>
      </c>
      <c r="N37" s="78">
        <v>1.3299999999999999E-2</v>
      </c>
      <c r="O37" s="78">
        <v>4.4999999999999997E-3</v>
      </c>
    </row>
    <row r="38" spans="2:15">
      <c r="B38" t="s">
        <v>339</v>
      </c>
      <c r="C38" t="s">
        <v>340</v>
      </c>
      <c r="D38" t="s">
        <v>100</v>
      </c>
      <c r="E38" t="s">
        <v>123</v>
      </c>
      <c r="F38" t="s">
        <v>341</v>
      </c>
      <c r="G38" t="s">
        <v>342</v>
      </c>
      <c r="H38" t="s">
        <v>102</v>
      </c>
      <c r="I38" s="77">
        <v>6769.91</v>
      </c>
      <c r="J38" s="77">
        <v>5860</v>
      </c>
      <c r="K38" s="77">
        <v>0</v>
      </c>
      <c r="L38" s="77">
        <v>396.71672599999999</v>
      </c>
      <c r="M38" s="78">
        <v>1E-4</v>
      </c>
      <c r="N38" s="78">
        <v>6.1000000000000004E-3</v>
      </c>
      <c r="O38" s="78">
        <v>2E-3</v>
      </c>
    </row>
    <row r="39" spans="2:15">
      <c r="B39" t="s">
        <v>343</v>
      </c>
      <c r="C39" t="s">
        <v>344</v>
      </c>
      <c r="D39" t="s">
        <v>100</v>
      </c>
      <c r="E39" t="s">
        <v>123</v>
      </c>
      <c r="F39" t="s">
        <v>345</v>
      </c>
      <c r="G39" t="s">
        <v>342</v>
      </c>
      <c r="H39" t="s">
        <v>102</v>
      </c>
      <c r="I39" s="77">
        <v>4831.2299999999996</v>
      </c>
      <c r="J39" s="77">
        <v>2610</v>
      </c>
      <c r="K39" s="77">
        <v>0</v>
      </c>
      <c r="L39" s="77">
        <v>126.09510299999999</v>
      </c>
      <c r="M39" s="78">
        <v>0</v>
      </c>
      <c r="N39" s="78">
        <v>1.9E-3</v>
      </c>
      <c r="O39" s="78">
        <v>6.9999999999999999E-4</v>
      </c>
    </row>
    <row r="40" spans="2:15">
      <c r="B40" t="s">
        <v>346</v>
      </c>
      <c r="C40" t="s">
        <v>347</v>
      </c>
      <c r="D40" t="s">
        <v>100</v>
      </c>
      <c r="E40" t="s">
        <v>123</v>
      </c>
      <c r="F40" t="s">
        <v>348</v>
      </c>
      <c r="G40" t="s">
        <v>342</v>
      </c>
      <c r="H40" t="s">
        <v>102</v>
      </c>
      <c r="I40" s="77">
        <v>25987.9</v>
      </c>
      <c r="J40" s="77">
        <v>1845</v>
      </c>
      <c r="K40" s="77">
        <v>0</v>
      </c>
      <c r="L40" s="77">
        <v>479.47675500000003</v>
      </c>
      <c r="M40" s="78">
        <v>1E-4</v>
      </c>
      <c r="N40" s="78">
        <v>7.4000000000000003E-3</v>
      </c>
      <c r="O40" s="78">
        <v>2.5000000000000001E-3</v>
      </c>
    </row>
    <row r="41" spans="2:15">
      <c r="B41" t="s">
        <v>349</v>
      </c>
      <c r="C41" t="s">
        <v>350</v>
      </c>
      <c r="D41" t="s">
        <v>100</v>
      </c>
      <c r="E41" t="s">
        <v>123</v>
      </c>
      <c r="F41" t="s">
        <v>351</v>
      </c>
      <c r="G41" t="s">
        <v>342</v>
      </c>
      <c r="H41" t="s">
        <v>102</v>
      </c>
      <c r="I41" s="77">
        <v>1837.66</v>
      </c>
      <c r="J41" s="77">
        <v>31500</v>
      </c>
      <c r="K41" s="77">
        <v>0</v>
      </c>
      <c r="L41" s="77">
        <v>578.86289999999997</v>
      </c>
      <c r="M41" s="78">
        <v>1E-4</v>
      </c>
      <c r="N41" s="78">
        <v>8.8999999999999999E-3</v>
      </c>
      <c r="O41" s="78">
        <v>3.0000000000000001E-3</v>
      </c>
    </row>
    <row r="42" spans="2:15">
      <c r="B42" t="s">
        <v>352</v>
      </c>
      <c r="C42" t="s">
        <v>353</v>
      </c>
      <c r="D42" t="s">
        <v>100</v>
      </c>
      <c r="E42" t="s">
        <v>123</v>
      </c>
      <c r="F42" t="s">
        <v>354</v>
      </c>
      <c r="G42" t="s">
        <v>342</v>
      </c>
      <c r="H42" t="s">
        <v>102</v>
      </c>
      <c r="I42" s="77">
        <v>103715.56</v>
      </c>
      <c r="J42" s="77">
        <v>916.2</v>
      </c>
      <c r="K42" s="77">
        <v>0</v>
      </c>
      <c r="L42" s="77">
        <v>950.24196071999995</v>
      </c>
      <c r="M42" s="78">
        <v>1E-4</v>
      </c>
      <c r="N42" s="78">
        <v>1.46E-2</v>
      </c>
      <c r="O42" s="78">
        <v>4.8999999999999998E-3</v>
      </c>
    </row>
    <row r="43" spans="2:15">
      <c r="B43" t="s">
        <v>355</v>
      </c>
      <c r="C43" t="s">
        <v>356</v>
      </c>
      <c r="D43" t="s">
        <v>100</v>
      </c>
      <c r="E43" t="s">
        <v>123</v>
      </c>
      <c r="F43" t="s">
        <v>357</v>
      </c>
      <c r="G43" t="s">
        <v>342</v>
      </c>
      <c r="H43" t="s">
        <v>102</v>
      </c>
      <c r="I43" s="77">
        <v>4546.3599999999997</v>
      </c>
      <c r="J43" s="77">
        <v>23790</v>
      </c>
      <c r="K43" s="77">
        <v>5.74268</v>
      </c>
      <c r="L43" s="77">
        <v>1087.3217239999999</v>
      </c>
      <c r="M43" s="78">
        <v>1E-4</v>
      </c>
      <c r="N43" s="78">
        <v>1.67E-2</v>
      </c>
      <c r="O43" s="78">
        <v>5.5999999999999999E-3</v>
      </c>
    </row>
    <row r="44" spans="2:15">
      <c r="B44" t="s">
        <v>358</v>
      </c>
      <c r="C44" t="s">
        <v>359</v>
      </c>
      <c r="D44" t="s">
        <v>100</v>
      </c>
      <c r="E44" t="s">
        <v>123</v>
      </c>
      <c r="F44" t="s">
        <v>360</v>
      </c>
      <c r="G44" t="s">
        <v>342</v>
      </c>
      <c r="H44" t="s">
        <v>102</v>
      </c>
      <c r="I44" s="77">
        <v>5516.05</v>
      </c>
      <c r="J44" s="77">
        <v>19540</v>
      </c>
      <c r="K44" s="77">
        <v>0</v>
      </c>
      <c r="L44" s="77">
        <v>1077.83617</v>
      </c>
      <c r="M44" s="78">
        <v>0</v>
      </c>
      <c r="N44" s="78">
        <v>1.66E-2</v>
      </c>
      <c r="O44" s="78">
        <v>5.5999999999999999E-3</v>
      </c>
    </row>
    <row r="45" spans="2:15">
      <c r="B45" t="s">
        <v>361</v>
      </c>
      <c r="C45" t="s">
        <v>362</v>
      </c>
      <c r="D45" t="s">
        <v>100</v>
      </c>
      <c r="E45" t="s">
        <v>123</v>
      </c>
      <c r="F45" t="s">
        <v>363</v>
      </c>
      <c r="G45" t="s">
        <v>364</v>
      </c>
      <c r="H45" t="s">
        <v>102</v>
      </c>
      <c r="I45" s="77">
        <v>15266.57</v>
      </c>
      <c r="J45" s="77">
        <v>3863</v>
      </c>
      <c r="K45" s="77">
        <v>0</v>
      </c>
      <c r="L45" s="77">
        <v>589.7475991</v>
      </c>
      <c r="M45" s="78">
        <v>0</v>
      </c>
      <c r="N45" s="78">
        <v>9.1000000000000004E-3</v>
      </c>
      <c r="O45" s="78">
        <v>3.0000000000000001E-3</v>
      </c>
    </row>
    <row r="46" spans="2:15">
      <c r="B46" t="s">
        <v>365</v>
      </c>
      <c r="C46" t="s">
        <v>366</v>
      </c>
      <c r="D46" t="s">
        <v>100</v>
      </c>
      <c r="E46" t="s">
        <v>123</v>
      </c>
      <c r="F46" t="s">
        <v>367</v>
      </c>
      <c r="G46" t="s">
        <v>129</v>
      </c>
      <c r="H46" t="s">
        <v>102</v>
      </c>
      <c r="I46" s="77">
        <v>600.6</v>
      </c>
      <c r="J46" s="77">
        <v>64510</v>
      </c>
      <c r="K46" s="77">
        <v>0</v>
      </c>
      <c r="L46" s="77">
        <v>387.44706000000002</v>
      </c>
      <c r="M46" s="78">
        <v>0</v>
      </c>
      <c r="N46" s="78">
        <v>6.0000000000000001E-3</v>
      </c>
      <c r="O46" s="78">
        <v>2E-3</v>
      </c>
    </row>
    <row r="47" spans="2:15">
      <c r="B47" t="s">
        <v>368</v>
      </c>
      <c r="C47" t="s">
        <v>369</v>
      </c>
      <c r="D47" t="s">
        <v>100</v>
      </c>
      <c r="E47" t="s">
        <v>123</v>
      </c>
      <c r="F47" t="s">
        <v>370</v>
      </c>
      <c r="G47" t="s">
        <v>132</v>
      </c>
      <c r="H47" t="s">
        <v>102</v>
      </c>
      <c r="I47" s="77">
        <v>153908.67000000001</v>
      </c>
      <c r="J47" s="77">
        <v>537</v>
      </c>
      <c r="K47" s="77">
        <v>0</v>
      </c>
      <c r="L47" s="77">
        <v>826.48955790000002</v>
      </c>
      <c r="M47" s="78">
        <v>1E-4</v>
      </c>
      <c r="N47" s="78">
        <v>1.2699999999999999E-2</v>
      </c>
      <c r="O47" s="78">
        <v>4.3E-3</v>
      </c>
    </row>
    <row r="48" spans="2:15">
      <c r="B48" s="79" t="s">
        <v>371</v>
      </c>
      <c r="E48" s="16"/>
      <c r="F48" s="16"/>
      <c r="G48" s="16"/>
      <c r="I48" s="81">
        <v>1579128.65</v>
      </c>
      <c r="K48" s="81">
        <v>0</v>
      </c>
      <c r="L48" s="81">
        <v>14950.649361457077</v>
      </c>
      <c r="N48" s="80">
        <v>0.23</v>
      </c>
      <c r="O48" s="80">
        <v>7.7200000000000005E-2</v>
      </c>
    </row>
    <row r="49" spans="2:15">
      <c r="B49" t="s">
        <v>372</v>
      </c>
      <c r="C49" t="s">
        <v>373</v>
      </c>
      <c r="D49" t="s">
        <v>100</v>
      </c>
      <c r="E49" t="s">
        <v>123</v>
      </c>
      <c r="F49" t="s">
        <v>374</v>
      </c>
      <c r="G49" t="s">
        <v>101</v>
      </c>
      <c r="H49" t="s">
        <v>102</v>
      </c>
      <c r="I49" s="77">
        <v>1285.3900000000001</v>
      </c>
      <c r="J49" s="77">
        <v>14760</v>
      </c>
      <c r="K49" s="77">
        <v>0</v>
      </c>
      <c r="L49" s="77">
        <v>189.72356400000001</v>
      </c>
      <c r="M49" s="78">
        <v>0</v>
      </c>
      <c r="N49" s="78">
        <v>2.8999999999999998E-3</v>
      </c>
      <c r="O49" s="78">
        <v>1E-3</v>
      </c>
    </row>
    <row r="50" spans="2:15">
      <c r="B50" t="s">
        <v>375</v>
      </c>
      <c r="C50" t="s">
        <v>376</v>
      </c>
      <c r="D50" t="s">
        <v>100</v>
      </c>
      <c r="E50" t="s">
        <v>123</v>
      </c>
      <c r="F50" t="s">
        <v>377</v>
      </c>
      <c r="G50" t="s">
        <v>259</v>
      </c>
      <c r="H50" t="s">
        <v>102</v>
      </c>
      <c r="I50" s="77">
        <v>132069.41</v>
      </c>
      <c r="J50" s="77">
        <v>125.9</v>
      </c>
      <c r="K50" s="77">
        <v>0</v>
      </c>
      <c r="L50" s="77">
        <v>166.27538719</v>
      </c>
      <c r="M50" s="78">
        <v>0</v>
      </c>
      <c r="N50" s="78">
        <v>2.5999999999999999E-3</v>
      </c>
      <c r="O50" s="78">
        <v>8.9999999999999998E-4</v>
      </c>
    </row>
    <row r="51" spans="2:15">
      <c r="B51" t="s">
        <v>378</v>
      </c>
      <c r="C51" t="s">
        <v>379</v>
      </c>
      <c r="D51" t="s">
        <v>100</v>
      </c>
      <c r="E51" t="s">
        <v>123</v>
      </c>
      <c r="F51" t="s">
        <v>380</v>
      </c>
      <c r="G51" t="s">
        <v>259</v>
      </c>
      <c r="H51" t="s">
        <v>102</v>
      </c>
      <c r="I51" s="77">
        <v>26331.99</v>
      </c>
      <c r="J51" s="77">
        <v>363</v>
      </c>
      <c r="K51" s="77">
        <v>0</v>
      </c>
      <c r="L51" s="77">
        <v>95.585123699999997</v>
      </c>
      <c r="M51" s="78">
        <v>0</v>
      </c>
      <c r="N51" s="78">
        <v>1.5E-3</v>
      </c>
      <c r="O51" s="78">
        <v>5.0000000000000001E-4</v>
      </c>
    </row>
    <row r="52" spans="2:15">
      <c r="B52" t="s">
        <v>381</v>
      </c>
      <c r="C52" t="s">
        <v>382</v>
      </c>
      <c r="D52" t="s">
        <v>100</v>
      </c>
      <c r="E52" t="s">
        <v>123</v>
      </c>
      <c r="F52" t="s">
        <v>383</v>
      </c>
      <c r="G52" t="s">
        <v>259</v>
      </c>
      <c r="H52" t="s">
        <v>102</v>
      </c>
      <c r="I52" s="77">
        <v>1444.29</v>
      </c>
      <c r="J52" s="77">
        <v>10550</v>
      </c>
      <c r="K52" s="77">
        <v>0</v>
      </c>
      <c r="L52" s="77">
        <v>152.37259499999999</v>
      </c>
      <c r="M52" s="78">
        <v>1E-4</v>
      </c>
      <c r="N52" s="78">
        <v>2.3E-3</v>
      </c>
      <c r="O52" s="78">
        <v>8.0000000000000004E-4</v>
      </c>
    </row>
    <row r="53" spans="2:15">
      <c r="B53" t="s">
        <v>384</v>
      </c>
      <c r="C53" t="s">
        <v>385</v>
      </c>
      <c r="D53" t="s">
        <v>100</v>
      </c>
      <c r="E53" t="s">
        <v>123</v>
      </c>
      <c r="F53" t="s">
        <v>386</v>
      </c>
      <c r="G53" t="s">
        <v>259</v>
      </c>
      <c r="H53" t="s">
        <v>102</v>
      </c>
      <c r="I53" s="77">
        <v>1291.02</v>
      </c>
      <c r="J53" s="77">
        <v>31450</v>
      </c>
      <c r="K53" s="77">
        <v>0</v>
      </c>
      <c r="L53" s="77">
        <v>406.02578999999997</v>
      </c>
      <c r="M53" s="78">
        <v>1E-4</v>
      </c>
      <c r="N53" s="78">
        <v>6.1999999999999998E-3</v>
      </c>
      <c r="O53" s="78">
        <v>2.0999999999999999E-3</v>
      </c>
    </row>
    <row r="54" spans="2:15">
      <c r="B54" t="s">
        <v>387</v>
      </c>
      <c r="C54" t="s">
        <v>388</v>
      </c>
      <c r="D54" t="s">
        <v>100</v>
      </c>
      <c r="E54" t="s">
        <v>123</v>
      </c>
      <c r="F54" t="s">
        <v>389</v>
      </c>
      <c r="G54" t="s">
        <v>259</v>
      </c>
      <c r="H54" t="s">
        <v>102</v>
      </c>
      <c r="I54" s="77">
        <v>77569.95</v>
      </c>
      <c r="J54" s="77">
        <v>297</v>
      </c>
      <c r="K54" s="77">
        <v>0</v>
      </c>
      <c r="L54" s="77">
        <v>230.38275150000001</v>
      </c>
      <c r="M54" s="78">
        <v>1E-4</v>
      </c>
      <c r="N54" s="78">
        <v>3.5000000000000001E-3</v>
      </c>
      <c r="O54" s="78">
        <v>1.1999999999999999E-3</v>
      </c>
    </row>
    <row r="55" spans="2:15">
      <c r="B55" t="s">
        <v>390</v>
      </c>
      <c r="C55" t="s">
        <v>391</v>
      </c>
      <c r="D55" t="s">
        <v>100</v>
      </c>
      <c r="E55" t="s">
        <v>123</v>
      </c>
      <c r="F55" t="s">
        <v>392</v>
      </c>
      <c r="G55" t="s">
        <v>263</v>
      </c>
      <c r="H55" t="s">
        <v>102</v>
      </c>
      <c r="I55" s="77">
        <v>2951.03</v>
      </c>
      <c r="J55" s="77">
        <v>8861</v>
      </c>
      <c r="K55" s="77">
        <v>0</v>
      </c>
      <c r="L55" s="77">
        <v>261.49076830000001</v>
      </c>
      <c r="M55" s="78">
        <v>1E-4</v>
      </c>
      <c r="N55" s="78">
        <v>4.0000000000000001E-3</v>
      </c>
      <c r="O55" s="78">
        <v>1.2999999999999999E-3</v>
      </c>
    </row>
    <row r="56" spans="2:15">
      <c r="B56" t="s">
        <v>393</v>
      </c>
      <c r="C56" t="s">
        <v>394</v>
      </c>
      <c r="D56" t="s">
        <v>100</v>
      </c>
      <c r="E56" t="s">
        <v>123</v>
      </c>
      <c r="F56" t="s">
        <v>395</v>
      </c>
      <c r="G56" t="s">
        <v>263</v>
      </c>
      <c r="H56" t="s">
        <v>102</v>
      </c>
      <c r="I56" s="77">
        <v>12885.53</v>
      </c>
      <c r="J56" s="77">
        <v>794.8</v>
      </c>
      <c r="K56" s="77">
        <v>0</v>
      </c>
      <c r="L56" s="77">
        <v>102.41419243999999</v>
      </c>
      <c r="M56" s="78">
        <v>1E-4</v>
      </c>
      <c r="N56" s="78">
        <v>1.6000000000000001E-3</v>
      </c>
      <c r="O56" s="78">
        <v>5.0000000000000001E-4</v>
      </c>
    </row>
    <row r="57" spans="2:15">
      <c r="B57" t="s">
        <v>396</v>
      </c>
      <c r="C57" t="s">
        <v>397</v>
      </c>
      <c r="D57" t="s">
        <v>100</v>
      </c>
      <c r="E57" t="s">
        <v>123</v>
      </c>
      <c r="F57" t="s">
        <v>398</v>
      </c>
      <c r="G57" t="s">
        <v>399</v>
      </c>
      <c r="H57" t="s">
        <v>102</v>
      </c>
      <c r="I57" s="77">
        <v>253.43</v>
      </c>
      <c r="J57" s="77">
        <v>41100</v>
      </c>
      <c r="K57" s="77">
        <v>0</v>
      </c>
      <c r="L57" s="77">
        <v>104.15973</v>
      </c>
      <c r="M57" s="78">
        <v>1E-4</v>
      </c>
      <c r="N57" s="78">
        <v>1.6000000000000001E-3</v>
      </c>
      <c r="O57" s="78">
        <v>5.0000000000000001E-4</v>
      </c>
    </row>
    <row r="58" spans="2:15">
      <c r="B58" t="s">
        <v>400</v>
      </c>
      <c r="C58" t="s">
        <v>401</v>
      </c>
      <c r="D58" t="s">
        <v>100</v>
      </c>
      <c r="E58" t="s">
        <v>123</v>
      </c>
      <c r="F58" t="s">
        <v>402</v>
      </c>
      <c r="G58" t="s">
        <v>273</v>
      </c>
      <c r="H58" t="s">
        <v>102</v>
      </c>
      <c r="I58" s="77">
        <v>729.96</v>
      </c>
      <c r="J58" s="77">
        <v>8921</v>
      </c>
      <c r="K58" s="77">
        <v>0</v>
      </c>
      <c r="L58" s="77">
        <v>65.119731599999994</v>
      </c>
      <c r="M58" s="78">
        <v>0</v>
      </c>
      <c r="N58" s="78">
        <v>1E-3</v>
      </c>
      <c r="O58" s="78">
        <v>2.9999999999999997E-4</v>
      </c>
    </row>
    <row r="59" spans="2:15">
      <c r="B59" t="s">
        <v>403</v>
      </c>
      <c r="C59" t="s">
        <v>404</v>
      </c>
      <c r="D59" t="s">
        <v>100</v>
      </c>
      <c r="E59" t="s">
        <v>123</v>
      </c>
      <c r="F59" t="s">
        <v>405</v>
      </c>
      <c r="G59" t="s">
        <v>273</v>
      </c>
      <c r="H59" t="s">
        <v>102</v>
      </c>
      <c r="I59" s="77">
        <v>3962.01</v>
      </c>
      <c r="J59" s="77">
        <v>5901</v>
      </c>
      <c r="K59" s="77">
        <v>0</v>
      </c>
      <c r="L59" s="77">
        <v>233.79821010000001</v>
      </c>
      <c r="M59" s="78">
        <v>1E-4</v>
      </c>
      <c r="N59" s="78">
        <v>3.5999999999999999E-3</v>
      </c>
      <c r="O59" s="78">
        <v>1.1999999999999999E-3</v>
      </c>
    </row>
    <row r="60" spans="2:15">
      <c r="B60" t="s">
        <v>406</v>
      </c>
      <c r="C60" t="s">
        <v>407</v>
      </c>
      <c r="D60" t="s">
        <v>100</v>
      </c>
      <c r="E60" t="s">
        <v>123</v>
      </c>
      <c r="F60" t="s">
        <v>408</v>
      </c>
      <c r="G60" t="s">
        <v>273</v>
      </c>
      <c r="H60" t="s">
        <v>102</v>
      </c>
      <c r="I60" s="77">
        <v>3629.83</v>
      </c>
      <c r="J60" s="77">
        <v>8890</v>
      </c>
      <c r="K60" s="77">
        <v>0</v>
      </c>
      <c r="L60" s="77">
        <v>322.69188700000001</v>
      </c>
      <c r="M60" s="78">
        <v>1E-4</v>
      </c>
      <c r="N60" s="78">
        <v>5.0000000000000001E-3</v>
      </c>
      <c r="O60" s="78">
        <v>1.6999999999999999E-3</v>
      </c>
    </row>
    <row r="61" spans="2:15">
      <c r="B61" t="s">
        <v>409</v>
      </c>
      <c r="C61" t="s">
        <v>410</v>
      </c>
      <c r="D61" t="s">
        <v>100</v>
      </c>
      <c r="E61" t="s">
        <v>123</v>
      </c>
      <c r="F61" t="s">
        <v>411</v>
      </c>
      <c r="G61" t="s">
        <v>284</v>
      </c>
      <c r="H61" t="s">
        <v>102</v>
      </c>
      <c r="I61" s="77">
        <v>8021.47</v>
      </c>
      <c r="J61" s="77">
        <v>887.7</v>
      </c>
      <c r="K61" s="77">
        <v>0</v>
      </c>
      <c r="L61" s="77">
        <v>71.206589190000003</v>
      </c>
      <c r="M61" s="78">
        <v>0</v>
      </c>
      <c r="N61" s="78">
        <v>1.1000000000000001E-3</v>
      </c>
      <c r="O61" s="78">
        <v>4.0000000000000002E-4</v>
      </c>
    </row>
    <row r="62" spans="2:15">
      <c r="B62" t="s">
        <v>412</v>
      </c>
      <c r="C62" t="s">
        <v>413</v>
      </c>
      <c r="D62" t="s">
        <v>100</v>
      </c>
      <c r="E62" t="s">
        <v>123</v>
      </c>
      <c r="F62" t="s">
        <v>414</v>
      </c>
      <c r="G62" t="s">
        <v>284</v>
      </c>
      <c r="H62" t="s">
        <v>102</v>
      </c>
      <c r="I62" s="77">
        <v>19760.97</v>
      </c>
      <c r="J62" s="77">
        <v>1369</v>
      </c>
      <c r="K62" s="77">
        <v>0</v>
      </c>
      <c r="L62" s="77">
        <v>270.52767929999999</v>
      </c>
      <c r="M62" s="78">
        <v>1E-4</v>
      </c>
      <c r="N62" s="78">
        <v>4.1999999999999997E-3</v>
      </c>
      <c r="O62" s="78">
        <v>1.4E-3</v>
      </c>
    </row>
    <row r="63" spans="2:15">
      <c r="B63" t="s">
        <v>415</v>
      </c>
      <c r="C63" t="s">
        <v>416</v>
      </c>
      <c r="D63" t="s">
        <v>100</v>
      </c>
      <c r="E63" t="s">
        <v>123</v>
      </c>
      <c r="F63" t="s">
        <v>417</v>
      </c>
      <c r="G63" t="s">
        <v>284</v>
      </c>
      <c r="H63" t="s">
        <v>102</v>
      </c>
      <c r="I63" s="77">
        <v>1809.92</v>
      </c>
      <c r="J63" s="77">
        <v>19810</v>
      </c>
      <c r="K63" s="77">
        <v>0</v>
      </c>
      <c r="L63" s="77">
        <v>358.54515199999997</v>
      </c>
      <c r="M63" s="78">
        <v>1E-4</v>
      </c>
      <c r="N63" s="78">
        <v>5.4999999999999997E-3</v>
      </c>
      <c r="O63" s="78">
        <v>1.9E-3</v>
      </c>
    </row>
    <row r="64" spans="2:15">
      <c r="B64" t="s">
        <v>418</v>
      </c>
      <c r="C64" t="s">
        <v>419</v>
      </c>
      <c r="D64" t="s">
        <v>100</v>
      </c>
      <c r="E64" t="s">
        <v>123</v>
      </c>
      <c r="F64" t="s">
        <v>420</v>
      </c>
      <c r="G64" t="s">
        <v>284</v>
      </c>
      <c r="H64" t="s">
        <v>102</v>
      </c>
      <c r="I64" s="77">
        <v>1066.4000000000001</v>
      </c>
      <c r="J64" s="77">
        <v>9978</v>
      </c>
      <c r="K64" s="77">
        <v>0</v>
      </c>
      <c r="L64" s="77">
        <v>106.40539200000001</v>
      </c>
      <c r="M64" s="78">
        <v>0</v>
      </c>
      <c r="N64" s="78">
        <v>1.6000000000000001E-3</v>
      </c>
      <c r="O64" s="78">
        <v>5.0000000000000001E-4</v>
      </c>
    </row>
    <row r="65" spans="2:15">
      <c r="B65" t="s">
        <v>421</v>
      </c>
      <c r="C65" t="s">
        <v>422</v>
      </c>
      <c r="D65" t="s">
        <v>100</v>
      </c>
      <c r="E65" t="s">
        <v>123</v>
      </c>
      <c r="F65" t="s">
        <v>423</v>
      </c>
      <c r="G65" t="s">
        <v>284</v>
      </c>
      <c r="H65" t="s">
        <v>102</v>
      </c>
      <c r="I65" s="77">
        <v>1397.05</v>
      </c>
      <c r="J65" s="77">
        <v>24790</v>
      </c>
      <c r="K65" s="77">
        <v>0</v>
      </c>
      <c r="L65" s="77">
        <v>346.32869499999998</v>
      </c>
      <c r="M65" s="78">
        <v>1E-4</v>
      </c>
      <c r="N65" s="78">
        <v>5.3E-3</v>
      </c>
      <c r="O65" s="78">
        <v>1.8E-3</v>
      </c>
    </row>
    <row r="66" spans="2:15">
      <c r="B66" t="s">
        <v>424</v>
      </c>
      <c r="C66" t="s">
        <v>425</v>
      </c>
      <c r="D66" t="s">
        <v>100</v>
      </c>
      <c r="E66" t="s">
        <v>123</v>
      </c>
      <c r="F66" t="s">
        <v>426</v>
      </c>
      <c r="G66" t="s">
        <v>284</v>
      </c>
      <c r="H66" t="s">
        <v>102</v>
      </c>
      <c r="I66" s="77">
        <v>21540.3</v>
      </c>
      <c r="J66" s="77">
        <v>950.7</v>
      </c>
      <c r="K66" s="77">
        <v>0</v>
      </c>
      <c r="L66" s="77">
        <v>204.78363210000001</v>
      </c>
      <c r="M66" s="78">
        <v>1E-4</v>
      </c>
      <c r="N66" s="78">
        <v>3.2000000000000002E-3</v>
      </c>
      <c r="O66" s="78">
        <v>1.1000000000000001E-3</v>
      </c>
    </row>
    <row r="67" spans="2:15">
      <c r="B67" t="s">
        <v>427</v>
      </c>
      <c r="C67" t="s">
        <v>428</v>
      </c>
      <c r="D67" t="s">
        <v>100</v>
      </c>
      <c r="E67" t="s">
        <v>123</v>
      </c>
      <c r="F67" t="s">
        <v>429</v>
      </c>
      <c r="G67" t="s">
        <v>284</v>
      </c>
      <c r="H67" t="s">
        <v>102</v>
      </c>
      <c r="I67" s="77">
        <v>1226.6600000000001</v>
      </c>
      <c r="J67" s="77">
        <v>8450</v>
      </c>
      <c r="K67" s="77">
        <v>0</v>
      </c>
      <c r="L67" s="77">
        <v>103.65277</v>
      </c>
      <c r="M67" s="78">
        <v>1E-4</v>
      </c>
      <c r="N67" s="78">
        <v>1.6000000000000001E-3</v>
      </c>
      <c r="O67" s="78">
        <v>5.0000000000000001E-4</v>
      </c>
    </row>
    <row r="68" spans="2:15">
      <c r="B68" t="s">
        <v>430</v>
      </c>
      <c r="C68" t="s">
        <v>431</v>
      </c>
      <c r="D68" t="s">
        <v>100</v>
      </c>
      <c r="E68" t="s">
        <v>123</v>
      </c>
      <c r="F68" t="s">
        <v>432</v>
      </c>
      <c r="G68" t="s">
        <v>284</v>
      </c>
      <c r="H68" t="s">
        <v>102</v>
      </c>
      <c r="I68" s="77">
        <v>883.89</v>
      </c>
      <c r="J68" s="77">
        <v>3816</v>
      </c>
      <c r="K68" s="77">
        <v>0</v>
      </c>
      <c r="L68" s="77">
        <v>33.729242399999997</v>
      </c>
      <c r="M68" s="78">
        <v>0</v>
      </c>
      <c r="N68" s="78">
        <v>5.0000000000000001E-4</v>
      </c>
      <c r="O68" s="78">
        <v>2.0000000000000001E-4</v>
      </c>
    </row>
    <row r="69" spans="2:15">
      <c r="B69" t="s">
        <v>433</v>
      </c>
      <c r="C69" t="s">
        <v>434</v>
      </c>
      <c r="D69" t="s">
        <v>100</v>
      </c>
      <c r="E69" t="s">
        <v>123</v>
      </c>
      <c r="F69" t="s">
        <v>435</v>
      </c>
      <c r="G69" t="s">
        <v>284</v>
      </c>
      <c r="H69" t="s">
        <v>102</v>
      </c>
      <c r="I69" s="77">
        <v>5085.51</v>
      </c>
      <c r="J69" s="77">
        <v>2810.0001719999959</v>
      </c>
      <c r="K69" s="77">
        <v>0</v>
      </c>
      <c r="L69" s="77">
        <v>142.902839747077</v>
      </c>
      <c r="M69" s="78">
        <v>1E-4</v>
      </c>
      <c r="N69" s="78">
        <v>2.2000000000000001E-3</v>
      </c>
      <c r="O69" s="78">
        <v>6.9999999999999999E-4</v>
      </c>
    </row>
    <row r="70" spans="2:15">
      <c r="B70" t="s">
        <v>436</v>
      </c>
      <c r="C70" t="s">
        <v>437</v>
      </c>
      <c r="D70" t="s">
        <v>100</v>
      </c>
      <c r="E70" t="s">
        <v>123</v>
      </c>
      <c r="F70" t="s">
        <v>438</v>
      </c>
      <c r="G70" t="s">
        <v>291</v>
      </c>
      <c r="H70" t="s">
        <v>102</v>
      </c>
      <c r="I70" s="77">
        <v>86.09</v>
      </c>
      <c r="J70" s="77">
        <v>17300</v>
      </c>
      <c r="K70" s="77">
        <v>0</v>
      </c>
      <c r="L70" s="77">
        <v>14.89357</v>
      </c>
      <c r="M70" s="78">
        <v>0</v>
      </c>
      <c r="N70" s="78">
        <v>2.0000000000000001E-4</v>
      </c>
      <c r="O70" s="78">
        <v>1E-4</v>
      </c>
    </row>
    <row r="71" spans="2:15">
      <c r="B71" t="s">
        <v>439</v>
      </c>
      <c r="C71" t="s">
        <v>440</v>
      </c>
      <c r="D71" t="s">
        <v>100</v>
      </c>
      <c r="E71" t="s">
        <v>123</v>
      </c>
      <c r="F71" t="s">
        <v>441</v>
      </c>
      <c r="G71" t="s">
        <v>112</v>
      </c>
      <c r="H71" t="s">
        <v>102</v>
      </c>
      <c r="I71" s="77">
        <v>1365.17</v>
      </c>
      <c r="J71" s="77">
        <v>12130</v>
      </c>
      <c r="K71" s="77">
        <v>0</v>
      </c>
      <c r="L71" s="77">
        <v>165.59512100000001</v>
      </c>
      <c r="M71" s="78">
        <v>0</v>
      </c>
      <c r="N71" s="78">
        <v>2.5000000000000001E-3</v>
      </c>
      <c r="O71" s="78">
        <v>8.9999999999999998E-4</v>
      </c>
    </row>
    <row r="72" spans="2:15">
      <c r="B72" t="s">
        <v>442</v>
      </c>
      <c r="C72" t="s">
        <v>443</v>
      </c>
      <c r="D72" t="s">
        <v>100</v>
      </c>
      <c r="E72" t="s">
        <v>123</v>
      </c>
      <c r="F72" t="s">
        <v>444</v>
      </c>
      <c r="G72" t="s">
        <v>112</v>
      </c>
      <c r="H72" t="s">
        <v>102</v>
      </c>
      <c r="I72" s="77">
        <v>224887.16</v>
      </c>
      <c r="J72" s="77">
        <v>58.3</v>
      </c>
      <c r="K72" s="77">
        <v>0</v>
      </c>
      <c r="L72" s="77">
        <v>131.10921428</v>
      </c>
      <c r="M72" s="78">
        <v>2.0000000000000001E-4</v>
      </c>
      <c r="N72" s="78">
        <v>2E-3</v>
      </c>
      <c r="O72" s="78">
        <v>6.9999999999999999E-4</v>
      </c>
    </row>
    <row r="73" spans="2:15">
      <c r="B73" t="s">
        <v>445</v>
      </c>
      <c r="C73" t="s">
        <v>446</v>
      </c>
      <c r="D73" t="s">
        <v>100</v>
      </c>
      <c r="E73" t="s">
        <v>123</v>
      </c>
      <c r="F73" t="s">
        <v>447</v>
      </c>
      <c r="G73" t="s">
        <v>112</v>
      </c>
      <c r="H73" t="s">
        <v>102</v>
      </c>
      <c r="I73" s="77">
        <v>969.05</v>
      </c>
      <c r="J73" s="77">
        <v>42230</v>
      </c>
      <c r="K73" s="77">
        <v>0</v>
      </c>
      <c r="L73" s="77">
        <v>409.22981499999997</v>
      </c>
      <c r="M73" s="78">
        <v>1E-4</v>
      </c>
      <c r="N73" s="78">
        <v>6.3E-3</v>
      </c>
      <c r="O73" s="78">
        <v>2.0999999999999999E-3</v>
      </c>
    </row>
    <row r="74" spans="2:15">
      <c r="B74" t="s">
        <v>448</v>
      </c>
      <c r="C74" t="s">
        <v>449</v>
      </c>
      <c r="D74" t="s">
        <v>100</v>
      </c>
      <c r="E74" t="s">
        <v>123</v>
      </c>
      <c r="F74" t="s">
        <v>450</v>
      </c>
      <c r="G74" t="s">
        <v>313</v>
      </c>
      <c r="H74" t="s">
        <v>102</v>
      </c>
      <c r="I74" s="77">
        <v>498247.91</v>
      </c>
      <c r="J74" s="77">
        <v>165.6</v>
      </c>
      <c r="K74" s="77">
        <v>0</v>
      </c>
      <c r="L74" s="77">
        <v>825.09853896000004</v>
      </c>
      <c r="M74" s="78">
        <v>2.0000000000000001E-4</v>
      </c>
      <c r="N74" s="78">
        <v>1.2699999999999999E-2</v>
      </c>
      <c r="O74" s="78">
        <v>4.3E-3</v>
      </c>
    </row>
    <row r="75" spans="2:15">
      <c r="B75" t="s">
        <v>451</v>
      </c>
      <c r="C75" t="s">
        <v>452</v>
      </c>
      <c r="D75" t="s">
        <v>100</v>
      </c>
      <c r="E75" t="s">
        <v>123</v>
      </c>
      <c r="F75" t="s">
        <v>453</v>
      </c>
      <c r="G75" t="s">
        <v>313</v>
      </c>
      <c r="H75" t="s">
        <v>102</v>
      </c>
      <c r="I75" s="77">
        <v>4298.6499999999996</v>
      </c>
      <c r="J75" s="77">
        <v>2923</v>
      </c>
      <c r="K75" s="77">
        <v>0</v>
      </c>
      <c r="L75" s="77">
        <v>125.6495395</v>
      </c>
      <c r="M75" s="78">
        <v>0</v>
      </c>
      <c r="N75" s="78">
        <v>1.9E-3</v>
      </c>
      <c r="O75" s="78">
        <v>5.9999999999999995E-4</v>
      </c>
    </row>
    <row r="76" spans="2:15">
      <c r="B76" t="s">
        <v>454</v>
      </c>
      <c r="C76" t="s">
        <v>455</v>
      </c>
      <c r="D76" t="s">
        <v>100</v>
      </c>
      <c r="E76" t="s">
        <v>123</v>
      </c>
      <c r="F76" t="s">
        <v>456</v>
      </c>
      <c r="G76" t="s">
        <v>313</v>
      </c>
      <c r="H76" t="s">
        <v>102</v>
      </c>
      <c r="I76" s="77">
        <v>9227.9699999999993</v>
      </c>
      <c r="J76" s="77">
        <v>2185</v>
      </c>
      <c r="K76" s="77">
        <v>0</v>
      </c>
      <c r="L76" s="77">
        <v>201.6311445</v>
      </c>
      <c r="M76" s="78">
        <v>1E-4</v>
      </c>
      <c r="N76" s="78">
        <v>3.0999999999999999E-3</v>
      </c>
      <c r="O76" s="78">
        <v>1E-3</v>
      </c>
    </row>
    <row r="77" spans="2:15">
      <c r="B77" t="s">
        <v>457</v>
      </c>
      <c r="C77" t="s">
        <v>458</v>
      </c>
      <c r="D77" t="s">
        <v>100</v>
      </c>
      <c r="E77" t="s">
        <v>123</v>
      </c>
      <c r="F77" t="s">
        <v>459</v>
      </c>
      <c r="G77" t="s">
        <v>313</v>
      </c>
      <c r="H77" t="s">
        <v>102</v>
      </c>
      <c r="I77" s="77">
        <v>57196.42</v>
      </c>
      <c r="J77" s="77">
        <v>317.89999999999998</v>
      </c>
      <c r="K77" s="77">
        <v>0</v>
      </c>
      <c r="L77" s="77">
        <v>181.82741917999999</v>
      </c>
      <c r="M77" s="78">
        <v>1E-4</v>
      </c>
      <c r="N77" s="78">
        <v>2.8E-3</v>
      </c>
      <c r="O77" s="78">
        <v>8.9999999999999998E-4</v>
      </c>
    </row>
    <row r="78" spans="2:15">
      <c r="B78" t="s">
        <v>460</v>
      </c>
      <c r="C78" t="s">
        <v>461</v>
      </c>
      <c r="D78" t="s">
        <v>100</v>
      </c>
      <c r="E78" t="s">
        <v>123</v>
      </c>
      <c r="F78" t="s">
        <v>462</v>
      </c>
      <c r="G78" t="s">
        <v>323</v>
      </c>
      <c r="H78" t="s">
        <v>102</v>
      </c>
      <c r="I78" s="77">
        <v>754.05</v>
      </c>
      <c r="J78" s="77">
        <v>15780</v>
      </c>
      <c r="K78" s="77">
        <v>0</v>
      </c>
      <c r="L78" s="77">
        <v>118.98909</v>
      </c>
      <c r="M78" s="78">
        <v>1E-4</v>
      </c>
      <c r="N78" s="78">
        <v>1.8E-3</v>
      </c>
      <c r="O78" s="78">
        <v>5.9999999999999995E-4</v>
      </c>
    </row>
    <row r="79" spans="2:15">
      <c r="B79" t="s">
        <v>463</v>
      </c>
      <c r="C79" t="s">
        <v>464</v>
      </c>
      <c r="D79" t="s">
        <v>100</v>
      </c>
      <c r="E79" t="s">
        <v>123</v>
      </c>
      <c r="F79" t="s">
        <v>465</v>
      </c>
      <c r="G79" t="s">
        <v>327</v>
      </c>
      <c r="H79" t="s">
        <v>102</v>
      </c>
      <c r="I79" s="77">
        <v>1378.44</v>
      </c>
      <c r="J79" s="77">
        <v>23500</v>
      </c>
      <c r="K79" s="77">
        <v>0</v>
      </c>
      <c r="L79" s="77">
        <v>323.93340000000001</v>
      </c>
      <c r="M79" s="78">
        <v>0</v>
      </c>
      <c r="N79" s="78">
        <v>5.0000000000000001E-3</v>
      </c>
      <c r="O79" s="78">
        <v>1.6999999999999999E-3</v>
      </c>
    </row>
    <row r="80" spans="2:15">
      <c r="B80" t="s">
        <v>466</v>
      </c>
      <c r="C80" t="s">
        <v>467</v>
      </c>
      <c r="D80" t="s">
        <v>100</v>
      </c>
      <c r="E80" t="s">
        <v>123</v>
      </c>
      <c r="F80" t="s">
        <v>468</v>
      </c>
      <c r="G80" t="s">
        <v>334</v>
      </c>
      <c r="H80" t="s">
        <v>102</v>
      </c>
      <c r="I80" s="77">
        <v>7762.41</v>
      </c>
      <c r="J80" s="77">
        <v>864</v>
      </c>
      <c r="K80" s="77">
        <v>0</v>
      </c>
      <c r="L80" s="77">
        <v>67.067222400000006</v>
      </c>
      <c r="M80" s="78">
        <v>1E-4</v>
      </c>
      <c r="N80" s="78">
        <v>1E-3</v>
      </c>
      <c r="O80" s="78">
        <v>2.9999999999999997E-4</v>
      </c>
    </row>
    <row r="81" spans="2:15">
      <c r="B81" t="s">
        <v>469</v>
      </c>
      <c r="C81" t="s">
        <v>470</v>
      </c>
      <c r="D81" t="s">
        <v>100</v>
      </c>
      <c r="E81" t="s">
        <v>123</v>
      </c>
      <c r="F81" t="s">
        <v>471</v>
      </c>
      <c r="G81" t="s">
        <v>472</v>
      </c>
      <c r="H81" t="s">
        <v>102</v>
      </c>
      <c r="I81" s="77">
        <v>2256.7199999999998</v>
      </c>
      <c r="J81" s="77">
        <v>38400</v>
      </c>
      <c r="K81" s="77">
        <v>0</v>
      </c>
      <c r="L81" s="77">
        <v>866.58047999999997</v>
      </c>
      <c r="M81" s="78">
        <v>1E-4</v>
      </c>
      <c r="N81" s="78">
        <v>1.3299999999999999E-2</v>
      </c>
      <c r="O81" s="78">
        <v>4.4999999999999997E-3</v>
      </c>
    </row>
    <row r="82" spans="2:15">
      <c r="B82" t="s">
        <v>473</v>
      </c>
      <c r="C82" t="s">
        <v>474</v>
      </c>
      <c r="D82" t="s">
        <v>100</v>
      </c>
      <c r="E82" t="s">
        <v>123</v>
      </c>
      <c r="F82" t="s">
        <v>475</v>
      </c>
      <c r="G82" t="s">
        <v>476</v>
      </c>
      <c r="H82" t="s">
        <v>102</v>
      </c>
      <c r="I82" s="77">
        <v>551.08000000000004</v>
      </c>
      <c r="J82" s="77">
        <v>3186</v>
      </c>
      <c r="K82" s="77">
        <v>0</v>
      </c>
      <c r="L82" s="77">
        <v>17.557408800000001</v>
      </c>
      <c r="M82" s="78">
        <v>0</v>
      </c>
      <c r="N82" s="78">
        <v>2.9999999999999997E-4</v>
      </c>
      <c r="O82" s="78">
        <v>1E-4</v>
      </c>
    </row>
    <row r="83" spans="2:15">
      <c r="B83" t="s">
        <v>477</v>
      </c>
      <c r="C83" t="s">
        <v>478</v>
      </c>
      <c r="D83" t="s">
        <v>100</v>
      </c>
      <c r="E83" t="s">
        <v>123</v>
      </c>
      <c r="F83" t="s">
        <v>479</v>
      </c>
      <c r="G83" t="s">
        <v>476</v>
      </c>
      <c r="H83" t="s">
        <v>102</v>
      </c>
      <c r="I83" s="77">
        <v>1265.76</v>
      </c>
      <c r="J83" s="77">
        <v>11980</v>
      </c>
      <c r="K83" s="77">
        <v>0</v>
      </c>
      <c r="L83" s="77">
        <v>151.638048</v>
      </c>
      <c r="M83" s="78">
        <v>1E-4</v>
      </c>
      <c r="N83" s="78">
        <v>2.3E-3</v>
      </c>
      <c r="O83" s="78">
        <v>8.0000000000000004E-4</v>
      </c>
    </row>
    <row r="84" spans="2:15">
      <c r="B84" t="s">
        <v>480</v>
      </c>
      <c r="C84" t="s">
        <v>481</v>
      </c>
      <c r="D84" t="s">
        <v>100</v>
      </c>
      <c r="E84" t="s">
        <v>123</v>
      </c>
      <c r="F84" t="s">
        <v>482</v>
      </c>
      <c r="G84" t="s">
        <v>476</v>
      </c>
      <c r="H84" t="s">
        <v>102</v>
      </c>
      <c r="I84" s="77">
        <v>638.21</v>
      </c>
      <c r="J84" s="77">
        <v>26950</v>
      </c>
      <c r="K84" s="77">
        <v>0</v>
      </c>
      <c r="L84" s="77">
        <v>171.99759499999999</v>
      </c>
      <c r="M84" s="78">
        <v>1E-4</v>
      </c>
      <c r="N84" s="78">
        <v>2.5999999999999999E-3</v>
      </c>
      <c r="O84" s="78">
        <v>8.9999999999999998E-4</v>
      </c>
    </row>
    <row r="85" spans="2:15">
      <c r="B85" t="s">
        <v>483</v>
      </c>
      <c r="C85" t="s">
        <v>484</v>
      </c>
      <c r="D85" t="s">
        <v>100</v>
      </c>
      <c r="E85" t="s">
        <v>123</v>
      </c>
      <c r="F85" t="s">
        <v>485</v>
      </c>
      <c r="G85" t="s">
        <v>338</v>
      </c>
      <c r="H85" t="s">
        <v>102</v>
      </c>
      <c r="I85" s="77">
        <v>19107.68</v>
      </c>
      <c r="J85" s="77">
        <v>1178</v>
      </c>
      <c r="K85" s="77">
        <v>0</v>
      </c>
      <c r="L85" s="77">
        <v>225.08847040000001</v>
      </c>
      <c r="M85" s="78">
        <v>2.0000000000000001E-4</v>
      </c>
      <c r="N85" s="78">
        <v>3.5000000000000001E-3</v>
      </c>
      <c r="O85" s="78">
        <v>1.1999999999999999E-3</v>
      </c>
    </row>
    <row r="86" spans="2:15">
      <c r="B86" t="s">
        <v>486</v>
      </c>
      <c r="C86" t="s">
        <v>487</v>
      </c>
      <c r="D86" t="s">
        <v>100</v>
      </c>
      <c r="E86" t="s">
        <v>123</v>
      </c>
      <c r="F86" t="s">
        <v>488</v>
      </c>
      <c r="G86" t="s">
        <v>489</v>
      </c>
      <c r="H86" t="s">
        <v>102</v>
      </c>
      <c r="I86" s="77">
        <v>1448.71</v>
      </c>
      <c r="J86" s="77">
        <v>3661</v>
      </c>
      <c r="K86" s="77">
        <v>0</v>
      </c>
      <c r="L86" s="77">
        <v>53.0372731</v>
      </c>
      <c r="M86" s="78">
        <v>0</v>
      </c>
      <c r="N86" s="78">
        <v>8.0000000000000004E-4</v>
      </c>
      <c r="O86" s="78">
        <v>2.9999999999999997E-4</v>
      </c>
    </row>
    <row r="87" spans="2:15">
      <c r="B87" t="s">
        <v>490</v>
      </c>
      <c r="C87" t="s">
        <v>491</v>
      </c>
      <c r="D87" t="s">
        <v>100</v>
      </c>
      <c r="E87" t="s">
        <v>123</v>
      </c>
      <c r="F87" t="s">
        <v>492</v>
      </c>
      <c r="G87" t="s">
        <v>489</v>
      </c>
      <c r="H87" t="s">
        <v>102</v>
      </c>
      <c r="I87" s="77">
        <v>257.27999999999997</v>
      </c>
      <c r="J87" s="77">
        <v>5580</v>
      </c>
      <c r="K87" s="77">
        <v>0</v>
      </c>
      <c r="L87" s="77">
        <v>14.356223999999999</v>
      </c>
      <c r="M87" s="78">
        <v>0</v>
      </c>
      <c r="N87" s="78">
        <v>2.0000000000000001E-4</v>
      </c>
      <c r="O87" s="78">
        <v>1E-4</v>
      </c>
    </row>
    <row r="88" spans="2:15">
      <c r="B88" t="s">
        <v>493</v>
      </c>
      <c r="C88" t="s">
        <v>494</v>
      </c>
      <c r="D88" t="s">
        <v>100</v>
      </c>
      <c r="E88" t="s">
        <v>123</v>
      </c>
      <c r="F88" t="s">
        <v>495</v>
      </c>
      <c r="G88" t="s">
        <v>489</v>
      </c>
      <c r="H88" t="s">
        <v>102</v>
      </c>
      <c r="I88" s="77">
        <v>18002.63</v>
      </c>
      <c r="J88" s="77">
        <v>1167</v>
      </c>
      <c r="K88" s="77">
        <v>0</v>
      </c>
      <c r="L88" s="77">
        <v>210.09069210000001</v>
      </c>
      <c r="M88" s="78">
        <v>1E-4</v>
      </c>
      <c r="N88" s="78">
        <v>3.2000000000000002E-3</v>
      </c>
      <c r="O88" s="78">
        <v>1.1000000000000001E-3</v>
      </c>
    </row>
    <row r="89" spans="2:15">
      <c r="B89" t="s">
        <v>496</v>
      </c>
      <c r="C89" t="s">
        <v>497</v>
      </c>
      <c r="D89" t="s">
        <v>100</v>
      </c>
      <c r="E89" t="s">
        <v>123</v>
      </c>
      <c r="F89" t="s">
        <v>498</v>
      </c>
      <c r="G89" t="s">
        <v>489</v>
      </c>
      <c r="H89" t="s">
        <v>102</v>
      </c>
      <c r="I89" s="77">
        <v>2579.5100000000002</v>
      </c>
      <c r="J89" s="77">
        <v>4892</v>
      </c>
      <c r="K89" s="77">
        <v>0</v>
      </c>
      <c r="L89" s="77">
        <v>126.1896292</v>
      </c>
      <c r="M89" s="78">
        <v>0</v>
      </c>
      <c r="N89" s="78">
        <v>1.9E-3</v>
      </c>
      <c r="O89" s="78">
        <v>6.9999999999999999E-4</v>
      </c>
    </row>
    <row r="90" spans="2:15">
      <c r="B90" t="s">
        <v>499</v>
      </c>
      <c r="C90" t="s">
        <v>500</v>
      </c>
      <c r="D90" t="s">
        <v>100</v>
      </c>
      <c r="E90" t="s">
        <v>123</v>
      </c>
      <c r="F90" t="s">
        <v>501</v>
      </c>
      <c r="G90" t="s">
        <v>342</v>
      </c>
      <c r="H90" t="s">
        <v>102</v>
      </c>
      <c r="I90" s="77">
        <v>1550.76</v>
      </c>
      <c r="J90" s="77">
        <v>3380</v>
      </c>
      <c r="K90" s="77">
        <v>0</v>
      </c>
      <c r="L90" s="77">
        <v>52.415688000000003</v>
      </c>
      <c r="M90" s="78">
        <v>0</v>
      </c>
      <c r="N90" s="78">
        <v>8.0000000000000004E-4</v>
      </c>
      <c r="O90" s="78">
        <v>2.9999999999999997E-4</v>
      </c>
    </row>
    <row r="91" spans="2:15">
      <c r="B91" t="s">
        <v>502</v>
      </c>
      <c r="C91" t="s">
        <v>503</v>
      </c>
      <c r="D91" t="s">
        <v>100</v>
      </c>
      <c r="E91" t="s">
        <v>123</v>
      </c>
      <c r="F91" t="s">
        <v>504</v>
      </c>
      <c r="G91" t="s">
        <v>342</v>
      </c>
      <c r="H91" t="s">
        <v>102</v>
      </c>
      <c r="I91" s="77">
        <v>313.13</v>
      </c>
      <c r="J91" s="77">
        <v>71190</v>
      </c>
      <c r="K91" s="77">
        <v>0</v>
      </c>
      <c r="L91" s="77">
        <v>222.917247</v>
      </c>
      <c r="M91" s="78">
        <v>1E-4</v>
      </c>
      <c r="N91" s="78">
        <v>3.3999999999999998E-3</v>
      </c>
      <c r="O91" s="78">
        <v>1.1999999999999999E-3</v>
      </c>
    </row>
    <row r="92" spans="2:15">
      <c r="B92" t="s">
        <v>505</v>
      </c>
      <c r="C92" t="s">
        <v>506</v>
      </c>
      <c r="D92" t="s">
        <v>100</v>
      </c>
      <c r="E92" t="s">
        <v>123</v>
      </c>
      <c r="F92" t="s">
        <v>507</v>
      </c>
      <c r="G92" t="s">
        <v>342</v>
      </c>
      <c r="H92" t="s">
        <v>102</v>
      </c>
      <c r="I92" s="77">
        <v>7928.22</v>
      </c>
      <c r="J92" s="77">
        <v>858.7</v>
      </c>
      <c r="K92" s="77">
        <v>0</v>
      </c>
      <c r="L92" s="77">
        <v>68.079625140000005</v>
      </c>
      <c r="M92" s="78">
        <v>1E-4</v>
      </c>
      <c r="N92" s="78">
        <v>1E-3</v>
      </c>
      <c r="O92" s="78">
        <v>4.0000000000000002E-4</v>
      </c>
    </row>
    <row r="93" spans="2:15">
      <c r="B93" t="s">
        <v>508</v>
      </c>
      <c r="C93" t="s">
        <v>509</v>
      </c>
      <c r="D93" t="s">
        <v>100</v>
      </c>
      <c r="E93" t="s">
        <v>123</v>
      </c>
      <c r="F93" t="s">
        <v>510</v>
      </c>
      <c r="G93" t="s">
        <v>342</v>
      </c>
      <c r="H93" t="s">
        <v>102</v>
      </c>
      <c r="I93" s="77">
        <v>3897.2</v>
      </c>
      <c r="J93" s="77">
        <v>6819</v>
      </c>
      <c r="K93" s="77">
        <v>0</v>
      </c>
      <c r="L93" s="77">
        <v>265.750068</v>
      </c>
      <c r="M93" s="78">
        <v>1E-4</v>
      </c>
      <c r="N93" s="78">
        <v>4.1000000000000003E-3</v>
      </c>
      <c r="O93" s="78">
        <v>1.4E-3</v>
      </c>
    </row>
    <row r="94" spans="2:15">
      <c r="B94" t="s">
        <v>511</v>
      </c>
      <c r="C94" t="s">
        <v>512</v>
      </c>
      <c r="D94" t="s">
        <v>100</v>
      </c>
      <c r="E94" t="s">
        <v>123</v>
      </c>
      <c r="F94" t="s">
        <v>513</v>
      </c>
      <c r="G94" t="s">
        <v>342</v>
      </c>
      <c r="H94" t="s">
        <v>102</v>
      </c>
      <c r="I94" s="77">
        <v>123830.73</v>
      </c>
      <c r="J94" s="77">
        <v>156.1</v>
      </c>
      <c r="K94" s="77">
        <v>0</v>
      </c>
      <c r="L94" s="77">
        <v>193.29976952999999</v>
      </c>
      <c r="M94" s="78">
        <v>2.0000000000000001E-4</v>
      </c>
      <c r="N94" s="78">
        <v>3.0000000000000001E-3</v>
      </c>
      <c r="O94" s="78">
        <v>1E-3</v>
      </c>
    </row>
    <row r="95" spans="2:15">
      <c r="B95" t="s">
        <v>514</v>
      </c>
      <c r="C95" t="s">
        <v>515</v>
      </c>
      <c r="D95" t="s">
        <v>100</v>
      </c>
      <c r="E95" t="s">
        <v>123</v>
      </c>
      <c r="F95" t="s">
        <v>516</v>
      </c>
      <c r="G95" t="s">
        <v>342</v>
      </c>
      <c r="H95" t="s">
        <v>102</v>
      </c>
      <c r="I95" s="77">
        <v>1565.01</v>
      </c>
      <c r="J95" s="77">
        <v>21760</v>
      </c>
      <c r="K95" s="77">
        <v>0</v>
      </c>
      <c r="L95" s="77">
        <v>340.546176</v>
      </c>
      <c r="M95" s="78">
        <v>1E-4</v>
      </c>
      <c r="N95" s="78">
        <v>5.1999999999999998E-3</v>
      </c>
      <c r="O95" s="78">
        <v>1.8E-3</v>
      </c>
    </row>
    <row r="96" spans="2:15">
      <c r="B96" t="s">
        <v>517</v>
      </c>
      <c r="C96" t="s">
        <v>518</v>
      </c>
      <c r="D96" t="s">
        <v>100</v>
      </c>
      <c r="E96" t="s">
        <v>123</v>
      </c>
      <c r="F96" t="s">
        <v>519</v>
      </c>
      <c r="G96" t="s">
        <v>342</v>
      </c>
      <c r="H96" t="s">
        <v>102</v>
      </c>
      <c r="I96" s="77">
        <v>22465.34</v>
      </c>
      <c r="J96" s="77">
        <v>1555</v>
      </c>
      <c r="K96" s="77">
        <v>0</v>
      </c>
      <c r="L96" s="77">
        <v>349.33603699999998</v>
      </c>
      <c r="M96" s="78">
        <v>1E-4</v>
      </c>
      <c r="N96" s="78">
        <v>5.4000000000000003E-3</v>
      </c>
      <c r="O96" s="78">
        <v>1.8E-3</v>
      </c>
    </row>
    <row r="97" spans="2:15">
      <c r="B97" t="s">
        <v>520</v>
      </c>
      <c r="C97" t="s">
        <v>521</v>
      </c>
      <c r="D97" t="s">
        <v>100</v>
      </c>
      <c r="E97" t="s">
        <v>123</v>
      </c>
      <c r="F97" t="s">
        <v>522</v>
      </c>
      <c r="G97" t="s">
        <v>125</v>
      </c>
      <c r="H97" t="s">
        <v>102</v>
      </c>
      <c r="I97" s="77">
        <v>5900.74</v>
      </c>
      <c r="J97" s="77">
        <v>2246</v>
      </c>
      <c r="K97" s="77">
        <v>0</v>
      </c>
      <c r="L97" s="77">
        <v>132.5306204</v>
      </c>
      <c r="M97" s="78">
        <v>0</v>
      </c>
      <c r="N97" s="78">
        <v>2E-3</v>
      </c>
      <c r="O97" s="78">
        <v>6.9999999999999999E-4</v>
      </c>
    </row>
    <row r="98" spans="2:15">
      <c r="B98" t="s">
        <v>523</v>
      </c>
      <c r="C98" t="s">
        <v>524</v>
      </c>
      <c r="D98" t="s">
        <v>100</v>
      </c>
      <c r="E98" t="s">
        <v>123</v>
      </c>
      <c r="F98" t="s">
        <v>525</v>
      </c>
      <c r="G98" t="s">
        <v>526</v>
      </c>
      <c r="H98" t="s">
        <v>102</v>
      </c>
      <c r="I98" s="77">
        <v>9037.66</v>
      </c>
      <c r="J98" s="77">
        <v>4003</v>
      </c>
      <c r="K98" s="77">
        <v>0</v>
      </c>
      <c r="L98" s="77">
        <v>361.77752980000002</v>
      </c>
      <c r="M98" s="78">
        <v>1E-4</v>
      </c>
      <c r="N98" s="78">
        <v>5.5999999999999999E-3</v>
      </c>
      <c r="O98" s="78">
        <v>1.9E-3</v>
      </c>
    </row>
    <row r="99" spans="2:15">
      <c r="B99" t="s">
        <v>527</v>
      </c>
      <c r="C99" t="s">
        <v>528</v>
      </c>
      <c r="D99" t="s">
        <v>100</v>
      </c>
      <c r="E99" t="s">
        <v>123</v>
      </c>
      <c r="F99" t="s">
        <v>529</v>
      </c>
      <c r="G99" t="s">
        <v>530</v>
      </c>
      <c r="H99" t="s">
        <v>102</v>
      </c>
      <c r="I99" s="77">
        <v>1756.21</v>
      </c>
      <c r="J99" s="77">
        <v>8131</v>
      </c>
      <c r="K99" s="77">
        <v>0</v>
      </c>
      <c r="L99" s="77">
        <v>142.7974351</v>
      </c>
      <c r="M99" s="78">
        <v>1E-4</v>
      </c>
      <c r="N99" s="78">
        <v>2.2000000000000001E-3</v>
      </c>
      <c r="O99" s="78">
        <v>6.9999999999999999E-4</v>
      </c>
    </row>
    <row r="100" spans="2:15">
      <c r="B100" t="s">
        <v>531</v>
      </c>
      <c r="C100" t="s">
        <v>532</v>
      </c>
      <c r="D100" t="s">
        <v>100</v>
      </c>
      <c r="E100" t="s">
        <v>123</v>
      </c>
      <c r="F100" t="s">
        <v>533</v>
      </c>
      <c r="G100" t="s">
        <v>530</v>
      </c>
      <c r="H100" t="s">
        <v>102</v>
      </c>
      <c r="I100" s="77">
        <v>1454.43</v>
      </c>
      <c r="J100" s="77">
        <v>15550</v>
      </c>
      <c r="K100" s="77">
        <v>0</v>
      </c>
      <c r="L100" s="77">
        <v>226.16386499999999</v>
      </c>
      <c r="M100" s="78">
        <v>1E-4</v>
      </c>
      <c r="N100" s="78">
        <v>3.5000000000000001E-3</v>
      </c>
      <c r="O100" s="78">
        <v>1.1999999999999999E-3</v>
      </c>
    </row>
    <row r="101" spans="2:15">
      <c r="B101" t="s">
        <v>534</v>
      </c>
      <c r="C101" t="s">
        <v>535</v>
      </c>
      <c r="D101" t="s">
        <v>100</v>
      </c>
      <c r="E101" t="s">
        <v>123</v>
      </c>
      <c r="F101" t="s">
        <v>536</v>
      </c>
      <c r="G101" t="s">
        <v>530</v>
      </c>
      <c r="H101" t="s">
        <v>102</v>
      </c>
      <c r="I101" s="77">
        <v>642.65</v>
      </c>
      <c r="J101" s="77">
        <v>26410</v>
      </c>
      <c r="K101" s="77">
        <v>0</v>
      </c>
      <c r="L101" s="77">
        <v>169.72386499999999</v>
      </c>
      <c r="M101" s="78">
        <v>0</v>
      </c>
      <c r="N101" s="78">
        <v>2.5999999999999999E-3</v>
      </c>
      <c r="O101" s="78">
        <v>8.9999999999999998E-4</v>
      </c>
    </row>
    <row r="102" spans="2:15">
      <c r="B102" t="s">
        <v>537</v>
      </c>
      <c r="C102" t="s">
        <v>538</v>
      </c>
      <c r="D102" t="s">
        <v>100</v>
      </c>
      <c r="E102" t="s">
        <v>123</v>
      </c>
      <c r="F102" t="s">
        <v>539</v>
      </c>
      <c r="G102" t="s">
        <v>530</v>
      </c>
      <c r="H102" t="s">
        <v>102</v>
      </c>
      <c r="I102" s="77">
        <v>2359.1799999999998</v>
      </c>
      <c r="J102" s="77">
        <v>7500</v>
      </c>
      <c r="K102" s="77">
        <v>0</v>
      </c>
      <c r="L102" s="77">
        <v>176.9385</v>
      </c>
      <c r="M102" s="78">
        <v>0</v>
      </c>
      <c r="N102" s="78">
        <v>2.7000000000000001E-3</v>
      </c>
      <c r="O102" s="78">
        <v>8.9999999999999998E-4</v>
      </c>
    </row>
    <row r="103" spans="2:15">
      <c r="B103" t="s">
        <v>540</v>
      </c>
      <c r="C103" t="s">
        <v>541</v>
      </c>
      <c r="D103" t="s">
        <v>100</v>
      </c>
      <c r="E103" t="s">
        <v>123</v>
      </c>
      <c r="F103" t="s">
        <v>542</v>
      </c>
      <c r="G103" t="s">
        <v>530</v>
      </c>
      <c r="H103" t="s">
        <v>102</v>
      </c>
      <c r="I103" s="77">
        <v>575</v>
      </c>
      <c r="J103" s="77">
        <v>21820</v>
      </c>
      <c r="K103" s="77">
        <v>0</v>
      </c>
      <c r="L103" s="77">
        <v>125.465</v>
      </c>
      <c r="M103" s="78">
        <v>0</v>
      </c>
      <c r="N103" s="78">
        <v>1.9E-3</v>
      </c>
      <c r="O103" s="78">
        <v>5.9999999999999995E-4</v>
      </c>
    </row>
    <row r="104" spans="2:15">
      <c r="B104" t="s">
        <v>543</v>
      </c>
      <c r="C104" t="s">
        <v>544</v>
      </c>
      <c r="D104" t="s">
        <v>100</v>
      </c>
      <c r="E104" t="s">
        <v>123</v>
      </c>
      <c r="F104" t="s">
        <v>545</v>
      </c>
      <c r="G104" t="s">
        <v>530</v>
      </c>
      <c r="H104" t="s">
        <v>102</v>
      </c>
      <c r="I104" s="77">
        <v>41385.410000000003</v>
      </c>
      <c r="J104" s="77">
        <v>1769</v>
      </c>
      <c r="K104" s="77">
        <v>0</v>
      </c>
      <c r="L104" s="77">
        <v>732.1079029</v>
      </c>
      <c r="M104" s="78">
        <v>2.0000000000000001E-4</v>
      </c>
      <c r="N104" s="78">
        <v>1.1299999999999999E-2</v>
      </c>
      <c r="O104" s="78">
        <v>3.8E-3</v>
      </c>
    </row>
    <row r="105" spans="2:15">
      <c r="B105" t="s">
        <v>546</v>
      </c>
      <c r="C105" t="s">
        <v>547</v>
      </c>
      <c r="D105" t="s">
        <v>100</v>
      </c>
      <c r="E105" t="s">
        <v>123</v>
      </c>
      <c r="F105" t="s">
        <v>548</v>
      </c>
      <c r="G105" t="s">
        <v>549</v>
      </c>
      <c r="H105" t="s">
        <v>102</v>
      </c>
      <c r="I105" s="77">
        <v>12206.6</v>
      </c>
      <c r="J105" s="77">
        <v>4801</v>
      </c>
      <c r="K105" s="77">
        <v>0</v>
      </c>
      <c r="L105" s="77">
        <v>586.03886599999998</v>
      </c>
      <c r="M105" s="78">
        <v>2.0000000000000001E-4</v>
      </c>
      <c r="N105" s="78">
        <v>8.9999999999999993E-3</v>
      </c>
      <c r="O105" s="78">
        <v>3.0000000000000001E-3</v>
      </c>
    </row>
    <row r="106" spans="2:15">
      <c r="B106" t="s">
        <v>550</v>
      </c>
      <c r="C106" t="s">
        <v>551</v>
      </c>
      <c r="D106" t="s">
        <v>100</v>
      </c>
      <c r="E106" t="s">
        <v>123</v>
      </c>
      <c r="F106" t="s">
        <v>552</v>
      </c>
      <c r="G106" t="s">
        <v>549</v>
      </c>
      <c r="H106" t="s">
        <v>102</v>
      </c>
      <c r="I106" s="77">
        <v>2974.58</v>
      </c>
      <c r="J106" s="77">
        <v>19750</v>
      </c>
      <c r="K106" s="77">
        <v>0</v>
      </c>
      <c r="L106" s="77">
        <v>587.47955000000002</v>
      </c>
      <c r="M106" s="78">
        <v>1E-4</v>
      </c>
      <c r="N106" s="78">
        <v>8.9999999999999993E-3</v>
      </c>
      <c r="O106" s="78">
        <v>3.0000000000000001E-3</v>
      </c>
    </row>
    <row r="107" spans="2:15">
      <c r="B107" t="s">
        <v>553</v>
      </c>
      <c r="C107" t="s">
        <v>554</v>
      </c>
      <c r="D107" t="s">
        <v>100</v>
      </c>
      <c r="E107" t="s">
        <v>123</v>
      </c>
      <c r="F107" t="s">
        <v>555</v>
      </c>
      <c r="G107" t="s">
        <v>549</v>
      </c>
      <c r="H107" t="s">
        <v>102</v>
      </c>
      <c r="I107" s="77">
        <v>8258.7099999999991</v>
      </c>
      <c r="J107" s="77">
        <v>7800</v>
      </c>
      <c r="K107" s="77">
        <v>0</v>
      </c>
      <c r="L107" s="77">
        <v>644.17938000000004</v>
      </c>
      <c r="M107" s="78">
        <v>1E-4</v>
      </c>
      <c r="N107" s="78">
        <v>9.9000000000000008E-3</v>
      </c>
      <c r="O107" s="78">
        <v>3.3E-3</v>
      </c>
    </row>
    <row r="108" spans="2:15">
      <c r="B108" t="s">
        <v>556</v>
      </c>
      <c r="C108" t="s">
        <v>557</v>
      </c>
      <c r="D108" t="s">
        <v>100</v>
      </c>
      <c r="E108" t="s">
        <v>123</v>
      </c>
      <c r="F108" t="s">
        <v>558</v>
      </c>
      <c r="G108" t="s">
        <v>127</v>
      </c>
      <c r="H108" t="s">
        <v>102</v>
      </c>
      <c r="I108" s="77">
        <v>795.82</v>
      </c>
      <c r="J108" s="77">
        <v>31220</v>
      </c>
      <c r="K108" s="77">
        <v>0</v>
      </c>
      <c r="L108" s="77">
        <v>248.455004</v>
      </c>
      <c r="M108" s="78">
        <v>1E-4</v>
      </c>
      <c r="N108" s="78">
        <v>3.8E-3</v>
      </c>
      <c r="O108" s="78">
        <v>1.2999999999999999E-3</v>
      </c>
    </row>
    <row r="109" spans="2:15">
      <c r="B109" t="s">
        <v>559</v>
      </c>
      <c r="C109" t="s">
        <v>560</v>
      </c>
      <c r="D109" t="s">
        <v>100</v>
      </c>
      <c r="E109" t="s">
        <v>123</v>
      </c>
      <c r="F109" t="s">
        <v>561</v>
      </c>
      <c r="G109" t="s">
        <v>127</v>
      </c>
      <c r="H109" t="s">
        <v>102</v>
      </c>
      <c r="I109" s="77">
        <v>100845.14</v>
      </c>
      <c r="J109" s="77">
        <v>178.2</v>
      </c>
      <c r="K109" s="77">
        <v>0</v>
      </c>
      <c r="L109" s="77">
        <v>179.70603947999999</v>
      </c>
      <c r="M109" s="78">
        <v>2.0000000000000001E-4</v>
      </c>
      <c r="N109" s="78">
        <v>2.8E-3</v>
      </c>
      <c r="O109" s="78">
        <v>8.9999999999999998E-4</v>
      </c>
    </row>
    <row r="110" spans="2:15">
      <c r="B110" t="s">
        <v>562</v>
      </c>
      <c r="C110" t="s">
        <v>563</v>
      </c>
      <c r="D110" t="s">
        <v>100</v>
      </c>
      <c r="E110" t="s">
        <v>123</v>
      </c>
      <c r="F110" t="s">
        <v>564</v>
      </c>
      <c r="G110" t="s">
        <v>128</v>
      </c>
      <c r="H110" t="s">
        <v>102</v>
      </c>
      <c r="I110" s="77">
        <v>2870.77</v>
      </c>
      <c r="J110" s="77">
        <v>566.6</v>
      </c>
      <c r="K110" s="77">
        <v>0</v>
      </c>
      <c r="L110" s="77">
        <v>16.265782819999998</v>
      </c>
      <c r="M110" s="78">
        <v>0</v>
      </c>
      <c r="N110" s="78">
        <v>2.9999999999999997E-4</v>
      </c>
      <c r="O110" s="78">
        <v>1E-4</v>
      </c>
    </row>
    <row r="111" spans="2:15">
      <c r="B111" t="s">
        <v>565</v>
      </c>
      <c r="C111" t="s">
        <v>566</v>
      </c>
      <c r="D111" t="s">
        <v>100</v>
      </c>
      <c r="E111" t="s">
        <v>123</v>
      </c>
      <c r="F111" t="s">
        <v>567</v>
      </c>
      <c r="G111" t="s">
        <v>128</v>
      </c>
      <c r="H111" t="s">
        <v>102</v>
      </c>
      <c r="I111" s="77">
        <v>8032.45</v>
      </c>
      <c r="J111" s="77">
        <v>1575</v>
      </c>
      <c r="K111" s="77">
        <v>0</v>
      </c>
      <c r="L111" s="77">
        <v>126.5110875</v>
      </c>
      <c r="M111" s="78">
        <v>0</v>
      </c>
      <c r="N111" s="78">
        <v>1.9E-3</v>
      </c>
      <c r="O111" s="78">
        <v>6.9999999999999999E-4</v>
      </c>
    </row>
    <row r="112" spans="2:15">
      <c r="B112" t="s">
        <v>568</v>
      </c>
      <c r="C112" t="s">
        <v>569</v>
      </c>
      <c r="D112" t="s">
        <v>100</v>
      </c>
      <c r="E112" t="s">
        <v>123</v>
      </c>
      <c r="F112" t="s">
        <v>570</v>
      </c>
      <c r="G112" t="s">
        <v>129</v>
      </c>
      <c r="H112" t="s">
        <v>102</v>
      </c>
      <c r="I112" s="77">
        <v>892.28</v>
      </c>
      <c r="J112" s="77">
        <v>8834</v>
      </c>
      <c r="K112" s="77">
        <v>0</v>
      </c>
      <c r="L112" s="77">
        <v>78.824015200000005</v>
      </c>
      <c r="M112" s="78">
        <v>0</v>
      </c>
      <c r="N112" s="78">
        <v>1.1999999999999999E-3</v>
      </c>
      <c r="O112" s="78">
        <v>4.0000000000000002E-4</v>
      </c>
    </row>
    <row r="113" spans="2:15">
      <c r="B113" t="s">
        <v>571</v>
      </c>
      <c r="C113" t="s">
        <v>572</v>
      </c>
      <c r="D113" t="s">
        <v>100</v>
      </c>
      <c r="E113" t="s">
        <v>123</v>
      </c>
      <c r="F113" t="s">
        <v>573</v>
      </c>
      <c r="G113" t="s">
        <v>129</v>
      </c>
      <c r="H113" t="s">
        <v>102</v>
      </c>
      <c r="I113" s="77">
        <v>35.81</v>
      </c>
      <c r="J113" s="77">
        <v>11690</v>
      </c>
      <c r="K113" s="77">
        <v>0</v>
      </c>
      <c r="L113" s="77">
        <v>4.1861889999999997</v>
      </c>
      <c r="M113" s="78">
        <v>0</v>
      </c>
      <c r="N113" s="78">
        <v>1E-4</v>
      </c>
      <c r="O113" s="78">
        <v>0</v>
      </c>
    </row>
    <row r="114" spans="2:15">
      <c r="B114" t="s">
        <v>574</v>
      </c>
      <c r="C114" t="s">
        <v>575</v>
      </c>
      <c r="D114" t="s">
        <v>100</v>
      </c>
      <c r="E114" t="s">
        <v>123</v>
      </c>
      <c r="F114" t="s">
        <v>576</v>
      </c>
      <c r="G114" t="s">
        <v>132</v>
      </c>
      <c r="H114" t="s">
        <v>102</v>
      </c>
      <c r="I114" s="77">
        <v>21264.37</v>
      </c>
      <c r="J114" s="77">
        <v>1494</v>
      </c>
      <c r="K114" s="77">
        <v>0</v>
      </c>
      <c r="L114" s="77">
        <v>317.6896878</v>
      </c>
      <c r="M114" s="78">
        <v>1E-4</v>
      </c>
      <c r="N114" s="78">
        <v>4.8999999999999998E-3</v>
      </c>
      <c r="O114" s="78">
        <v>1.6000000000000001E-3</v>
      </c>
    </row>
    <row r="115" spans="2:15">
      <c r="B115" t="s">
        <v>577</v>
      </c>
      <c r="C115" t="s">
        <v>578</v>
      </c>
      <c r="D115" t="s">
        <v>100</v>
      </c>
      <c r="E115" t="s">
        <v>123</v>
      </c>
      <c r="F115" t="s">
        <v>579</v>
      </c>
      <c r="G115" t="s">
        <v>132</v>
      </c>
      <c r="H115" t="s">
        <v>102</v>
      </c>
      <c r="I115" s="77">
        <v>18813.54</v>
      </c>
      <c r="J115" s="77">
        <v>1232</v>
      </c>
      <c r="K115" s="77">
        <v>0</v>
      </c>
      <c r="L115" s="77">
        <v>231.78281279999999</v>
      </c>
      <c r="M115" s="78">
        <v>1E-4</v>
      </c>
      <c r="N115" s="78">
        <v>3.5999999999999999E-3</v>
      </c>
      <c r="O115" s="78">
        <v>1.1999999999999999E-3</v>
      </c>
    </row>
    <row r="116" spans="2:15">
      <c r="B116" s="79" t="s">
        <v>580</v>
      </c>
      <c r="E116" s="16"/>
      <c r="F116" s="16"/>
      <c r="G116" s="16"/>
      <c r="I116" s="81">
        <v>361140.34</v>
      </c>
      <c r="K116" s="81">
        <v>3.3825799999999999</v>
      </c>
      <c r="L116" s="81">
        <v>2790.2025282</v>
      </c>
      <c r="N116" s="80">
        <v>4.2900000000000001E-2</v>
      </c>
      <c r="O116" s="80">
        <v>1.44E-2</v>
      </c>
    </row>
    <row r="117" spans="2:15">
      <c r="B117" t="s">
        <v>581</v>
      </c>
      <c r="C117" t="s">
        <v>582</v>
      </c>
      <c r="D117" t="s">
        <v>100</v>
      </c>
      <c r="E117" t="s">
        <v>123</v>
      </c>
      <c r="F117" t="s">
        <v>583</v>
      </c>
      <c r="G117" t="s">
        <v>584</v>
      </c>
      <c r="H117" t="s">
        <v>102</v>
      </c>
      <c r="I117" s="77">
        <v>1412.84</v>
      </c>
      <c r="J117" s="77">
        <v>129.5</v>
      </c>
      <c r="K117" s="77">
        <v>0</v>
      </c>
      <c r="L117" s="77">
        <v>1.8296277999999999</v>
      </c>
      <c r="M117" s="78">
        <v>0</v>
      </c>
      <c r="N117" s="78">
        <v>0</v>
      </c>
      <c r="O117" s="78">
        <v>0</v>
      </c>
    </row>
    <row r="118" spans="2:15">
      <c r="B118" t="s">
        <v>585</v>
      </c>
      <c r="C118" t="s">
        <v>586</v>
      </c>
      <c r="D118" t="s">
        <v>100</v>
      </c>
      <c r="E118" t="s">
        <v>123</v>
      </c>
      <c r="F118" t="s">
        <v>587</v>
      </c>
      <c r="G118" t="s">
        <v>584</v>
      </c>
      <c r="H118" t="s">
        <v>102</v>
      </c>
      <c r="I118" s="77">
        <v>3152.09</v>
      </c>
      <c r="J118" s="77">
        <v>5999</v>
      </c>
      <c r="K118" s="77">
        <v>0</v>
      </c>
      <c r="L118" s="77">
        <v>189.09387910000001</v>
      </c>
      <c r="M118" s="78">
        <v>1E-4</v>
      </c>
      <c r="N118" s="78">
        <v>2.8999999999999998E-3</v>
      </c>
      <c r="O118" s="78">
        <v>1E-3</v>
      </c>
    </row>
    <row r="119" spans="2:15">
      <c r="B119" t="s">
        <v>588</v>
      </c>
      <c r="C119" t="s">
        <v>589</v>
      </c>
      <c r="D119" t="s">
        <v>100</v>
      </c>
      <c r="E119" t="s">
        <v>123</v>
      </c>
      <c r="F119" t="s">
        <v>590</v>
      </c>
      <c r="G119" t="s">
        <v>259</v>
      </c>
      <c r="H119" t="s">
        <v>102</v>
      </c>
      <c r="I119" s="77">
        <v>1790.06</v>
      </c>
      <c r="J119" s="77">
        <v>3094</v>
      </c>
      <c r="K119" s="77">
        <v>0</v>
      </c>
      <c r="L119" s="77">
        <v>55.384456399999998</v>
      </c>
      <c r="M119" s="78">
        <v>1E-4</v>
      </c>
      <c r="N119" s="78">
        <v>8.9999999999999998E-4</v>
      </c>
      <c r="O119" s="78">
        <v>2.9999999999999997E-4</v>
      </c>
    </row>
    <row r="120" spans="2:15">
      <c r="B120" t="s">
        <v>591</v>
      </c>
      <c r="C120" t="s">
        <v>592</v>
      </c>
      <c r="D120" t="s">
        <v>100</v>
      </c>
      <c r="E120" t="s">
        <v>123</v>
      </c>
      <c r="F120" t="s">
        <v>593</v>
      </c>
      <c r="G120" t="s">
        <v>263</v>
      </c>
      <c r="H120" t="s">
        <v>102</v>
      </c>
      <c r="I120" s="77">
        <v>277.56</v>
      </c>
      <c r="J120" s="77">
        <v>5877</v>
      </c>
      <c r="K120" s="77">
        <v>0</v>
      </c>
      <c r="L120" s="77">
        <v>16.312201200000001</v>
      </c>
      <c r="M120" s="78">
        <v>0</v>
      </c>
      <c r="N120" s="78">
        <v>2.9999999999999997E-4</v>
      </c>
      <c r="O120" s="78">
        <v>1E-4</v>
      </c>
    </row>
    <row r="121" spans="2:15">
      <c r="B121" t="s">
        <v>594</v>
      </c>
      <c r="C121" t="s">
        <v>595</v>
      </c>
      <c r="D121" t="s">
        <v>100</v>
      </c>
      <c r="E121" t="s">
        <v>123</v>
      </c>
      <c r="F121" t="s">
        <v>596</v>
      </c>
      <c r="G121" t="s">
        <v>263</v>
      </c>
      <c r="H121" t="s">
        <v>102</v>
      </c>
      <c r="I121" s="77">
        <v>2864.81</v>
      </c>
      <c r="J121" s="77">
        <v>1258</v>
      </c>
      <c r="K121" s="77">
        <v>0</v>
      </c>
      <c r="L121" s="77">
        <v>36.039309799999998</v>
      </c>
      <c r="M121" s="78">
        <v>1E-4</v>
      </c>
      <c r="N121" s="78">
        <v>5.9999999999999995E-4</v>
      </c>
      <c r="O121" s="78">
        <v>2.0000000000000001E-4</v>
      </c>
    </row>
    <row r="122" spans="2:15">
      <c r="B122" t="s">
        <v>597</v>
      </c>
      <c r="C122" t="s">
        <v>598</v>
      </c>
      <c r="D122" t="s">
        <v>100</v>
      </c>
      <c r="E122" t="s">
        <v>123</v>
      </c>
      <c r="F122" t="s">
        <v>599</v>
      </c>
      <c r="G122" t="s">
        <v>263</v>
      </c>
      <c r="H122" t="s">
        <v>102</v>
      </c>
      <c r="I122" s="77">
        <v>3279.1</v>
      </c>
      <c r="J122" s="77">
        <v>670.4</v>
      </c>
      <c r="K122" s="77">
        <v>0</v>
      </c>
      <c r="L122" s="77">
        <v>21.983086400000001</v>
      </c>
      <c r="M122" s="78">
        <v>0</v>
      </c>
      <c r="N122" s="78">
        <v>2.9999999999999997E-4</v>
      </c>
      <c r="O122" s="78">
        <v>1E-4</v>
      </c>
    </row>
    <row r="123" spans="2:15">
      <c r="B123" t="s">
        <v>600</v>
      </c>
      <c r="C123" t="s">
        <v>601</v>
      </c>
      <c r="D123" t="s">
        <v>100</v>
      </c>
      <c r="E123" t="s">
        <v>123</v>
      </c>
      <c r="F123" t="s">
        <v>602</v>
      </c>
      <c r="G123" t="s">
        <v>263</v>
      </c>
      <c r="H123" t="s">
        <v>102</v>
      </c>
      <c r="I123" s="77">
        <v>3096.61</v>
      </c>
      <c r="J123" s="77">
        <v>571.70000000000005</v>
      </c>
      <c r="K123" s="77">
        <v>0</v>
      </c>
      <c r="L123" s="77">
        <v>17.703319369999999</v>
      </c>
      <c r="M123" s="78">
        <v>1E-4</v>
      </c>
      <c r="N123" s="78">
        <v>2.9999999999999997E-4</v>
      </c>
      <c r="O123" s="78">
        <v>1E-4</v>
      </c>
    </row>
    <row r="124" spans="2:15">
      <c r="B124" t="s">
        <v>603</v>
      </c>
      <c r="C124" t="s">
        <v>604</v>
      </c>
      <c r="D124" t="s">
        <v>100</v>
      </c>
      <c r="E124" t="s">
        <v>123</v>
      </c>
      <c r="F124" t="s">
        <v>605</v>
      </c>
      <c r="G124" t="s">
        <v>399</v>
      </c>
      <c r="H124" t="s">
        <v>102</v>
      </c>
      <c r="I124" s="77">
        <v>32190.29</v>
      </c>
      <c r="J124" s="77">
        <v>161.5</v>
      </c>
      <c r="K124" s="77">
        <v>0</v>
      </c>
      <c r="L124" s="77">
        <v>51.987318350000002</v>
      </c>
      <c r="M124" s="78">
        <v>1E-4</v>
      </c>
      <c r="N124" s="78">
        <v>8.0000000000000004E-4</v>
      </c>
      <c r="O124" s="78">
        <v>2.9999999999999997E-4</v>
      </c>
    </row>
    <row r="125" spans="2:15">
      <c r="B125" t="s">
        <v>606</v>
      </c>
      <c r="C125" t="s">
        <v>607</v>
      </c>
      <c r="D125" t="s">
        <v>100</v>
      </c>
      <c r="E125" t="s">
        <v>123</v>
      </c>
      <c r="F125" t="s">
        <v>608</v>
      </c>
      <c r="G125" t="s">
        <v>609</v>
      </c>
      <c r="H125" t="s">
        <v>102</v>
      </c>
      <c r="I125" s="77">
        <v>950.65</v>
      </c>
      <c r="J125" s="77">
        <v>2052</v>
      </c>
      <c r="K125" s="77">
        <v>0</v>
      </c>
      <c r="L125" s="77">
        <v>19.507338000000001</v>
      </c>
      <c r="M125" s="78">
        <v>0</v>
      </c>
      <c r="N125" s="78">
        <v>2.9999999999999997E-4</v>
      </c>
      <c r="O125" s="78">
        <v>1E-4</v>
      </c>
    </row>
    <row r="126" spans="2:15">
      <c r="B126" t="s">
        <v>610</v>
      </c>
      <c r="C126" t="s">
        <v>611</v>
      </c>
      <c r="D126" t="s">
        <v>100</v>
      </c>
      <c r="E126" t="s">
        <v>123</v>
      </c>
      <c r="F126" t="s">
        <v>612</v>
      </c>
      <c r="G126" t="s">
        <v>284</v>
      </c>
      <c r="H126" t="s">
        <v>102</v>
      </c>
      <c r="I126" s="77">
        <v>704.93</v>
      </c>
      <c r="J126" s="77">
        <v>27970</v>
      </c>
      <c r="K126" s="77">
        <v>0</v>
      </c>
      <c r="L126" s="77">
        <v>197.16892100000001</v>
      </c>
      <c r="M126" s="78">
        <v>2.0000000000000001E-4</v>
      </c>
      <c r="N126" s="78">
        <v>3.0000000000000001E-3</v>
      </c>
      <c r="O126" s="78">
        <v>1E-3</v>
      </c>
    </row>
    <row r="127" spans="2:15">
      <c r="B127" t="s">
        <v>613</v>
      </c>
      <c r="C127" t="s">
        <v>614</v>
      </c>
      <c r="D127" t="s">
        <v>100</v>
      </c>
      <c r="E127" t="s">
        <v>123</v>
      </c>
      <c r="F127" t="s">
        <v>615</v>
      </c>
      <c r="G127" t="s">
        <v>284</v>
      </c>
      <c r="H127" t="s">
        <v>102</v>
      </c>
      <c r="I127" s="77">
        <v>21.91</v>
      </c>
      <c r="J127" s="77">
        <v>136.9</v>
      </c>
      <c r="K127" s="77">
        <v>0</v>
      </c>
      <c r="L127" s="77">
        <v>2.999479E-2</v>
      </c>
      <c r="M127" s="78">
        <v>0</v>
      </c>
      <c r="N127" s="78">
        <v>0</v>
      </c>
      <c r="O127" s="78">
        <v>0</v>
      </c>
    </row>
    <row r="128" spans="2:15">
      <c r="B128" t="s">
        <v>616</v>
      </c>
      <c r="C128" t="s">
        <v>617</v>
      </c>
      <c r="D128" t="s">
        <v>100</v>
      </c>
      <c r="E128" t="s">
        <v>123</v>
      </c>
      <c r="F128" t="s">
        <v>618</v>
      </c>
      <c r="G128" t="s">
        <v>284</v>
      </c>
      <c r="H128" t="s">
        <v>102</v>
      </c>
      <c r="I128" s="77">
        <v>2864.81</v>
      </c>
      <c r="J128" s="77">
        <v>429</v>
      </c>
      <c r="K128" s="77">
        <v>0</v>
      </c>
      <c r="L128" s="77">
        <v>12.2900349</v>
      </c>
      <c r="M128" s="78">
        <v>0</v>
      </c>
      <c r="N128" s="78">
        <v>2.0000000000000001E-4</v>
      </c>
      <c r="O128" s="78">
        <v>1E-4</v>
      </c>
    </row>
    <row r="129" spans="2:15">
      <c r="B129" t="s">
        <v>619</v>
      </c>
      <c r="C129" t="s">
        <v>620</v>
      </c>
      <c r="D129" t="s">
        <v>100</v>
      </c>
      <c r="E129" t="s">
        <v>123</v>
      </c>
      <c r="F129" t="s">
        <v>621</v>
      </c>
      <c r="G129" t="s">
        <v>284</v>
      </c>
      <c r="H129" t="s">
        <v>102</v>
      </c>
      <c r="I129" s="77">
        <v>3286.22</v>
      </c>
      <c r="J129" s="77">
        <v>3146</v>
      </c>
      <c r="K129" s="77">
        <v>0</v>
      </c>
      <c r="L129" s="77">
        <v>103.3844812</v>
      </c>
      <c r="M129" s="78">
        <v>1E-4</v>
      </c>
      <c r="N129" s="78">
        <v>1.6000000000000001E-3</v>
      </c>
      <c r="O129" s="78">
        <v>5.0000000000000001E-4</v>
      </c>
    </row>
    <row r="130" spans="2:15">
      <c r="B130" t="s">
        <v>622</v>
      </c>
      <c r="C130" t="s">
        <v>623</v>
      </c>
      <c r="D130" t="s">
        <v>100</v>
      </c>
      <c r="E130" t="s">
        <v>123</v>
      </c>
      <c r="F130" t="s">
        <v>624</v>
      </c>
      <c r="G130" t="s">
        <v>625</v>
      </c>
      <c r="H130" t="s">
        <v>102</v>
      </c>
      <c r="I130" s="77">
        <v>478.35</v>
      </c>
      <c r="J130" s="77">
        <v>1868</v>
      </c>
      <c r="K130" s="77">
        <v>0</v>
      </c>
      <c r="L130" s="77">
        <v>8.9355779999999996</v>
      </c>
      <c r="M130" s="78">
        <v>1E-4</v>
      </c>
      <c r="N130" s="78">
        <v>1E-4</v>
      </c>
      <c r="O130" s="78">
        <v>0</v>
      </c>
    </row>
    <row r="131" spans="2:15">
      <c r="B131" t="s">
        <v>626</v>
      </c>
      <c r="C131" t="s">
        <v>627</v>
      </c>
      <c r="D131" t="s">
        <v>100</v>
      </c>
      <c r="E131" t="s">
        <v>123</v>
      </c>
      <c r="F131" t="s">
        <v>628</v>
      </c>
      <c r="G131" t="s">
        <v>629</v>
      </c>
      <c r="H131" t="s">
        <v>102</v>
      </c>
      <c r="I131" s="77">
        <v>1880.26</v>
      </c>
      <c r="J131" s="77">
        <v>472.1</v>
      </c>
      <c r="K131" s="77">
        <v>0</v>
      </c>
      <c r="L131" s="77">
        <v>8.8767074600000004</v>
      </c>
      <c r="M131" s="78">
        <v>0</v>
      </c>
      <c r="N131" s="78">
        <v>1E-4</v>
      </c>
      <c r="O131" s="78">
        <v>0</v>
      </c>
    </row>
    <row r="132" spans="2:15">
      <c r="B132" t="s">
        <v>630</v>
      </c>
      <c r="C132" t="s">
        <v>631</v>
      </c>
      <c r="D132" t="s">
        <v>100</v>
      </c>
      <c r="E132" t="s">
        <v>123</v>
      </c>
      <c r="F132" t="s">
        <v>632</v>
      </c>
      <c r="G132" t="s">
        <v>112</v>
      </c>
      <c r="H132" t="s">
        <v>102</v>
      </c>
      <c r="I132" s="77">
        <v>1971.07</v>
      </c>
      <c r="J132" s="77">
        <v>2414</v>
      </c>
      <c r="K132" s="77">
        <v>0</v>
      </c>
      <c r="L132" s="77">
        <v>47.581629800000002</v>
      </c>
      <c r="M132" s="78">
        <v>1E-4</v>
      </c>
      <c r="N132" s="78">
        <v>6.9999999999999999E-4</v>
      </c>
      <c r="O132" s="78">
        <v>2.0000000000000001E-4</v>
      </c>
    </row>
    <row r="133" spans="2:15">
      <c r="B133" t="s">
        <v>633</v>
      </c>
      <c r="C133" t="s">
        <v>634</v>
      </c>
      <c r="D133" t="s">
        <v>100</v>
      </c>
      <c r="E133" t="s">
        <v>123</v>
      </c>
      <c r="F133" t="s">
        <v>635</v>
      </c>
      <c r="G133" t="s">
        <v>112</v>
      </c>
      <c r="H133" t="s">
        <v>102</v>
      </c>
      <c r="I133" s="77">
        <v>458.74</v>
      </c>
      <c r="J133" s="77">
        <v>11370</v>
      </c>
      <c r="K133" s="77">
        <v>0</v>
      </c>
      <c r="L133" s="77">
        <v>52.158738</v>
      </c>
      <c r="M133" s="78">
        <v>1E-4</v>
      </c>
      <c r="N133" s="78">
        <v>8.0000000000000004E-4</v>
      </c>
      <c r="O133" s="78">
        <v>2.9999999999999997E-4</v>
      </c>
    </row>
    <row r="134" spans="2:15">
      <c r="B134" t="s">
        <v>636</v>
      </c>
      <c r="C134" t="s">
        <v>637</v>
      </c>
      <c r="D134" t="s">
        <v>100</v>
      </c>
      <c r="E134" t="s">
        <v>123</v>
      </c>
      <c r="F134" t="s">
        <v>638</v>
      </c>
      <c r="G134" t="s">
        <v>112</v>
      </c>
      <c r="H134" t="s">
        <v>102</v>
      </c>
      <c r="I134" s="77">
        <v>10831.85</v>
      </c>
      <c r="J134" s="77">
        <v>570</v>
      </c>
      <c r="K134" s="77">
        <v>1.0654399999999999</v>
      </c>
      <c r="L134" s="77">
        <v>62.806984999999997</v>
      </c>
      <c r="M134" s="78">
        <v>1E-4</v>
      </c>
      <c r="N134" s="78">
        <v>1E-3</v>
      </c>
      <c r="O134" s="78">
        <v>2.9999999999999997E-4</v>
      </c>
    </row>
    <row r="135" spans="2:15">
      <c r="B135" t="s">
        <v>639</v>
      </c>
      <c r="C135" t="s">
        <v>640</v>
      </c>
      <c r="D135" t="s">
        <v>100</v>
      </c>
      <c r="E135" t="s">
        <v>123</v>
      </c>
      <c r="F135" t="s">
        <v>641</v>
      </c>
      <c r="G135" t="s">
        <v>112</v>
      </c>
      <c r="H135" t="s">
        <v>102</v>
      </c>
      <c r="I135" s="77">
        <v>1535.38</v>
      </c>
      <c r="J135" s="77">
        <v>7</v>
      </c>
      <c r="K135" s="77">
        <v>0</v>
      </c>
      <c r="L135" s="77">
        <v>0.10747660000000001</v>
      </c>
      <c r="M135" s="78">
        <v>1E-4</v>
      </c>
      <c r="N135" s="78">
        <v>0</v>
      </c>
      <c r="O135" s="78">
        <v>0</v>
      </c>
    </row>
    <row r="136" spans="2:15">
      <c r="B136" t="s">
        <v>642</v>
      </c>
      <c r="C136" t="s">
        <v>643</v>
      </c>
      <c r="D136" t="s">
        <v>100</v>
      </c>
      <c r="E136" t="s">
        <v>123</v>
      </c>
      <c r="F136" t="s">
        <v>644</v>
      </c>
      <c r="G136" t="s">
        <v>112</v>
      </c>
      <c r="H136" t="s">
        <v>102</v>
      </c>
      <c r="I136" s="77">
        <v>2264.11</v>
      </c>
      <c r="J136" s="77">
        <v>9315</v>
      </c>
      <c r="K136" s="77">
        <v>0</v>
      </c>
      <c r="L136" s="77">
        <v>210.9018465</v>
      </c>
      <c r="M136" s="78">
        <v>1E-4</v>
      </c>
      <c r="N136" s="78">
        <v>3.2000000000000002E-3</v>
      </c>
      <c r="O136" s="78">
        <v>1.1000000000000001E-3</v>
      </c>
    </row>
    <row r="137" spans="2:15">
      <c r="B137" t="s">
        <v>645</v>
      </c>
      <c r="C137" t="s">
        <v>646</v>
      </c>
      <c r="D137" t="s">
        <v>100</v>
      </c>
      <c r="E137" t="s">
        <v>123</v>
      </c>
      <c r="F137" t="s">
        <v>647</v>
      </c>
      <c r="G137" t="s">
        <v>313</v>
      </c>
      <c r="H137" t="s">
        <v>102</v>
      </c>
      <c r="I137" s="77">
        <v>2278.2399999999998</v>
      </c>
      <c r="J137" s="77">
        <v>1233</v>
      </c>
      <c r="K137" s="77">
        <v>0</v>
      </c>
      <c r="L137" s="77">
        <v>28.0906992</v>
      </c>
      <c r="M137" s="78">
        <v>1E-4</v>
      </c>
      <c r="N137" s="78">
        <v>4.0000000000000002E-4</v>
      </c>
      <c r="O137" s="78">
        <v>1E-4</v>
      </c>
    </row>
    <row r="138" spans="2:15">
      <c r="B138" t="s">
        <v>648</v>
      </c>
      <c r="C138" t="s">
        <v>649</v>
      </c>
      <c r="D138" t="s">
        <v>100</v>
      </c>
      <c r="E138" t="s">
        <v>123</v>
      </c>
      <c r="F138" t="s">
        <v>650</v>
      </c>
      <c r="G138" t="s">
        <v>651</v>
      </c>
      <c r="H138" t="s">
        <v>102</v>
      </c>
      <c r="I138" s="77">
        <v>3132.74</v>
      </c>
      <c r="J138" s="77">
        <v>514.70000000000005</v>
      </c>
      <c r="K138" s="77">
        <v>0</v>
      </c>
      <c r="L138" s="77">
        <v>16.124212780000001</v>
      </c>
      <c r="M138" s="78">
        <v>2.0000000000000001E-4</v>
      </c>
      <c r="N138" s="78">
        <v>2.0000000000000001E-4</v>
      </c>
      <c r="O138" s="78">
        <v>1E-4</v>
      </c>
    </row>
    <row r="139" spans="2:15">
      <c r="B139" t="s">
        <v>652</v>
      </c>
      <c r="C139" t="s">
        <v>653</v>
      </c>
      <c r="D139" t="s">
        <v>100</v>
      </c>
      <c r="E139" t="s">
        <v>123</v>
      </c>
      <c r="F139" t="s">
        <v>654</v>
      </c>
      <c r="G139" t="s">
        <v>323</v>
      </c>
      <c r="H139" t="s">
        <v>102</v>
      </c>
      <c r="I139" s="77">
        <v>3877.07</v>
      </c>
      <c r="J139" s="77">
        <v>1146</v>
      </c>
      <c r="K139" s="77">
        <v>0</v>
      </c>
      <c r="L139" s="77">
        <v>44.431222200000001</v>
      </c>
      <c r="M139" s="78">
        <v>1E-4</v>
      </c>
      <c r="N139" s="78">
        <v>6.9999999999999999E-4</v>
      </c>
      <c r="O139" s="78">
        <v>2.0000000000000001E-4</v>
      </c>
    </row>
    <row r="140" spans="2:15">
      <c r="B140" t="s">
        <v>655</v>
      </c>
      <c r="C140" t="s">
        <v>656</v>
      </c>
      <c r="D140" t="s">
        <v>100</v>
      </c>
      <c r="E140" t="s">
        <v>123</v>
      </c>
      <c r="F140" t="s">
        <v>657</v>
      </c>
      <c r="G140" t="s">
        <v>323</v>
      </c>
      <c r="H140" t="s">
        <v>102</v>
      </c>
      <c r="I140" s="77">
        <v>2420.5500000000002</v>
      </c>
      <c r="J140" s="77">
        <v>702.3</v>
      </c>
      <c r="K140" s="77">
        <v>0</v>
      </c>
      <c r="L140" s="77">
        <v>16.999522649999999</v>
      </c>
      <c r="M140" s="78">
        <v>2.0000000000000001E-4</v>
      </c>
      <c r="N140" s="78">
        <v>2.9999999999999997E-4</v>
      </c>
      <c r="O140" s="78">
        <v>1E-4</v>
      </c>
    </row>
    <row r="141" spans="2:15">
      <c r="B141" t="s">
        <v>658</v>
      </c>
      <c r="C141" t="s">
        <v>659</v>
      </c>
      <c r="D141" t="s">
        <v>100</v>
      </c>
      <c r="E141" t="s">
        <v>123</v>
      </c>
      <c r="F141" t="s">
        <v>660</v>
      </c>
      <c r="G141" t="s">
        <v>323</v>
      </c>
      <c r="H141" t="s">
        <v>102</v>
      </c>
      <c r="I141" s="77">
        <v>1057.55</v>
      </c>
      <c r="J141" s="77">
        <v>535.29999999999995</v>
      </c>
      <c r="K141" s="77">
        <v>0</v>
      </c>
      <c r="L141" s="77">
        <v>5.6610651499999998</v>
      </c>
      <c r="M141" s="78">
        <v>1E-4</v>
      </c>
      <c r="N141" s="78">
        <v>1E-4</v>
      </c>
      <c r="O141" s="78">
        <v>0</v>
      </c>
    </row>
    <row r="142" spans="2:15">
      <c r="B142" t="s">
        <v>661</v>
      </c>
      <c r="C142" t="s">
        <v>662</v>
      </c>
      <c r="D142" t="s">
        <v>100</v>
      </c>
      <c r="E142" t="s">
        <v>123</v>
      </c>
      <c r="F142" t="s">
        <v>663</v>
      </c>
      <c r="G142" t="s">
        <v>323</v>
      </c>
      <c r="H142" t="s">
        <v>102</v>
      </c>
      <c r="I142" s="77">
        <v>18464.27</v>
      </c>
      <c r="J142" s="77">
        <v>1040</v>
      </c>
      <c r="K142" s="77">
        <v>0</v>
      </c>
      <c r="L142" s="77">
        <v>192.02840800000001</v>
      </c>
      <c r="M142" s="78">
        <v>2.0000000000000001E-4</v>
      </c>
      <c r="N142" s="78">
        <v>3.0000000000000001E-3</v>
      </c>
      <c r="O142" s="78">
        <v>1E-3</v>
      </c>
    </row>
    <row r="143" spans="2:15">
      <c r="B143" t="s">
        <v>664</v>
      </c>
      <c r="C143" t="s">
        <v>665</v>
      </c>
      <c r="D143" t="s">
        <v>100</v>
      </c>
      <c r="E143" t="s">
        <v>123</v>
      </c>
      <c r="F143" t="s">
        <v>666</v>
      </c>
      <c r="G143" t="s">
        <v>323</v>
      </c>
      <c r="H143" t="s">
        <v>102</v>
      </c>
      <c r="I143" s="77">
        <v>2320.23</v>
      </c>
      <c r="J143" s="77">
        <v>3273</v>
      </c>
      <c r="K143" s="77">
        <v>0</v>
      </c>
      <c r="L143" s="77">
        <v>75.941127899999998</v>
      </c>
      <c r="M143" s="78">
        <v>1E-4</v>
      </c>
      <c r="N143" s="78">
        <v>1.1999999999999999E-3</v>
      </c>
      <c r="O143" s="78">
        <v>4.0000000000000002E-4</v>
      </c>
    </row>
    <row r="144" spans="2:15">
      <c r="B144" t="s">
        <v>667</v>
      </c>
      <c r="C144" t="s">
        <v>668</v>
      </c>
      <c r="D144" t="s">
        <v>100</v>
      </c>
      <c r="E144" t="s">
        <v>123</v>
      </c>
      <c r="F144" t="s">
        <v>669</v>
      </c>
      <c r="G144" t="s">
        <v>323</v>
      </c>
      <c r="H144" t="s">
        <v>102</v>
      </c>
      <c r="I144" s="77">
        <v>11859.94</v>
      </c>
      <c r="J144" s="77">
        <v>279.10000000000002</v>
      </c>
      <c r="K144" s="77">
        <v>0</v>
      </c>
      <c r="L144" s="77">
        <v>33.101092540000003</v>
      </c>
      <c r="M144" s="78">
        <v>1E-4</v>
      </c>
      <c r="N144" s="78">
        <v>5.0000000000000001E-4</v>
      </c>
      <c r="O144" s="78">
        <v>2.0000000000000001E-4</v>
      </c>
    </row>
    <row r="145" spans="2:15">
      <c r="B145" t="s">
        <v>670</v>
      </c>
      <c r="C145" t="s">
        <v>671</v>
      </c>
      <c r="D145" t="s">
        <v>100</v>
      </c>
      <c r="E145" t="s">
        <v>123</v>
      </c>
      <c r="F145" t="s">
        <v>672</v>
      </c>
      <c r="G145" t="s">
        <v>323</v>
      </c>
      <c r="H145" t="s">
        <v>102</v>
      </c>
      <c r="I145" s="77">
        <v>716.2</v>
      </c>
      <c r="J145" s="77">
        <v>5515</v>
      </c>
      <c r="K145" s="77">
        <v>0.42971999999999999</v>
      </c>
      <c r="L145" s="77">
        <v>39.928150000000002</v>
      </c>
      <c r="M145" s="78">
        <v>1E-4</v>
      </c>
      <c r="N145" s="78">
        <v>5.9999999999999995E-4</v>
      </c>
      <c r="O145" s="78">
        <v>2.0000000000000001E-4</v>
      </c>
    </row>
    <row r="146" spans="2:15">
      <c r="B146" t="s">
        <v>673</v>
      </c>
      <c r="C146" t="s">
        <v>674</v>
      </c>
      <c r="D146" t="s">
        <v>100</v>
      </c>
      <c r="E146" t="s">
        <v>123</v>
      </c>
      <c r="F146" t="s">
        <v>675</v>
      </c>
      <c r="G146" t="s">
        <v>323</v>
      </c>
      <c r="H146" t="s">
        <v>102</v>
      </c>
      <c r="I146" s="77">
        <v>2808.36</v>
      </c>
      <c r="J146" s="77">
        <v>1053</v>
      </c>
      <c r="K146" s="77">
        <v>0</v>
      </c>
      <c r="L146" s="77">
        <v>29.5720308</v>
      </c>
      <c r="M146" s="78">
        <v>2.0000000000000001E-4</v>
      </c>
      <c r="N146" s="78">
        <v>5.0000000000000001E-4</v>
      </c>
      <c r="O146" s="78">
        <v>2.0000000000000001E-4</v>
      </c>
    </row>
    <row r="147" spans="2:15">
      <c r="B147" t="s">
        <v>676</v>
      </c>
      <c r="C147" t="s">
        <v>677</v>
      </c>
      <c r="D147" t="s">
        <v>100</v>
      </c>
      <c r="E147" t="s">
        <v>123</v>
      </c>
      <c r="F147" t="s">
        <v>678</v>
      </c>
      <c r="G147" t="s">
        <v>334</v>
      </c>
      <c r="H147" t="s">
        <v>102</v>
      </c>
      <c r="I147" s="77">
        <v>1679.13</v>
      </c>
      <c r="J147" s="77">
        <v>1966</v>
      </c>
      <c r="K147" s="77">
        <v>1.8874200000000001</v>
      </c>
      <c r="L147" s="77">
        <v>34.899115799999997</v>
      </c>
      <c r="M147" s="78">
        <v>1E-4</v>
      </c>
      <c r="N147" s="78">
        <v>5.0000000000000001E-4</v>
      </c>
      <c r="O147" s="78">
        <v>2.0000000000000001E-4</v>
      </c>
    </row>
    <row r="148" spans="2:15">
      <c r="B148" t="s">
        <v>679</v>
      </c>
      <c r="C148" t="s">
        <v>680</v>
      </c>
      <c r="D148" t="s">
        <v>100</v>
      </c>
      <c r="E148" t="s">
        <v>123</v>
      </c>
      <c r="F148" t="s">
        <v>681</v>
      </c>
      <c r="G148" t="s">
        <v>334</v>
      </c>
      <c r="H148" t="s">
        <v>102</v>
      </c>
      <c r="I148" s="77">
        <v>70.81</v>
      </c>
      <c r="J148" s="77">
        <v>14700</v>
      </c>
      <c r="K148" s="77">
        <v>0</v>
      </c>
      <c r="L148" s="77">
        <v>10.40907</v>
      </c>
      <c r="M148" s="78">
        <v>0</v>
      </c>
      <c r="N148" s="78">
        <v>2.0000000000000001E-4</v>
      </c>
      <c r="O148" s="78">
        <v>1E-4</v>
      </c>
    </row>
    <row r="149" spans="2:15">
      <c r="B149" t="s">
        <v>682</v>
      </c>
      <c r="C149" t="s">
        <v>683</v>
      </c>
      <c r="D149" t="s">
        <v>100</v>
      </c>
      <c r="E149" t="s">
        <v>123</v>
      </c>
      <c r="F149" t="s">
        <v>684</v>
      </c>
      <c r="G149" t="s">
        <v>334</v>
      </c>
      <c r="H149" t="s">
        <v>102</v>
      </c>
      <c r="I149" s="77">
        <v>1222.47</v>
      </c>
      <c r="J149" s="77">
        <v>8299</v>
      </c>
      <c r="K149" s="77">
        <v>0</v>
      </c>
      <c r="L149" s="77">
        <v>101.4527853</v>
      </c>
      <c r="M149" s="78">
        <v>1E-4</v>
      </c>
      <c r="N149" s="78">
        <v>1.6000000000000001E-3</v>
      </c>
      <c r="O149" s="78">
        <v>5.0000000000000001E-4</v>
      </c>
    </row>
    <row r="150" spans="2:15">
      <c r="B150" t="s">
        <v>685</v>
      </c>
      <c r="C150" t="s">
        <v>686</v>
      </c>
      <c r="D150" t="s">
        <v>100</v>
      </c>
      <c r="E150" t="s">
        <v>123</v>
      </c>
      <c r="F150" t="s">
        <v>687</v>
      </c>
      <c r="G150" t="s">
        <v>688</v>
      </c>
      <c r="H150" t="s">
        <v>102</v>
      </c>
      <c r="I150" s="77">
        <v>2327.66</v>
      </c>
      <c r="J150" s="77">
        <v>738.2</v>
      </c>
      <c r="K150" s="77">
        <v>0</v>
      </c>
      <c r="L150" s="77">
        <v>17.182786119999999</v>
      </c>
      <c r="M150" s="78">
        <v>0</v>
      </c>
      <c r="N150" s="78">
        <v>2.9999999999999997E-4</v>
      </c>
      <c r="O150" s="78">
        <v>1E-4</v>
      </c>
    </row>
    <row r="151" spans="2:15">
      <c r="B151" t="s">
        <v>689</v>
      </c>
      <c r="C151" t="s">
        <v>690</v>
      </c>
      <c r="D151" t="s">
        <v>100</v>
      </c>
      <c r="E151" t="s">
        <v>123</v>
      </c>
      <c r="F151" t="s">
        <v>691</v>
      </c>
      <c r="G151" t="s">
        <v>472</v>
      </c>
      <c r="H151" t="s">
        <v>102</v>
      </c>
      <c r="I151" s="77">
        <v>1155.17</v>
      </c>
      <c r="J151" s="77">
        <v>6895</v>
      </c>
      <c r="K151" s="77">
        <v>0</v>
      </c>
      <c r="L151" s="77">
        <v>79.648971500000002</v>
      </c>
      <c r="M151" s="78">
        <v>0</v>
      </c>
      <c r="N151" s="78">
        <v>1.1999999999999999E-3</v>
      </c>
      <c r="O151" s="78">
        <v>4.0000000000000002E-4</v>
      </c>
    </row>
    <row r="152" spans="2:15">
      <c r="B152" t="s">
        <v>692</v>
      </c>
      <c r="C152" t="s">
        <v>693</v>
      </c>
      <c r="D152" t="s">
        <v>100</v>
      </c>
      <c r="E152" t="s">
        <v>123</v>
      </c>
      <c r="F152" t="s">
        <v>694</v>
      </c>
      <c r="G152" t="s">
        <v>476</v>
      </c>
      <c r="H152" t="s">
        <v>102</v>
      </c>
      <c r="I152" s="77">
        <v>3437.77</v>
      </c>
      <c r="J152" s="77">
        <v>542.5</v>
      </c>
      <c r="K152" s="77">
        <v>0</v>
      </c>
      <c r="L152" s="77">
        <v>18.64990225</v>
      </c>
      <c r="M152" s="78">
        <v>1E-4</v>
      </c>
      <c r="N152" s="78">
        <v>2.9999999999999997E-4</v>
      </c>
      <c r="O152" s="78">
        <v>1E-4</v>
      </c>
    </row>
    <row r="153" spans="2:15">
      <c r="B153" t="s">
        <v>695</v>
      </c>
      <c r="C153" t="s">
        <v>696</v>
      </c>
      <c r="D153" t="s">
        <v>100</v>
      </c>
      <c r="E153" t="s">
        <v>123</v>
      </c>
      <c r="F153" t="s">
        <v>697</v>
      </c>
      <c r="G153" t="s">
        <v>476</v>
      </c>
      <c r="H153" t="s">
        <v>102</v>
      </c>
      <c r="I153" s="77">
        <v>11860.31</v>
      </c>
      <c r="J153" s="77">
        <v>192.8</v>
      </c>
      <c r="K153" s="77">
        <v>0</v>
      </c>
      <c r="L153" s="77">
        <v>22.866677679999999</v>
      </c>
      <c r="M153" s="78">
        <v>1E-4</v>
      </c>
      <c r="N153" s="78">
        <v>4.0000000000000002E-4</v>
      </c>
      <c r="O153" s="78">
        <v>1E-4</v>
      </c>
    </row>
    <row r="154" spans="2:15">
      <c r="B154" t="s">
        <v>698</v>
      </c>
      <c r="C154" t="s">
        <v>699</v>
      </c>
      <c r="D154" t="s">
        <v>100</v>
      </c>
      <c r="E154" t="s">
        <v>123</v>
      </c>
      <c r="F154" t="s">
        <v>700</v>
      </c>
      <c r="G154" t="s">
        <v>476</v>
      </c>
      <c r="H154" t="s">
        <v>102</v>
      </c>
      <c r="I154" s="77">
        <v>4553.99</v>
      </c>
      <c r="J154" s="77">
        <v>759.4</v>
      </c>
      <c r="K154" s="77">
        <v>0</v>
      </c>
      <c r="L154" s="77">
        <v>34.583000060000003</v>
      </c>
      <c r="M154" s="78">
        <v>1E-4</v>
      </c>
      <c r="N154" s="78">
        <v>5.0000000000000001E-4</v>
      </c>
      <c r="O154" s="78">
        <v>2.0000000000000001E-4</v>
      </c>
    </row>
    <row r="155" spans="2:15">
      <c r="B155" t="s">
        <v>701</v>
      </c>
      <c r="C155" t="s">
        <v>702</v>
      </c>
      <c r="D155" t="s">
        <v>100</v>
      </c>
      <c r="E155" t="s">
        <v>123</v>
      </c>
      <c r="F155" t="s">
        <v>703</v>
      </c>
      <c r="G155" t="s">
        <v>338</v>
      </c>
      <c r="H155" t="s">
        <v>102</v>
      </c>
      <c r="I155" s="77">
        <v>955.6</v>
      </c>
      <c r="J155" s="77">
        <v>9300</v>
      </c>
      <c r="K155" s="77">
        <v>0</v>
      </c>
      <c r="L155" s="77">
        <v>88.870800000000003</v>
      </c>
      <c r="M155" s="78">
        <v>1E-4</v>
      </c>
      <c r="N155" s="78">
        <v>1.4E-3</v>
      </c>
      <c r="O155" s="78">
        <v>5.0000000000000001E-4</v>
      </c>
    </row>
    <row r="156" spans="2:15">
      <c r="B156" t="s">
        <v>704</v>
      </c>
      <c r="C156" t="s">
        <v>705</v>
      </c>
      <c r="D156" t="s">
        <v>100</v>
      </c>
      <c r="E156" t="s">
        <v>123</v>
      </c>
      <c r="F156" t="s">
        <v>706</v>
      </c>
      <c r="G156" t="s">
        <v>338</v>
      </c>
      <c r="H156" t="s">
        <v>102</v>
      </c>
      <c r="I156" s="77">
        <v>12891.65</v>
      </c>
      <c r="J156" s="77">
        <v>424.7</v>
      </c>
      <c r="K156" s="77">
        <v>0</v>
      </c>
      <c r="L156" s="77">
        <v>54.75083755</v>
      </c>
      <c r="M156" s="78">
        <v>0</v>
      </c>
      <c r="N156" s="78">
        <v>8.0000000000000004E-4</v>
      </c>
      <c r="O156" s="78">
        <v>2.9999999999999997E-4</v>
      </c>
    </row>
    <row r="157" spans="2:15">
      <c r="B157" t="s">
        <v>707</v>
      </c>
      <c r="C157" t="s">
        <v>708</v>
      </c>
      <c r="D157" t="s">
        <v>100</v>
      </c>
      <c r="E157" t="s">
        <v>123</v>
      </c>
      <c r="F157" t="s">
        <v>709</v>
      </c>
      <c r="G157" t="s">
        <v>338</v>
      </c>
      <c r="H157" t="s">
        <v>102</v>
      </c>
      <c r="I157" s="77">
        <v>201.11</v>
      </c>
      <c r="J157" s="77">
        <v>18850</v>
      </c>
      <c r="K157" s="77">
        <v>0</v>
      </c>
      <c r="L157" s="77">
        <v>37.909235000000002</v>
      </c>
      <c r="M157" s="78">
        <v>1E-4</v>
      </c>
      <c r="N157" s="78">
        <v>5.9999999999999995E-4</v>
      </c>
      <c r="O157" s="78">
        <v>2.0000000000000001E-4</v>
      </c>
    </row>
    <row r="158" spans="2:15">
      <c r="B158" t="s">
        <v>710</v>
      </c>
      <c r="C158" t="s">
        <v>711</v>
      </c>
      <c r="D158" t="s">
        <v>100</v>
      </c>
      <c r="E158" t="s">
        <v>123</v>
      </c>
      <c r="F158" t="s">
        <v>712</v>
      </c>
      <c r="G158" t="s">
        <v>338</v>
      </c>
      <c r="H158" t="s">
        <v>102</v>
      </c>
      <c r="I158" s="77">
        <v>1451.52</v>
      </c>
      <c r="J158" s="77">
        <v>226</v>
      </c>
      <c r="K158" s="77">
        <v>0</v>
      </c>
      <c r="L158" s="77">
        <v>3.2804351999999999</v>
      </c>
      <c r="M158" s="78">
        <v>0</v>
      </c>
      <c r="N158" s="78">
        <v>1E-4</v>
      </c>
      <c r="O158" s="78">
        <v>0</v>
      </c>
    </row>
    <row r="159" spans="2:15">
      <c r="B159" t="s">
        <v>713</v>
      </c>
      <c r="C159" t="s">
        <v>714</v>
      </c>
      <c r="D159" t="s">
        <v>100</v>
      </c>
      <c r="E159" t="s">
        <v>123</v>
      </c>
      <c r="F159" t="s">
        <v>715</v>
      </c>
      <c r="G159" t="s">
        <v>489</v>
      </c>
      <c r="H159" t="s">
        <v>102</v>
      </c>
      <c r="I159" s="77">
        <v>14036.2</v>
      </c>
      <c r="J159" s="77">
        <v>435.2</v>
      </c>
      <c r="K159" s="77">
        <v>0</v>
      </c>
      <c r="L159" s="77">
        <v>61.085542400000001</v>
      </c>
      <c r="M159" s="78">
        <v>1E-4</v>
      </c>
      <c r="N159" s="78">
        <v>8.9999999999999998E-4</v>
      </c>
      <c r="O159" s="78">
        <v>2.9999999999999997E-4</v>
      </c>
    </row>
    <row r="160" spans="2:15">
      <c r="B160" t="s">
        <v>716</v>
      </c>
      <c r="C160" t="s">
        <v>717</v>
      </c>
      <c r="D160" t="s">
        <v>100</v>
      </c>
      <c r="E160" t="s">
        <v>123</v>
      </c>
      <c r="F160" t="s">
        <v>718</v>
      </c>
      <c r="G160" t="s">
        <v>342</v>
      </c>
      <c r="H160" t="s">
        <v>102</v>
      </c>
      <c r="I160" s="77">
        <v>15899.7</v>
      </c>
      <c r="J160" s="77">
        <v>470.9</v>
      </c>
      <c r="K160" s="77">
        <v>0</v>
      </c>
      <c r="L160" s="77">
        <v>74.871687300000005</v>
      </c>
      <c r="M160" s="78">
        <v>2.0000000000000001E-4</v>
      </c>
      <c r="N160" s="78">
        <v>1.1999999999999999E-3</v>
      </c>
      <c r="O160" s="78">
        <v>4.0000000000000002E-4</v>
      </c>
    </row>
    <row r="161" spans="2:15">
      <c r="B161" t="s">
        <v>719</v>
      </c>
      <c r="C161" t="s">
        <v>720</v>
      </c>
      <c r="D161" t="s">
        <v>100</v>
      </c>
      <c r="E161" t="s">
        <v>123</v>
      </c>
      <c r="F161" t="s">
        <v>721</v>
      </c>
      <c r="G161" t="s">
        <v>722</v>
      </c>
      <c r="H161" t="s">
        <v>102</v>
      </c>
      <c r="I161" s="77">
        <v>34648.720000000001</v>
      </c>
      <c r="J161" s="77">
        <v>165.9</v>
      </c>
      <c r="K161" s="77">
        <v>0</v>
      </c>
      <c r="L161" s="77">
        <v>57.482226480000001</v>
      </c>
      <c r="M161" s="78">
        <v>1E-4</v>
      </c>
      <c r="N161" s="78">
        <v>8.9999999999999998E-4</v>
      </c>
      <c r="O161" s="78">
        <v>2.9999999999999997E-4</v>
      </c>
    </row>
    <row r="162" spans="2:15">
      <c r="B162" t="s">
        <v>723</v>
      </c>
      <c r="C162" t="s">
        <v>724</v>
      </c>
      <c r="D162" t="s">
        <v>100</v>
      </c>
      <c r="E162" t="s">
        <v>123</v>
      </c>
      <c r="F162" t="s">
        <v>725</v>
      </c>
      <c r="G162" t="s">
        <v>726</v>
      </c>
      <c r="H162" t="s">
        <v>102</v>
      </c>
      <c r="I162" s="77">
        <v>10285.1</v>
      </c>
      <c r="J162" s="77">
        <v>669.3</v>
      </c>
      <c r="K162" s="77">
        <v>0</v>
      </c>
      <c r="L162" s="77">
        <v>68.838174300000006</v>
      </c>
      <c r="M162" s="78">
        <v>1E-4</v>
      </c>
      <c r="N162" s="78">
        <v>1.1000000000000001E-3</v>
      </c>
      <c r="O162" s="78">
        <v>4.0000000000000002E-4</v>
      </c>
    </row>
    <row r="163" spans="2:15">
      <c r="B163" t="s">
        <v>727</v>
      </c>
      <c r="C163" t="s">
        <v>728</v>
      </c>
      <c r="D163" t="s">
        <v>100</v>
      </c>
      <c r="E163" t="s">
        <v>123</v>
      </c>
      <c r="F163" t="s">
        <v>729</v>
      </c>
      <c r="G163" t="s">
        <v>125</v>
      </c>
      <c r="H163" t="s">
        <v>102</v>
      </c>
      <c r="I163" s="77">
        <v>66.95</v>
      </c>
      <c r="J163" s="77">
        <v>7518</v>
      </c>
      <c r="K163" s="77">
        <v>0</v>
      </c>
      <c r="L163" s="77">
        <v>5.0333009999999998</v>
      </c>
      <c r="M163" s="78">
        <v>0</v>
      </c>
      <c r="N163" s="78">
        <v>1E-4</v>
      </c>
      <c r="O163" s="78">
        <v>0</v>
      </c>
    </row>
    <row r="164" spans="2:15">
      <c r="B164" t="s">
        <v>730</v>
      </c>
      <c r="C164" t="s">
        <v>731</v>
      </c>
      <c r="D164" t="s">
        <v>100</v>
      </c>
      <c r="E164" t="s">
        <v>123</v>
      </c>
      <c r="F164" t="s">
        <v>732</v>
      </c>
      <c r="G164" t="s">
        <v>125</v>
      </c>
      <c r="H164" t="s">
        <v>102</v>
      </c>
      <c r="I164" s="77">
        <v>11560.4</v>
      </c>
      <c r="J164" s="77">
        <v>129.69999999999999</v>
      </c>
      <c r="K164" s="77">
        <v>0</v>
      </c>
      <c r="L164" s="77">
        <v>14.993838800000001</v>
      </c>
      <c r="M164" s="78">
        <v>1E-4</v>
      </c>
      <c r="N164" s="78">
        <v>2.0000000000000001E-4</v>
      </c>
      <c r="O164" s="78">
        <v>1E-4</v>
      </c>
    </row>
    <row r="165" spans="2:15">
      <c r="B165" t="s">
        <v>733</v>
      </c>
      <c r="C165" t="s">
        <v>734</v>
      </c>
      <c r="D165" t="s">
        <v>100</v>
      </c>
      <c r="E165" t="s">
        <v>123</v>
      </c>
      <c r="F165" t="s">
        <v>735</v>
      </c>
      <c r="G165" t="s">
        <v>125</v>
      </c>
      <c r="H165" t="s">
        <v>102</v>
      </c>
      <c r="I165" s="77">
        <v>2911.51</v>
      </c>
      <c r="J165" s="77">
        <v>372.1</v>
      </c>
      <c r="K165" s="77">
        <v>0</v>
      </c>
      <c r="L165" s="77">
        <v>10.833728710000001</v>
      </c>
      <c r="M165" s="78">
        <v>1E-4</v>
      </c>
      <c r="N165" s="78">
        <v>2.0000000000000001E-4</v>
      </c>
      <c r="O165" s="78">
        <v>1E-4</v>
      </c>
    </row>
    <row r="166" spans="2:15">
      <c r="B166" t="s">
        <v>736</v>
      </c>
      <c r="C166" t="s">
        <v>737</v>
      </c>
      <c r="D166" t="s">
        <v>100</v>
      </c>
      <c r="E166" t="s">
        <v>123</v>
      </c>
      <c r="F166" t="s">
        <v>738</v>
      </c>
      <c r="G166" t="s">
        <v>125</v>
      </c>
      <c r="H166" t="s">
        <v>102</v>
      </c>
      <c r="I166" s="77">
        <v>945.39</v>
      </c>
      <c r="J166" s="77">
        <v>540</v>
      </c>
      <c r="K166" s="77">
        <v>0</v>
      </c>
      <c r="L166" s="77">
        <v>5.1051060000000001</v>
      </c>
      <c r="M166" s="78">
        <v>1E-4</v>
      </c>
      <c r="N166" s="78">
        <v>1E-4</v>
      </c>
      <c r="O166" s="78">
        <v>0</v>
      </c>
    </row>
    <row r="167" spans="2:15">
      <c r="B167" t="s">
        <v>739</v>
      </c>
      <c r="C167" t="s">
        <v>740</v>
      </c>
      <c r="D167" t="s">
        <v>100</v>
      </c>
      <c r="E167" t="s">
        <v>123</v>
      </c>
      <c r="F167" t="s">
        <v>741</v>
      </c>
      <c r="G167" t="s">
        <v>125</v>
      </c>
      <c r="H167" t="s">
        <v>102</v>
      </c>
      <c r="I167" s="77">
        <v>7706.48</v>
      </c>
      <c r="J167" s="77">
        <v>241</v>
      </c>
      <c r="K167" s="77">
        <v>0</v>
      </c>
      <c r="L167" s="77">
        <v>18.572616799999999</v>
      </c>
      <c r="M167" s="78">
        <v>1E-4</v>
      </c>
      <c r="N167" s="78">
        <v>2.9999999999999997E-4</v>
      </c>
      <c r="O167" s="78">
        <v>1E-4</v>
      </c>
    </row>
    <row r="168" spans="2:15">
      <c r="B168" t="s">
        <v>742</v>
      </c>
      <c r="C168" t="s">
        <v>743</v>
      </c>
      <c r="D168" t="s">
        <v>100</v>
      </c>
      <c r="E168" t="s">
        <v>123</v>
      </c>
      <c r="F168" t="s">
        <v>744</v>
      </c>
      <c r="G168" t="s">
        <v>526</v>
      </c>
      <c r="H168" t="s">
        <v>102</v>
      </c>
      <c r="I168" s="77">
        <v>2902.79</v>
      </c>
      <c r="J168" s="77">
        <v>171.5</v>
      </c>
      <c r="K168" s="77">
        <v>0</v>
      </c>
      <c r="L168" s="77">
        <v>4.9782848499999997</v>
      </c>
      <c r="M168" s="78">
        <v>0</v>
      </c>
      <c r="N168" s="78">
        <v>1E-4</v>
      </c>
      <c r="O168" s="78">
        <v>0</v>
      </c>
    </row>
    <row r="169" spans="2:15">
      <c r="B169" t="s">
        <v>745</v>
      </c>
      <c r="C169" t="s">
        <v>746</v>
      </c>
      <c r="D169" t="s">
        <v>100</v>
      </c>
      <c r="E169" t="s">
        <v>123</v>
      </c>
      <c r="F169" t="s">
        <v>747</v>
      </c>
      <c r="G169" t="s">
        <v>526</v>
      </c>
      <c r="H169" t="s">
        <v>102</v>
      </c>
      <c r="I169" s="77">
        <v>12052.68</v>
      </c>
      <c r="J169" s="77">
        <v>17.600000000000001</v>
      </c>
      <c r="K169" s="77">
        <v>0</v>
      </c>
      <c r="L169" s="77">
        <v>2.12127168</v>
      </c>
      <c r="M169" s="78">
        <v>1E-4</v>
      </c>
      <c r="N169" s="78">
        <v>0</v>
      </c>
      <c r="O169" s="78">
        <v>0</v>
      </c>
    </row>
    <row r="170" spans="2:15">
      <c r="B170" t="s">
        <v>748</v>
      </c>
      <c r="C170" t="s">
        <v>749</v>
      </c>
      <c r="D170" t="s">
        <v>100</v>
      </c>
      <c r="E170" t="s">
        <v>123</v>
      </c>
      <c r="F170" t="s">
        <v>750</v>
      </c>
      <c r="G170" t="s">
        <v>526</v>
      </c>
      <c r="H170" t="s">
        <v>102</v>
      </c>
      <c r="I170" s="77">
        <v>1931.65</v>
      </c>
      <c r="J170" s="77">
        <v>591.1</v>
      </c>
      <c r="K170" s="77">
        <v>0</v>
      </c>
      <c r="L170" s="77">
        <v>11.41798315</v>
      </c>
      <c r="M170" s="78">
        <v>1E-4</v>
      </c>
      <c r="N170" s="78">
        <v>2.0000000000000001E-4</v>
      </c>
      <c r="O170" s="78">
        <v>1E-4</v>
      </c>
    </row>
    <row r="171" spans="2:15">
      <c r="B171" t="s">
        <v>751</v>
      </c>
      <c r="C171" t="s">
        <v>752</v>
      </c>
      <c r="D171" t="s">
        <v>100</v>
      </c>
      <c r="E171" t="s">
        <v>123</v>
      </c>
      <c r="F171" t="s">
        <v>753</v>
      </c>
      <c r="G171" t="s">
        <v>530</v>
      </c>
      <c r="H171" t="s">
        <v>102</v>
      </c>
      <c r="I171" s="77">
        <v>7241.08</v>
      </c>
      <c r="J171" s="77">
        <v>93.6</v>
      </c>
      <c r="K171" s="77">
        <v>0</v>
      </c>
      <c r="L171" s="77">
        <v>6.7776508800000004</v>
      </c>
      <c r="M171" s="78">
        <v>0</v>
      </c>
      <c r="N171" s="78">
        <v>1E-4</v>
      </c>
      <c r="O171" s="78">
        <v>0</v>
      </c>
    </row>
    <row r="172" spans="2:15">
      <c r="B172" t="s">
        <v>754</v>
      </c>
      <c r="C172" t="s">
        <v>755</v>
      </c>
      <c r="D172" t="s">
        <v>100</v>
      </c>
      <c r="E172" t="s">
        <v>123</v>
      </c>
      <c r="F172" t="s">
        <v>756</v>
      </c>
      <c r="G172" t="s">
        <v>530</v>
      </c>
      <c r="H172" t="s">
        <v>102</v>
      </c>
      <c r="I172" s="77">
        <v>4815.22</v>
      </c>
      <c r="J172" s="77">
        <v>268</v>
      </c>
      <c r="K172" s="77">
        <v>0</v>
      </c>
      <c r="L172" s="77">
        <v>12.904789600000001</v>
      </c>
      <c r="M172" s="78">
        <v>0</v>
      </c>
      <c r="N172" s="78">
        <v>2.0000000000000001E-4</v>
      </c>
      <c r="O172" s="78">
        <v>1E-4</v>
      </c>
    </row>
    <row r="173" spans="2:15">
      <c r="B173" t="s">
        <v>757</v>
      </c>
      <c r="C173" t="s">
        <v>758</v>
      </c>
      <c r="D173" t="s">
        <v>100</v>
      </c>
      <c r="E173" t="s">
        <v>123</v>
      </c>
      <c r="F173" t="s">
        <v>759</v>
      </c>
      <c r="G173" t="s">
        <v>530</v>
      </c>
      <c r="H173" t="s">
        <v>102</v>
      </c>
      <c r="I173" s="77">
        <v>6405.11</v>
      </c>
      <c r="J173" s="77">
        <v>716.9</v>
      </c>
      <c r="K173" s="77">
        <v>0</v>
      </c>
      <c r="L173" s="77">
        <v>45.91823359</v>
      </c>
      <c r="M173" s="78">
        <v>0</v>
      </c>
      <c r="N173" s="78">
        <v>6.9999999999999999E-4</v>
      </c>
      <c r="O173" s="78">
        <v>2.0000000000000001E-4</v>
      </c>
    </row>
    <row r="174" spans="2:15">
      <c r="B174" t="s">
        <v>760</v>
      </c>
      <c r="C174" t="s">
        <v>761</v>
      </c>
      <c r="D174" t="s">
        <v>100</v>
      </c>
      <c r="E174" t="s">
        <v>123</v>
      </c>
      <c r="F174" t="s">
        <v>762</v>
      </c>
      <c r="G174" t="s">
        <v>127</v>
      </c>
      <c r="H174" t="s">
        <v>102</v>
      </c>
      <c r="I174" s="77">
        <v>6252.57</v>
      </c>
      <c r="J174" s="77">
        <v>426.8</v>
      </c>
      <c r="K174" s="77">
        <v>0</v>
      </c>
      <c r="L174" s="77">
        <v>26.685968760000002</v>
      </c>
      <c r="M174" s="78">
        <v>1E-4</v>
      </c>
      <c r="N174" s="78">
        <v>4.0000000000000002E-4</v>
      </c>
      <c r="O174" s="78">
        <v>1E-4</v>
      </c>
    </row>
    <row r="175" spans="2:15">
      <c r="B175" t="s">
        <v>763</v>
      </c>
      <c r="C175" t="s">
        <v>764</v>
      </c>
      <c r="D175" t="s">
        <v>100</v>
      </c>
      <c r="E175" t="s">
        <v>123</v>
      </c>
      <c r="F175" t="s">
        <v>765</v>
      </c>
      <c r="G175" t="s">
        <v>127</v>
      </c>
      <c r="H175" t="s">
        <v>102</v>
      </c>
      <c r="I175" s="77">
        <v>2749.45</v>
      </c>
      <c r="J175" s="77">
        <v>2113</v>
      </c>
      <c r="K175" s="77">
        <v>0</v>
      </c>
      <c r="L175" s="77">
        <v>58.095878499999998</v>
      </c>
      <c r="M175" s="78">
        <v>2.0000000000000001E-4</v>
      </c>
      <c r="N175" s="78">
        <v>8.9999999999999998E-4</v>
      </c>
      <c r="O175" s="78">
        <v>2.9999999999999997E-4</v>
      </c>
    </row>
    <row r="176" spans="2:15">
      <c r="B176" t="s">
        <v>766</v>
      </c>
      <c r="C176" t="s">
        <v>767</v>
      </c>
      <c r="D176" t="s">
        <v>100</v>
      </c>
      <c r="E176" t="s">
        <v>123</v>
      </c>
      <c r="F176" t="s">
        <v>768</v>
      </c>
      <c r="G176" t="s">
        <v>127</v>
      </c>
      <c r="H176" t="s">
        <v>102</v>
      </c>
      <c r="I176" s="77">
        <v>1052.24</v>
      </c>
      <c r="J176" s="77">
        <v>1870</v>
      </c>
      <c r="K176" s="77">
        <v>0</v>
      </c>
      <c r="L176" s="77">
        <v>19.676888000000002</v>
      </c>
      <c r="M176" s="78">
        <v>2.0000000000000001E-4</v>
      </c>
      <c r="N176" s="78">
        <v>2.9999999999999997E-4</v>
      </c>
      <c r="O176" s="78">
        <v>1E-4</v>
      </c>
    </row>
    <row r="177" spans="2:15">
      <c r="B177" t="s">
        <v>769</v>
      </c>
      <c r="C177" t="s">
        <v>770</v>
      </c>
      <c r="D177" t="s">
        <v>100</v>
      </c>
      <c r="E177" t="s">
        <v>123</v>
      </c>
      <c r="F177" t="s">
        <v>771</v>
      </c>
      <c r="G177" t="s">
        <v>127</v>
      </c>
      <c r="H177" t="s">
        <v>102</v>
      </c>
      <c r="I177" s="77">
        <v>11172.76</v>
      </c>
      <c r="J177" s="77">
        <v>405.3</v>
      </c>
      <c r="K177" s="77">
        <v>0</v>
      </c>
      <c r="L177" s="77">
        <v>45.283196279999999</v>
      </c>
      <c r="M177" s="78">
        <v>1E-4</v>
      </c>
      <c r="N177" s="78">
        <v>6.9999999999999999E-4</v>
      </c>
      <c r="O177" s="78">
        <v>2.0000000000000001E-4</v>
      </c>
    </row>
    <row r="178" spans="2:15">
      <c r="B178" t="s">
        <v>772</v>
      </c>
      <c r="C178" t="s">
        <v>773</v>
      </c>
      <c r="D178" t="s">
        <v>100</v>
      </c>
      <c r="E178" t="s">
        <v>123</v>
      </c>
      <c r="F178" t="s">
        <v>774</v>
      </c>
      <c r="G178" t="s">
        <v>127</v>
      </c>
      <c r="H178" t="s">
        <v>102</v>
      </c>
      <c r="I178" s="77">
        <v>16215.91</v>
      </c>
      <c r="J178" s="77">
        <v>500.1</v>
      </c>
      <c r="K178" s="77">
        <v>0</v>
      </c>
      <c r="L178" s="77">
        <v>81.095765909999997</v>
      </c>
      <c r="M178" s="78">
        <v>2.0000000000000001E-4</v>
      </c>
      <c r="N178" s="78">
        <v>1.1999999999999999E-3</v>
      </c>
      <c r="O178" s="78">
        <v>4.0000000000000002E-4</v>
      </c>
    </row>
    <row r="179" spans="2:15">
      <c r="B179" t="s">
        <v>775</v>
      </c>
      <c r="C179" t="s">
        <v>776</v>
      </c>
      <c r="D179" t="s">
        <v>100</v>
      </c>
      <c r="E179" t="s">
        <v>123</v>
      </c>
      <c r="F179" t="s">
        <v>777</v>
      </c>
      <c r="G179" t="s">
        <v>127</v>
      </c>
      <c r="H179" t="s">
        <v>102</v>
      </c>
      <c r="I179" s="77">
        <v>1680.52</v>
      </c>
      <c r="J179" s="77">
        <v>1493</v>
      </c>
      <c r="K179" s="77">
        <v>0</v>
      </c>
      <c r="L179" s="77">
        <v>25.0901636</v>
      </c>
      <c r="M179" s="78">
        <v>1E-4</v>
      </c>
      <c r="N179" s="78">
        <v>4.0000000000000002E-4</v>
      </c>
      <c r="O179" s="78">
        <v>1E-4</v>
      </c>
    </row>
    <row r="180" spans="2:15">
      <c r="B180" t="s">
        <v>778</v>
      </c>
      <c r="C180" t="s">
        <v>779</v>
      </c>
      <c r="D180" t="s">
        <v>100</v>
      </c>
      <c r="E180" t="s">
        <v>123</v>
      </c>
      <c r="F180" t="s">
        <v>780</v>
      </c>
      <c r="G180" t="s">
        <v>129</v>
      </c>
      <c r="H180" t="s">
        <v>102</v>
      </c>
      <c r="I180" s="77">
        <v>961.85</v>
      </c>
      <c r="J180" s="77">
        <v>2240</v>
      </c>
      <c r="K180" s="77">
        <v>0</v>
      </c>
      <c r="L180" s="77">
        <v>21.545439999999999</v>
      </c>
      <c r="M180" s="78">
        <v>1E-4</v>
      </c>
      <c r="N180" s="78">
        <v>2.9999999999999997E-4</v>
      </c>
      <c r="O180" s="78">
        <v>1E-4</v>
      </c>
    </row>
    <row r="181" spans="2:15">
      <c r="B181" t="s">
        <v>781</v>
      </c>
      <c r="C181" t="s">
        <v>782</v>
      </c>
      <c r="D181" t="s">
        <v>100</v>
      </c>
      <c r="E181" t="s">
        <v>123</v>
      </c>
      <c r="F181" t="s">
        <v>783</v>
      </c>
      <c r="G181" t="s">
        <v>129</v>
      </c>
      <c r="H181" t="s">
        <v>102</v>
      </c>
      <c r="I181" s="77">
        <v>18897.73</v>
      </c>
      <c r="J181" s="77">
        <v>53.2</v>
      </c>
      <c r="K181" s="77">
        <v>0</v>
      </c>
      <c r="L181" s="77">
        <v>10.05359236</v>
      </c>
      <c r="M181" s="78">
        <v>1E-4</v>
      </c>
      <c r="N181" s="78">
        <v>2.0000000000000001E-4</v>
      </c>
      <c r="O181" s="78">
        <v>1E-4</v>
      </c>
    </row>
    <row r="182" spans="2:15">
      <c r="B182" t="s">
        <v>784</v>
      </c>
      <c r="C182" t="s">
        <v>785</v>
      </c>
      <c r="D182" t="s">
        <v>100</v>
      </c>
      <c r="E182" t="s">
        <v>123</v>
      </c>
      <c r="F182" t="s">
        <v>786</v>
      </c>
      <c r="G182" t="s">
        <v>129</v>
      </c>
      <c r="H182" t="s">
        <v>102</v>
      </c>
      <c r="I182" s="77">
        <v>2694.35</v>
      </c>
      <c r="J182" s="77">
        <v>47.4</v>
      </c>
      <c r="K182" s="77">
        <v>0</v>
      </c>
      <c r="L182" s="77">
        <v>1.2771219</v>
      </c>
      <c r="M182" s="78">
        <v>1E-4</v>
      </c>
      <c r="N182" s="78">
        <v>0</v>
      </c>
      <c r="O182" s="78">
        <v>0</v>
      </c>
    </row>
    <row r="183" spans="2:15">
      <c r="B183" s="79" t="s">
        <v>787</v>
      </c>
      <c r="E183" s="16"/>
      <c r="F183" s="16"/>
      <c r="G183" s="16"/>
      <c r="I183" s="81">
        <v>0</v>
      </c>
      <c r="K183" s="81">
        <v>0</v>
      </c>
      <c r="L183" s="81">
        <v>0</v>
      </c>
      <c r="N183" s="80">
        <v>0</v>
      </c>
      <c r="O183" s="80">
        <v>0</v>
      </c>
    </row>
    <row r="184" spans="2:15">
      <c r="B184" t="s">
        <v>207</v>
      </c>
      <c r="C184" t="s">
        <v>207</v>
      </c>
      <c r="E184" s="16"/>
      <c r="F184" s="16"/>
      <c r="G184" t="s">
        <v>207</v>
      </c>
      <c r="H184" t="s">
        <v>207</v>
      </c>
      <c r="I184" s="77">
        <v>0</v>
      </c>
      <c r="J184" s="77">
        <v>0</v>
      </c>
      <c r="L184" s="77">
        <v>0</v>
      </c>
      <c r="M184" s="78">
        <v>0</v>
      </c>
      <c r="N184" s="78">
        <v>0</v>
      </c>
      <c r="O184" s="78">
        <v>0</v>
      </c>
    </row>
    <row r="185" spans="2:15">
      <c r="B185" s="79" t="s">
        <v>215</v>
      </c>
      <c r="E185" s="16"/>
      <c r="F185" s="16"/>
      <c r="G185" s="16"/>
      <c r="I185" s="81">
        <v>184262.23</v>
      </c>
      <c r="K185" s="81">
        <v>11.379200000000001</v>
      </c>
      <c r="L185" s="81">
        <v>19104.628692283266</v>
      </c>
      <c r="N185" s="80">
        <v>0.29389999999999999</v>
      </c>
      <c r="O185" s="80">
        <v>9.8599999999999993E-2</v>
      </c>
    </row>
    <row r="186" spans="2:15">
      <c r="B186" s="79" t="s">
        <v>252</v>
      </c>
      <c r="E186" s="16"/>
      <c r="F186" s="16"/>
      <c r="G186" s="16"/>
      <c r="I186" s="81">
        <v>96531.13</v>
      </c>
      <c r="K186" s="81">
        <v>0</v>
      </c>
      <c r="L186" s="81">
        <v>6133.1744406095222</v>
      </c>
      <c r="N186" s="80">
        <v>9.4399999999999998E-2</v>
      </c>
      <c r="O186" s="80">
        <v>3.1699999999999999E-2</v>
      </c>
    </row>
    <row r="187" spans="2:15">
      <c r="B187" t="s">
        <v>788</v>
      </c>
      <c r="C187" t="s">
        <v>789</v>
      </c>
      <c r="D187" t="s">
        <v>790</v>
      </c>
      <c r="E187" t="s">
        <v>791</v>
      </c>
      <c r="F187" t="s">
        <v>792</v>
      </c>
      <c r="G187" t="s">
        <v>793</v>
      </c>
      <c r="H187" t="s">
        <v>106</v>
      </c>
      <c r="I187" s="77">
        <v>382.74</v>
      </c>
      <c r="J187" s="77">
        <v>4109</v>
      </c>
      <c r="K187" s="77">
        <v>0</v>
      </c>
      <c r="L187" s="77">
        <v>60.532401623399998</v>
      </c>
      <c r="M187" s="78">
        <v>0</v>
      </c>
      <c r="N187" s="78">
        <v>8.9999999999999998E-4</v>
      </c>
      <c r="O187" s="78">
        <v>2.9999999999999997E-4</v>
      </c>
    </row>
    <row r="188" spans="2:15">
      <c r="B188" t="s">
        <v>794</v>
      </c>
      <c r="C188" t="s">
        <v>795</v>
      </c>
      <c r="D188" t="s">
        <v>796</v>
      </c>
      <c r="E188" t="s">
        <v>791</v>
      </c>
      <c r="F188" t="s">
        <v>797</v>
      </c>
      <c r="G188" t="s">
        <v>798</v>
      </c>
      <c r="H188" t="s">
        <v>106</v>
      </c>
      <c r="I188" s="77">
        <v>671.34</v>
      </c>
      <c r="J188" s="77">
        <v>1832</v>
      </c>
      <c r="K188" s="77">
        <v>0</v>
      </c>
      <c r="L188" s="77">
        <v>47.3386539312</v>
      </c>
      <c r="M188" s="78">
        <v>0</v>
      </c>
      <c r="N188" s="78">
        <v>6.9999999999999999E-4</v>
      </c>
      <c r="O188" s="78">
        <v>2.0000000000000001E-4</v>
      </c>
    </row>
    <row r="189" spans="2:15">
      <c r="B189" t="s">
        <v>799</v>
      </c>
      <c r="C189" t="s">
        <v>800</v>
      </c>
      <c r="D189" t="s">
        <v>790</v>
      </c>
      <c r="E189" t="s">
        <v>791</v>
      </c>
      <c r="F189" t="s">
        <v>801</v>
      </c>
      <c r="G189" t="s">
        <v>802</v>
      </c>
      <c r="H189" t="s">
        <v>106</v>
      </c>
      <c r="I189" s="77">
        <v>505.57</v>
      </c>
      <c r="J189" s="77">
        <v>2381</v>
      </c>
      <c r="K189" s="77">
        <v>0</v>
      </c>
      <c r="L189" s="77">
        <v>46.3328059233</v>
      </c>
      <c r="M189" s="78">
        <v>0</v>
      </c>
      <c r="N189" s="78">
        <v>6.9999999999999999E-4</v>
      </c>
      <c r="O189" s="78">
        <v>2.0000000000000001E-4</v>
      </c>
    </row>
    <row r="190" spans="2:15">
      <c r="B190" t="s">
        <v>803</v>
      </c>
      <c r="C190" t="s">
        <v>804</v>
      </c>
      <c r="D190" t="s">
        <v>790</v>
      </c>
      <c r="E190" t="s">
        <v>791</v>
      </c>
      <c r="F190" t="s">
        <v>262</v>
      </c>
      <c r="G190" t="s">
        <v>805</v>
      </c>
      <c r="H190" t="s">
        <v>106</v>
      </c>
      <c r="I190" s="77">
        <v>1516.24</v>
      </c>
      <c r="J190" s="77">
        <v>6955</v>
      </c>
      <c r="K190" s="77">
        <v>0</v>
      </c>
      <c r="L190" s="77">
        <v>405.89433970800002</v>
      </c>
      <c r="M190" s="78">
        <v>0</v>
      </c>
      <c r="N190" s="78">
        <v>6.1999999999999998E-3</v>
      </c>
      <c r="O190" s="78">
        <v>2.0999999999999999E-3</v>
      </c>
    </row>
    <row r="191" spans="2:15">
      <c r="B191" t="s">
        <v>806</v>
      </c>
      <c r="C191" t="s">
        <v>807</v>
      </c>
      <c r="D191" t="s">
        <v>796</v>
      </c>
      <c r="E191" t="s">
        <v>791</v>
      </c>
      <c r="F191" t="s">
        <v>808</v>
      </c>
      <c r="G191" t="s">
        <v>809</v>
      </c>
      <c r="H191" t="s">
        <v>106</v>
      </c>
      <c r="I191" s="77">
        <v>1058.79</v>
      </c>
      <c r="J191" s="77">
        <v>3095</v>
      </c>
      <c r="K191" s="77">
        <v>0</v>
      </c>
      <c r="L191" s="77">
        <v>126.1299998745</v>
      </c>
      <c r="M191" s="78">
        <v>0</v>
      </c>
      <c r="N191" s="78">
        <v>1.9E-3</v>
      </c>
      <c r="O191" s="78">
        <v>6.9999999999999999E-4</v>
      </c>
    </row>
    <row r="192" spans="2:15">
      <c r="B192" t="s">
        <v>810</v>
      </c>
      <c r="C192" t="s">
        <v>811</v>
      </c>
      <c r="D192" t="s">
        <v>796</v>
      </c>
      <c r="E192" t="s">
        <v>791</v>
      </c>
      <c r="F192" t="s">
        <v>812</v>
      </c>
      <c r="G192" t="s">
        <v>813</v>
      </c>
      <c r="H192" t="s">
        <v>106</v>
      </c>
      <c r="I192" s="77">
        <v>1762.77</v>
      </c>
      <c r="J192" s="77">
        <v>169</v>
      </c>
      <c r="K192" s="77">
        <v>0</v>
      </c>
      <c r="L192" s="77">
        <v>11.4664839237</v>
      </c>
      <c r="M192" s="78">
        <v>1E-4</v>
      </c>
      <c r="N192" s="78">
        <v>2.0000000000000001E-4</v>
      </c>
      <c r="O192" s="78">
        <v>1E-4</v>
      </c>
    </row>
    <row r="193" spans="2:15">
      <c r="B193" t="s">
        <v>814</v>
      </c>
      <c r="C193" t="s">
        <v>815</v>
      </c>
      <c r="D193" t="s">
        <v>796</v>
      </c>
      <c r="E193" t="s">
        <v>791</v>
      </c>
      <c r="F193" t="s">
        <v>816</v>
      </c>
      <c r="G193" t="s">
        <v>813</v>
      </c>
      <c r="H193" t="s">
        <v>106</v>
      </c>
      <c r="I193" s="77">
        <v>928.63</v>
      </c>
      <c r="J193" s="77">
        <v>1428.9995999999994</v>
      </c>
      <c r="K193" s="77">
        <v>0</v>
      </c>
      <c r="L193" s="77">
        <v>51.076687975112499</v>
      </c>
      <c r="M193" s="78">
        <v>0</v>
      </c>
      <c r="N193" s="78">
        <v>8.0000000000000004E-4</v>
      </c>
      <c r="O193" s="78">
        <v>2.9999999999999997E-4</v>
      </c>
    </row>
    <row r="194" spans="2:15">
      <c r="B194" t="s">
        <v>817</v>
      </c>
      <c r="C194" t="s">
        <v>818</v>
      </c>
      <c r="D194" t="s">
        <v>790</v>
      </c>
      <c r="E194" t="s">
        <v>791</v>
      </c>
      <c r="F194" t="s">
        <v>819</v>
      </c>
      <c r="G194" t="s">
        <v>820</v>
      </c>
      <c r="H194" t="s">
        <v>106</v>
      </c>
      <c r="I194" s="77">
        <v>690.42</v>
      </c>
      <c r="J194" s="77">
        <v>3884</v>
      </c>
      <c r="K194" s="77">
        <v>0</v>
      </c>
      <c r="L194" s="77">
        <v>103.21444836720001</v>
      </c>
      <c r="M194" s="78">
        <v>0</v>
      </c>
      <c r="N194" s="78">
        <v>1.6000000000000001E-3</v>
      </c>
      <c r="O194" s="78">
        <v>5.0000000000000001E-4</v>
      </c>
    </row>
    <row r="195" spans="2:15">
      <c r="B195" t="s">
        <v>821</v>
      </c>
      <c r="C195" t="s">
        <v>822</v>
      </c>
      <c r="D195" t="s">
        <v>796</v>
      </c>
      <c r="E195" t="s">
        <v>791</v>
      </c>
      <c r="F195" t="s">
        <v>823</v>
      </c>
      <c r="G195" t="s">
        <v>824</v>
      </c>
      <c r="H195" t="s">
        <v>106</v>
      </c>
      <c r="I195" s="77">
        <v>655.84</v>
      </c>
      <c r="J195" s="77">
        <v>13074</v>
      </c>
      <c r="K195" s="77">
        <v>0</v>
      </c>
      <c r="L195" s="77">
        <v>330.03066363839997</v>
      </c>
      <c r="M195" s="78">
        <v>0</v>
      </c>
      <c r="N195" s="78">
        <v>5.1000000000000004E-3</v>
      </c>
      <c r="O195" s="78">
        <v>1.6999999999999999E-3</v>
      </c>
    </row>
    <row r="196" spans="2:15">
      <c r="B196" t="s">
        <v>825</v>
      </c>
      <c r="C196" t="s">
        <v>826</v>
      </c>
      <c r="D196" t="s">
        <v>796</v>
      </c>
      <c r="E196" t="s">
        <v>791</v>
      </c>
      <c r="F196" t="s">
        <v>465</v>
      </c>
      <c r="G196" t="s">
        <v>824</v>
      </c>
      <c r="H196" t="s">
        <v>106</v>
      </c>
      <c r="I196" s="77">
        <v>1615.71</v>
      </c>
      <c r="J196" s="77">
        <v>6371</v>
      </c>
      <c r="K196" s="77">
        <v>0</v>
      </c>
      <c r="L196" s="77">
        <v>396.20406690089999</v>
      </c>
      <c r="M196" s="78">
        <v>0</v>
      </c>
      <c r="N196" s="78">
        <v>6.1000000000000004E-3</v>
      </c>
      <c r="O196" s="78">
        <v>2E-3</v>
      </c>
    </row>
    <row r="197" spans="2:15">
      <c r="B197" t="s">
        <v>827</v>
      </c>
      <c r="C197" t="s">
        <v>828</v>
      </c>
      <c r="D197" t="s">
        <v>796</v>
      </c>
      <c r="E197" t="s">
        <v>791</v>
      </c>
      <c r="F197" t="s">
        <v>829</v>
      </c>
      <c r="G197" t="s">
        <v>830</v>
      </c>
      <c r="H197" t="s">
        <v>106</v>
      </c>
      <c r="I197" s="77">
        <v>550.11</v>
      </c>
      <c r="J197" s="77">
        <v>2533</v>
      </c>
      <c r="K197" s="77">
        <v>0</v>
      </c>
      <c r="L197" s="77">
        <v>53.633067968699997</v>
      </c>
      <c r="M197" s="78">
        <v>0</v>
      </c>
      <c r="N197" s="78">
        <v>8.0000000000000004E-4</v>
      </c>
      <c r="O197" s="78">
        <v>2.9999999999999997E-4</v>
      </c>
    </row>
    <row r="198" spans="2:15">
      <c r="B198" t="s">
        <v>831</v>
      </c>
      <c r="C198" t="s">
        <v>832</v>
      </c>
      <c r="D198" t="s">
        <v>796</v>
      </c>
      <c r="E198" t="s">
        <v>791</v>
      </c>
      <c r="F198" t="s">
        <v>833</v>
      </c>
      <c r="G198" t="s">
        <v>830</v>
      </c>
      <c r="H198" t="s">
        <v>106</v>
      </c>
      <c r="I198" s="77">
        <v>141.33000000000001</v>
      </c>
      <c r="J198" s="77">
        <v>15887</v>
      </c>
      <c r="K198" s="77">
        <v>0</v>
      </c>
      <c r="L198" s="77">
        <v>86.421970737899997</v>
      </c>
      <c r="M198" s="78">
        <v>0</v>
      </c>
      <c r="N198" s="78">
        <v>1.2999999999999999E-3</v>
      </c>
      <c r="O198" s="78">
        <v>4.0000000000000002E-4</v>
      </c>
    </row>
    <row r="199" spans="2:15">
      <c r="B199" t="s">
        <v>834</v>
      </c>
      <c r="C199" t="s">
        <v>835</v>
      </c>
      <c r="D199" t="s">
        <v>790</v>
      </c>
      <c r="E199" t="s">
        <v>791</v>
      </c>
      <c r="F199" t="s">
        <v>836</v>
      </c>
      <c r="G199" t="s">
        <v>830</v>
      </c>
      <c r="H199" t="s">
        <v>106</v>
      </c>
      <c r="I199" s="77">
        <v>1057.9000000000001</v>
      </c>
      <c r="J199" s="77">
        <v>451</v>
      </c>
      <c r="K199" s="77">
        <v>0</v>
      </c>
      <c r="L199" s="77">
        <v>18.364075521</v>
      </c>
      <c r="M199" s="78">
        <v>0</v>
      </c>
      <c r="N199" s="78">
        <v>2.9999999999999997E-4</v>
      </c>
      <c r="O199" s="78">
        <v>1E-4</v>
      </c>
    </row>
    <row r="200" spans="2:15">
      <c r="B200" t="s">
        <v>837</v>
      </c>
      <c r="C200" t="s">
        <v>838</v>
      </c>
      <c r="D200" t="s">
        <v>790</v>
      </c>
      <c r="E200" t="s">
        <v>791</v>
      </c>
      <c r="F200" t="s">
        <v>839</v>
      </c>
      <c r="G200" t="s">
        <v>830</v>
      </c>
      <c r="H200" t="s">
        <v>106</v>
      </c>
      <c r="I200" s="77">
        <v>2273.16</v>
      </c>
      <c r="J200" s="77">
        <v>578</v>
      </c>
      <c r="K200" s="77">
        <v>0</v>
      </c>
      <c r="L200" s="77">
        <v>50.571490615199998</v>
      </c>
      <c r="M200" s="78">
        <v>0</v>
      </c>
      <c r="N200" s="78">
        <v>8.0000000000000004E-4</v>
      </c>
      <c r="O200" s="78">
        <v>2.9999999999999997E-4</v>
      </c>
    </row>
    <row r="201" spans="2:15">
      <c r="B201" t="s">
        <v>840</v>
      </c>
      <c r="C201" t="s">
        <v>841</v>
      </c>
      <c r="D201" t="s">
        <v>796</v>
      </c>
      <c r="E201" t="s">
        <v>791</v>
      </c>
      <c r="F201" t="s">
        <v>842</v>
      </c>
      <c r="G201" t="s">
        <v>830</v>
      </c>
      <c r="H201" t="s">
        <v>120</v>
      </c>
      <c r="I201" s="77">
        <v>19050.990000000002</v>
      </c>
      <c r="J201" s="77">
        <v>3.7</v>
      </c>
      <c r="K201" s="77">
        <v>0</v>
      </c>
      <c r="L201" s="77">
        <v>1.7352899057340001</v>
      </c>
      <c r="M201" s="78">
        <v>0</v>
      </c>
      <c r="N201" s="78">
        <v>0</v>
      </c>
      <c r="O201" s="78">
        <v>0</v>
      </c>
    </row>
    <row r="202" spans="2:15">
      <c r="B202" t="s">
        <v>843</v>
      </c>
      <c r="C202" t="s">
        <v>844</v>
      </c>
      <c r="D202" t="s">
        <v>796</v>
      </c>
      <c r="E202" t="s">
        <v>791</v>
      </c>
      <c r="F202" t="s">
        <v>845</v>
      </c>
      <c r="G202" t="s">
        <v>830</v>
      </c>
      <c r="H202" t="s">
        <v>106</v>
      </c>
      <c r="I202" s="77">
        <v>310.83</v>
      </c>
      <c r="J202" s="77">
        <v>2314.9998999999975</v>
      </c>
      <c r="K202" s="77">
        <v>0</v>
      </c>
      <c r="L202" s="77">
        <v>27.696303914115301</v>
      </c>
      <c r="M202" s="78">
        <v>0</v>
      </c>
      <c r="N202" s="78">
        <v>4.0000000000000002E-4</v>
      </c>
      <c r="O202" s="78">
        <v>1E-4</v>
      </c>
    </row>
    <row r="203" spans="2:15">
      <c r="B203" t="s">
        <v>846</v>
      </c>
      <c r="C203" t="s">
        <v>847</v>
      </c>
      <c r="D203" t="s">
        <v>796</v>
      </c>
      <c r="E203" t="s">
        <v>791</v>
      </c>
      <c r="F203" t="s">
        <v>848</v>
      </c>
      <c r="G203" t="s">
        <v>830</v>
      </c>
      <c r="H203" t="s">
        <v>106</v>
      </c>
      <c r="I203" s="77">
        <v>361.01</v>
      </c>
      <c r="J203" s="77">
        <v>9109</v>
      </c>
      <c r="K203" s="77">
        <v>0</v>
      </c>
      <c r="L203" s="77">
        <v>126.5720590641</v>
      </c>
      <c r="M203" s="78">
        <v>0</v>
      </c>
      <c r="N203" s="78">
        <v>1.9E-3</v>
      </c>
      <c r="O203" s="78">
        <v>6.9999999999999999E-4</v>
      </c>
    </row>
    <row r="204" spans="2:15">
      <c r="B204" t="s">
        <v>849</v>
      </c>
      <c r="C204" t="s">
        <v>850</v>
      </c>
      <c r="D204" t="s">
        <v>796</v>
      </c>
      <c r="E204" t="s">
        <v>791</v>
      </c>
      <c r="F204" t="s">
        <v>851</v>
      </c>
      <c r="G204" t="s">
        <v>830</v>
      </c>
      <c r="H204" t="s">
        <v>106</v>
      </c>
      <c r="I204" s="77">
        <v>134.65</v>
      </c>
      <c r="J204" s="77">
        <v>16354</v>
      </c>
      <c r="K204" s="77">
        <v>0</v>
      </c>
      <c r="L204" s="77">
        <v>84.757524188999994</v>
      </c>
      <c r="M204" s="78">
        <v>0</v>
      </c>
      <c r="N204" s="78">
        <v>1.2999999999999999E-3</v>
      </c>
      <c r="O204" s="78">
        <v>4.0000000000000002E-4</v>
      </c>
    </row>
    <row r="205" spans="2:15">
      <c r="B205" t="s">
        <v>852</v>
      </c>
      <c r="C205" t="s">
        <v>853</v>
      </c>
      <c r="D205" t="s">
        <v>796</v>
      </c>
      <c r="E205" t="s">
        <v>791</v>
      </c>
      <c r="F205" t="s">
        <v>854</v>
      </c>
      <c r="G205" t="s">
        <v>830</v>
      </c>
      <c r="H205" t="s">
        <v>106</v>
      </c>
      <c r="I205" s="77">
        <v>128.91999999999999</v>
      </c>
      <c r="J205" s="77">
        <v>13399</v>
      </c>
      <c r="K205" s="77">
        <v>0</v>
      </c>
      <c r="L205" s="77">
        <v>66.487590589199996</v>
      </c>
      <c r="M205" s="78">
        <v>0</v>
      </c>
      <c r="N205" s="78">
        <v>1E-3</v>
      </c>
      <c r="O205" s="78">
        <v>2.9999999999999997E-4</v>
      </c>
    </row>
    <row r="206" spans="2:15">
      <c r="B206" t="s">
        <v>855</v>
      </c>
      <c r="C206" t="s">
        <v>856</v>
      </c>
      <c r="D206" t="s">
        <v>796</v>
      </c>
      <c r="E206" t="s">
        <v>791</v>
      </c>
      <c r="F206" t="s">
        <v>857</v>
      </c>
      <c r="G206" t="s">
        <v>858</v>
      </c>
      <c r="H206" t="s">
        <v>106</v>
      </c>
      <c r="I206" s="77">
        <v>2005.37</v>
      </c>
      <c r="J206" s="77">
        <v>210</v>
      </c>
      <c r="K206" s="77">
        <v>0</v>
      </c>
      <c r="L206" s="77">
        <v>16.209205173000001</v>
      </c>
      <c r="M206" s="78">
        <v>0</v>
      </c>
      <c r="N206" s="78">
        <v>2.0000000000000001E-4</v>
      </c>
      <c r="O206" s="78">
        <v>1E-4</v>
      </c>
    </row>
    <row r="207" spans="2:15">
      <c r="B207" t="s">
        <v>859</v>
      </c>
      <c r="C207" t="s">
        <v>860</v>
      </c>
      <c r="D207" t="s">
        <v>796</v>
      </c>
      <c r="E207" t="s">
        <v>791</v>
      </c>
      <c r="F207" t="s">
        <v>861</v>
      </c>
      <c r="G207" t="s">
        <v>858</v>
      </c>
      <c r="H207" t="s">
        <v>106</v>
      </c>
      <c r="I207" s="77">
        <v>6008.94</v>
      </c>
      <c r="J207" s="77">
        <v>191</v>
      </c>
      <c r="K207" s="77">
        <v>0</v>
      </c>
      <c r="L207" s="77">
        <v>44.175263214600001</v>
      </c>
      <c r="M207" s="78">
        <v>0</v>
      </c>
      <c r="N207" s="78">
        <v>6.9999999999999999E-4</v>
      </c>
      <c r="O207" s="78">
        <v>2.0000000000000001E-4</v>
      </c>
    </row>
    <row r="208" spans="2:15">
      <c r="B208" t="s">
        <v>862</v>
      </c>
      <c r="C208" t="s">
        <v>863</v>
      </c>
      <c r="D208" t="s">
        <v>796</v>
      </c>
      <c r="E208" t="s">
        <v>791</v>
      </c>
      <c r="F208" t="s">
        <v>864</v>
      </c>
      <c r="G208" t="s">
        <v>858</v>
      </c>
      <c r="H208" t="s">
        <v>106</v>
      </c>
      <c r="I208" s="77">
        <v>1330.1</v>
      </c>
      <c r="J208" s="77">
        <v>1321</v>
      </c>
      <c r="K208" s="77">
        <v>0</v>
      </c>
      <c r="L208" s="77">
        <v>67.629320229000001</v>
      </c>
      <c r="M208" s="78">
        <v>0</v>
      </c>
      <c r="N208" s="78">
        <v>1E-3</v>
      </c>
      <c r="O208" s="78">
        <v>2.9999999999999997E-4</v>
      </c>
    </row>
    <row r="209" spans="2:15">
      <c r="B209" t="s">
        <v>865</v>
      </c>
      <c r="C209" t="s">
        <v>866</v>
      </c>
      <c r="D209" t="s">
        <v>790</v>
      </c>
      <c r="E209" t="s">
        <v>791</v>
      </c>
      <c r="F209" t="s">
        <v>867</v>
      </c>
      <c r="G209" t="s">
        <v>868</v>
      </c>
      <c r="H209" t="s">
        <v>106</v>
      </c>
      <c r="I209" s="77">
        <v>1589.97</v>
      </c>
      <c r="J209" s="77">
        <v>1033</v>
      </c>
      <c r="K209" s="77">
        <v>0</v>
      </c>
      <c r="L209" s="77">
        <v>63.217477494900002</v>
      </c>
      <c r="M209" s="78">
        <v>0</v>
      </c>
      <c r="N209" s="78">
        <v>1E-3</v>
      </c>
      <c r="O209" s="78">
        <v>2.9999999999999997E-4</v>
      </c>
    </row>
    <row r="210" spans="2:15">
      <c r="B210" t="s">
        <v>869</v>
      </c>
      <c r="C210" t="s">
        <v>870</v>
      </c>
      <c r="D210" t="s">
        <v>796</v>
      </c>
      <c r="E210" t="s">
        <v>791</v>
      </c>
      <c r="F210" t="s">
        <v>279</v>
      </c>
      <c r="G210" t="s">
        <v>280</v>
      </c>
      <c r="H210" t="s">
        <v>106</v>
      </c>
      <c r="I210" s="77">
        <v>10.029999999999999</v>
      </c>
      <c r="J210" s="77">
        <v>19792</v>
      </c>
      <c r="K210" s="77">
        <v>0</v>
      </c>
      <c r="L210" s="77">
        <v>7.6407946223999996</v>
      </c>
      <c r="M210" s="78">
        <v>0</v>
      </c>
      <c r="N210" s="78">
        <v>1E-4</v>
      </c>
      <c r="O210" s="78">
        <v>0</v>
      </c>
    </row>
    <row r="211" spans="2:15">
      <c r="B211" t="s">
        <v>871</v>
      </c>
      <c r="C211" t="s">
        <v>872</v>
      </c>
      <c r="D211" t="s">
        <v>796</v>
      </c>
      <c r="E211" t="s">
        <v>791</v>
      </c>
      <c r="F211" t="s">
        <v>326</v>
      </c>
      <c r="G211" t="s">
        <v>327</v>
      </c>
      <c r="H211" t="s">
        <v>106</v>
      </c>
      <c r="I211" s="77">
        <v>1853.25</v>
      </c>
      <c r="J211" s="77">
        <v>2471</v>
      </c>
      <c r="K211" s="77">
        <v>0</v>
      </c>
      <c r="L211" s="77">
        <v>176.2603650675</v>
      </c>
      <c r="M211" s="78">
        <v>0</v>
      </c>
      <c r="N211" s="78">
        <v>2.7000000000000001E-3</v>
      </c>
      <c r="O211" s="78">
        <v>8.9999999999999998E-4</v>
      </c>
    </row>
    <row r="212" spans="2:15">
      <c r="B212" t="s">
        <v>873</v>
      </c>
      <c r="C212" t="s">
        <v>874</v>
      </c>
      <c r="D212" t="s">
        <v>796</v>
      </c>
      <c r="E212" t="s">
        <v>791</v>
      </c>
      <c r="F212" t="s">
        <v>330</v>
      </c>
      <c r="G212" t="s">
        <v>327</v>
      </c>
      <c r="H212" t="s">
        <v>106</v>
      </c>
      <c r="I212" s="77">
        <v>1484.95</v>
      </c>
      <c r="J212" s="77">
        <v>11077</v>
      </c>
      <c r="K212" s="77">
        <v>0</v>
      </c>
      <c r="L212" s="77">
        <v>633.11397136350001</v>
      </c>
      <c r="M212" s="78">
        <v>1E-4</v>
      </c>
      <c r="N212" s="78">
        <v>9.7000000000000003E-3</v>
      </c>
      <c r="O212" s="78">
        <v>3.3E-3</v>
      </c>
    </row>
    <row r="213" spans="2:15">
      <c r="B213" t="s">
        <v>875</v>
      </c>
      <c r="C213" t="s">
        <v>876</v>
      </c>
      <c r="D213" t="s">
        <v>796</v>
      </c>
      <c r="E213" t="s">
        <v>791</v>
      </c>
      <c r="F213" t="s">
        <v>877</v>
      </c>
      <c r="G213" t="s">
        <v>476</v>
      </c>
      <c r="H213" t="s">
        <v>106</v>
      </c>
      <c r="I213" s="77">
        <v>3781.55</v>
      </c>
      <c r="J213" s="77">
        <v>613</v>
      </c>
      <c r="K213" s="77">
        <v>0</v>
      </c>
      <c r="L213" s="77">
        <v>89.223289873499994</v>
      </c>
      <c r="M213" s="78">
        <v>0</v>
      </c>
      <c r="N213" s="78">
        <v>1.4E-3</v>
      </c>
      <c r="O213" s="78">
        <v>5.0000000000000001E-4</v>
      </c>
    </row>
    <row r="214" spans="2:15">
      <c r="B214" t="s">
        <v>878</v>
      </c>
      <c r="C214" t="s">
        <v>879</v>
      </c>
      <c r="D214" t="s">
        <v>790</v>
      </c>
      <c r="E214" t="s">
        <v>791</v>
      </c>
      <c r="F214" t="s">
        <v>363</v>
      </c>
      <c r="G214" t="s">
        <v>364</v>
      </c>
      <c r="H214" t="s">
        <v>106</v>
      </c>
      <c r="I214" s="77">
        <v>38707.589999999997</v>
      </c>
      <c r="J214" s="77">
        <v>1022</v>
      </c>
      <c r="K214" s="77">
        <v>0</v>
      </c>
      <c r="L214" s="77">
        <v>1522.6319521601999</v>
      </c>
      <c r="M214" s="78">
        <v>0</v>
      </c>
      <c r="N214" s="78">
        <v>2.3400000000000001E-2</v>
      </c>
      <c r="O214" s="78">
        <v>7.9000000000000008E-3</v>
      </c>
    </row>
    <row r="215" spans="2:15">
      <c r="B215" t="s">
        <v>880</v>
      </c>
      <c r="C215" t="s">
        <v>881</v>
      </c>
      <c r="D215" t="s">
        <v>796</v>
      </c>
      <c r="E215" t="s">
        <v>791</v>
      </c>
      <c r="F215" t="s">
        <v>882</v>
      </c>
      <c r="G215" t="s">
        <v>125</v>
      </c>
      <c r="H215" t="s">
        <v>106</v>
      </c>
      <c r="I215" s="77">
        <v>1384.74</v>
      </c>
      <c r="J215" s="77">
        <v>68.599999999999994</v>
      </c>
      <c r="K215" s="77">
        <v>0</v>
      </c>
      <c r="L215" s="77">
        <v>3.6562868823599999</v>
      </c>
      <c r="M215" s="78">
        <v>0</v>
      </c>
      <c r="N215" s="78">
        <v>1E-4</v>
      </c>
      <c r="O215" s="78">
        <v>0</v>
      </c>
    </row>
    <row r="216" spans="2:15">
      <c r="B216" t="s">
        <v>883</v>
      </c>
      <c r="C216" t="s">
        <v>884</v>
      </c>
      <c r="D216" t="s">
        <v>796</v>
      </c>
      <c r="E216" t="s">
        <v>791</v>
      </c>
      <c r="F216" t="s">
        <v>367</v>
      </c>
      <c r="G216" t="s">
        <v>129</v>
      </c>
      <c r="H216" t="s">
        <v>106</v>
      </c>
      <c r="I216" s="77">
        <v>1656.96</v>
      </c>
      <c r="J216" s="77">
        <v>16780</v>
      </c>
      <c r="K216" s="77">
        <v>0</v>
      </c>
      <c r="L216" s="77">
        <v>1070.167830912</v>
      </c>
      <c r="M216" s="78">
        <v>0</v>
      </c>
      <c r="N216" s="78">
        <v>1.6500000000000001E-2</v>
      </c>
      <c r="O216" s="78">
        <v>5.4999999999999997E-3</v>
      </c>
    </row>
    <row r="217" spans="2:15">
      <c r="B217" t="s">
        <v>885</v>
      </c>
      <c r="C217" t="s">
        <v>886</v>
      </c>
      <c r="D217" t="s">
        <v>796</v>
      </c>
      <c r="E217" t="s">
        <v>791</v>
      </c>
      <c r="F217" t="s">
        <v>573</v>
      </c>
      <c r="G217" t="s">
        <v>129</v>
      </c>
      <c r="H217" t="s">
        <v>106</v>
      </c>
      <c r="I217" s="77">
        <v>2920.73</v>
      </c>
      <c r="J217" s="77">
        <v>3067</v>
      </c>
      <c r="K217" s="77">
        <v>0</v>
      </c>
      <c r="L217" s="77">
        <v>344.7887592459</v>
      </c>
      <c r="M217" s="78">
        <v>1E-4</v>
      </c>
      <c r="N217" s="78">
        <v>5.3E-3</v>
      </c>
      <c r="O217" s="78">
        <v>1.8E-3</v>
      </c>
    </row>
    <row r="218" spans="2:15">
      <c r="B218" s="79" t="s">
        <v>253</v>
      </c>
      <c r="E218" s="16"/>
      <c r="F218" s="16"/>
      <c r="G218" s="16"/>
      <c r="I218" s="81">
        <v>87731.1</v>
      </c>
      <c r="K218" s="81">
        <v>11.379200000000001</v>
      </c>
      <c r="L218" s="81">
        <v>12971.454251673744</v>
      </c>
      <c r="N218" s="80">
        <v>0.1996</v>
      </c>
      <c r="O218" s="80">
        <v>6.6900000000000001E-2</v>
      </c>
    </row>
    <row r="219" spans="2:15">
      <c r="B219" t="s">
        <v>887</v>
      </c>
      <c r="C219" t="s">
        <v>888</v>
      </c>
      <c r="D219" t="s">
        <v>796</v>
      </c>
      <c r="E219" t="s">
        <v>791</v>
      </c>
      <c r="F219"/>
      <c r="G219" t="s">
        <v>793</v>
      </c>
      <c r="H219" t="s">
        <v>106</v>
      </c>
      <c r="I219" s="77">
        <v>156.22</v>
      </c>
      <c r="J219" s="77">
        <v>24638</v>
      </c>
      <c r="K219" s="77">
        <v>0</v>
      </c>
      <c r="L219" s="77">
        <v>148.1460223764</v>
      </c>
      <c r="M219" s="78">
        <v>0</v>
      </c>
      <c r="N219" s="78">
        <v>2.3E-3</v>
      </c>
      <c r="O219" s="78">
        <v>8.0000000000000004E-4</v>
      </c>
    </row>
    <row r="220" spans="2:15">
      <c r="B220" t="s">
        <v>889</v>
      </c>
      <c r="C220" t="s">
        <v>890</v>
      </c>
      <c r="D220" t="s">
        <v>790</v>
      </c>
      <c r="E220" t="s">
        <v>791</v>
      </c>
      <c r="F220"/>
      <c r="G220" t="s">
        <v>891</v>
      </c>
      <c r="H220" t="s">
        <v>106</v>
      </c>
      <c r="I220" s="77">
        <v>2624.49</v>
      </c>
      <c r="J220" s="77">
        <v>2756</v>
      </c>
      <c r="K220" s="77">
        <v>2.4086599999999998</v>
      </c>
      <c r="L220" s="77">
        <v>280.8104649956</v>
      </c>
      <c r="M220" s="78">
        <v>0</v>
      </c>
      <c r="N220" s="78">
        <v>4.3E-3</v>
      </c>
      <c r="O220" s="78">
        <v>1.4E-3</v>
      </c>
    </row>
    <row r="221" spans="2:15">
      <c r="B221" t="s">
        <v>892</v>
      </c>
      <c r="C221" t="s">
        <v>893</v>
      </c>
      <c r="D221" t="s">
        <v>790</v>
      </c>
      <c r="E221" t="s">
        <v>791</v>
      </c>
      <c r="F221"/>
      <c r="G221" t="s">
        <v>891</v>
      </c>
      <c r="H221" t="s">
        <v>106</v>
      </c>
      <c r="I221" s="77">
        <v>533.83000000000004</v>
      </c>
      <c r="J221" s="77">
        <v>14759</v>
      </c>
      <c r="K221" s="77">
        <v>0</v>
      </c>
      <c r="L221" s="77">
        <v>303.25489537530001</v>
      </c>
      <c r="M221" s="78">
        <v>0</v>
      </c>
      <c r="N221" s="78">
        <v>4.7000000000000002E-3</v>
      </c>
      <c r="O221" s="78">
        <v>1.6000000000000001E-3</v>
      </c>
    </row>
    <row r="222" spans="2:15">
      <c r="B222" t="s">
        <v>894</v>
      </c>
      <c r="C222" t="s">
        <v>895</v>
      </c>
      <c r="D222" t="s">
        <v>790</v>
      </c>
      <c r="E222" t="s">
        <v>791</v>
      </c>
      <c r="F222"/>
      <c r="G222" t="s">
        <v>798</v>
      </c>
      <c r="H222" t="s">
        <v>106</v>
      </c>
      <c r="I222" s="77">
        <v>567.75</v>
      </c>
      <c r="J222" s="77">
        <v>12082</v>
      </c>
      <c r="K222" s="77">
        <v>0</v>
      </c>
      <c r="L222" s="77">
        <v>264.02429119499999</v>
      </c>
      <c r="M222" s="78">
        <v>0</v>
      </c>
      <c r="N222" s="78">
        <v>4.1000000000000003E-3</v>
      </c>
      <c r="O222" s="78">
        <v>1.4E-3</v>
      </c>
    </row>
    <row r="223" spans="2:15">
      <c r="B223" t="s">
        <v>896</v>
      </c>
      <c r="C223" t="s">
        <v>897</v>
      </c>
      <c r="D223" t="s">
        <v>123</v>
      </c>
      <c r="E223" t="s">
        <v>791</v>
      </c>
      <c r="F223"/>
      <c r="G223" t="s">
        <v>798</v>
      </c>
      <c r="H223" t="s">
        <v>110</v>
      </c>
      <c r="I223" s="77">
        <v>502.4</v>
      </c>
      <c r="J223" s="77">
        <v>12674</v>
      </c>
      <c r="K223" s="77">
        <v>0</v>
      </c>
      <c r="L223" s="77">
        <v>258.35796912000001</v>
      </c>
      <c r="M223" s="78">
        <v>0</v>
      </c>
      <c r="N223" s="78">
        <v>4.0000000000000001E-3</v>
      </c>
      <c r="O223" s="78">
        <v>1.2999999999999999E-3</v>
      </c>
    </row>
    <row r="224" spans="2:15">
      <c r="B224" t="s">
        <v>898</v>
      </c>
      <c r="C224" t="s">
        <v>899</v>
      </c>
      <c r="D224" t="s">
        <v>790</v>
      </c>
      <c r="E224" t="s">
        <v>791</v>
      </c>
      <c r="F224"/>
      <c r="G224" t="s">
        <v>798</v>
      </c>
      <c r="H224" t="s">
        <v>106</v>
      </c>
      <c r="I224" s="77">
        <v>530.25</v>
      </c>
      <c r="J224" s="77">
        <v>19043</v>
      </c>
      <c r="K224" s="77">
        <v>0</v>
      </c>
      <c r="L224" s="77">
        <v>388.65472836750001</v>
      </c>
      <c r="M224" s="78">
        <v>0</v>
      </c>
      <c r="N224" s="78">
        <v>6.0000000000000001E-3</v>
      </c>
      <c r="O224" s="78">
        <v>2E-3</v>
      </c>
    </row>
    <row r="225" spans="2:15">
      <c r="B225" t="s">
        <v>900</v>
      </c>
      <c r="C225" t="s">
        <v>901</v>
      </c>
      <c r="D225" t="s">
        <v>123</v>
      </c>
      <c r="E225" t="s">
        <v>791</v>
      </c>
      <c r="F225"/>
      <c r="G225" t="s">
        <v>798</v>
      </c>
      <c r="H225" t="s">
        <v>110</v>
      </c>
      <c r="I225" s="77">
        <v>544.54</v>
      </c>
      <c r="J225" s="77">
        <v>9100</v>
      </c>
      <c r="K225" s="77">
        <v>0</v>
      </c>
      <c r="L225" s="77">
        <v>201.06186554999999</v>
      </c>
      <c r="M225" s="78">
        <v>0</v>
      </c>
      <c r="N225" s="78">
        <v>3.0999999999999999E-3</v>
      </c>
      <c r="O225" s="78">
        <v>1E-3</v>
      </c>
    </row>
    <row r="226" spans="2:15">
      <c r="B226" t="s">
        <v>902</v>
      </c>
      <c r="C226" t="s">
        <v>903</v>
      </c>
      <c r="D226" t="s">
        <v>123</v>
      </c>
      <c r="E226" t="s">
        <v>791</v>
      </c>
      <c r="F226"/>
      <c r="G226" t="s">
        <v>798</v>
      </c>
      <c r="H226" t="s">
        <v>110</v>
      </c>
      <c r="I226" s="77">
        <v>1062.3</v>
      </c>
      <c r="J226" s="77">
        <v>10522</v>
      </c>
      <c r="K226" s="77">
        <v>0</v>
      </c>
      <c r="L226" s="77">
        <v>453.52789834499998</v>
      </c>
      <c r="M226" s="78">
        <v>0</v>
      </c>
      <c r="N226" s="78">
        <v>7.0000000000000001E-3</v>
      </c>
      <c r="O226" s="78">
        <v>2.3E-3</v>
      </c>
    </row>
    <row r="227" spans="2:15">
      <c r="B227" t="s">
        <v>904</v>
      </c>
      <c r="C227" t="s">
        <v>905</v>
      </c>
      <c r="D227" t="s">
        <v>123</v>
      </c>
      <c r="E227" t="s">
        <v>791</v>
      </c>
      <c r="F227"/>
      <c r="G227" t="s">
        <v>906</v>
      </c>
      <c r="H227" t="s">
        <v>198</v>
      </c>
      <c r="I227" s="77">
        <v>219.6</v>
      </c>
      <c r="J227" s="77">
        <v>10990</v>
      </c>
      <c r="K227" s="77">
        <v>0</v>
      </c>
      <c r="L227" s="77">
        <v>101.131281216</v>
      </c>
      <c r="M227" s="78">
        <v>0</v>
      </c>
      <c r="N227" s="78">
        <v>1.6000000000000001E-3</v>
      </c>
      <c r="O227" s="78">
        <v>5.0000000000000001E-4</v>
      </c>
    </row>
    <row r="228" spans="2:15">
      <c r="B228" t="s">
        <v>907</v>
      </c>
      <c r="C228" t="s">
        <v>908</v>
      </c>
      <c r="D228" t="s">
        <v>790</v>
      </c>
      <c r="E228" t="s">
        <v>791</v>
      </c>
      <c r="F228"/>
      <c r="G228" t="s">
        <v>906</v>
      </c>
      <c r="H228" t="s">
        <v>106</v>
      </c>
      <c r="I228" s="77">
        <v>276.73</v>
      </c>
      <c r="J228" s="77">
        <v>10892</v>
      </c>
      <c r="K228" s="77">
        <v>0</v>
      </c>
      <c r="L228" s="77">
        <v>116.0143702284</v>
      </c>
      <c r="M228" s="78">
        <v>0</v>
      </c>
      <c r="N228" s="78">
        <v>1.8E-3</v>
      </c>
      <c r="O228" s="78">
        <v>5.9999999999999995E-4</v>
      </c>
    </row>
    <row r="229" spans="2:15">
      <c r="B229" t="s">
        <v>909</v>
      </c>
      <c r="C229" t="s">
        <v>910</v>
      </c>
      <c r="D229" t="s">
        <v>796</v>
      </c>
      <c r="E229" t="s">
        <v>791</v>
      </c>
      <c r="F229"/>
      <c r="G229" t="s">
        <v>906</v>
      </c>
      <c r="H229" t="s">
        <v>106</v>
      </c>
      <c r="I229" s="77">
        <v>267.81</v>
      </c>
      <c r="J229" s="77">
        <v>11420</v>
      </c>
      <c r="K229" s="77">
        <v>0</v>
      </c>
      <c r="L229" s="77">
        <v>117.717438798</v>
      </c>
      <c r="M229" s="78">
        <v>0</v>
      </c>
      <c r="N229" s="78">
        <v>1.8E-3</v>
      </c>
      <c r="O229" s="78">
        <v>5.9999999999999995E-4</v>
      </c>
    </row>
    <row r="230" spans="2:15">
      <c r="B230" t="s">
        <v>911</v>
      </c>
      <c r="C230" t="s">
        <v>912</v>
      </c>
      <c r="D230" t="s">
        <v>123</v>
      </c>
      <c r="E230" t="s">
        <v>791</v>
      </c>
      <c r="F230"/>
      <c r="G230" t="s">
        <v>906</v>
      </c>
      <c r="H230" t="s">
        <v>110</v>
      </c>
      <c r="I230" s="77">
        <v>73.2</v>
      </c>
      <c r="J230" s="77">
        <v>70600</v>
      </c>
      <c r="K230" s="77">
        <v>0</v>
      </c>
      <c r="L230" s="77">
        <v>209.688354</v>
      </c>
      <c r="M230" s="78">
        <v>0</v>
      </c>
      <c r="N230" s="78">
        <v>3.2000000000000002E-3</v>
      </c>
      <c r="O230" s="78">
        <v>1.1000000000000001E-3</v>
      </c>
    </row>
    <row r="231" spans="2:15">
      <c r="B231" t="s">
        <v>913</v>
      </c>
      <c r="C231" t="s">
        <v>914</v>
      </c>
      <c r="D231" t="s">
        <v>796</v>
      </c>
      <c r="E231" t="s">
        <v>791</v>
      </c>
      <c r="F231"/>
      <c r="G231" t="s">
        <v>915</v>
      </c>
      <c r="H231" t="s">
        <v>106</v>
      </c>
      <c r="I231" s="77">
        <v>0.12</v>
      </c>
      <c r="J231" s="77">
        <v>54242574.75</v>
      </c>
      <c r="K231" s="77">
        <v>0</v>
      </c>
      <c r="L231" s="77">
        <v>250.5356042553</v>
      </c>
      <c r="M231" s="78">
        <v>0</v>
      </c>
      <c r="N231" s="78">
        <v>3.8999999999999998E-3</v>
      </c>
      <c r="O231" s="78">
        <v>1.2999999999999999E-3</v>
      </c>
    </row>
    <row r="232" spans="2:15">
      <c r="B232" t="s">
        <v>916</v>
      </c>
      <c r="C232" t="s">
        <v>917</v>
      </c>
      <c r="D232" t="s">
        <v>790</v>
      </c>
      <c r="E232" t="s">
        <v>791</v>
      </c>
      <c r="F232"/>
      <c r="G232" t="s">
        <v>915</v>
      </c>
      <c r="H232" t="s">
        <v>106</v>
      </c>
      <c r="I232" s="77">
        <v>64.27</v>
      </c>
      <c r="J232" s="77">
        <v>64524</v>
      </c>
      <c r="K232" s="77">
        <v>0</v>
      </c>
      <c r="L232" s="77">
        <v>159.6163934052</v>
      </c>
      <c r="M232" s="78">
        <v>0</v>
      </c>
      <c r="N232" s="78">
        <v>2.5000000000000001E-3</v>
      </c>
      <c r="O232" s="78">
        <v>8.0000000000000004E-4</v>
      </c>
    </row>
    <row r="233" spans="2:15">
      <c r="B233" t="s">
        <v>918</v>
      </c>
      <c r="C233" t="s">
        <v>919</v>
      </c>
      <c r="D233" t="s">
        <v>796</v>
      </c>
      <c r="E233" t="s">
        <v>791</v>
      </c>
      <c r="F233"/>
      <c r="G233" t="s">
        <v>915</v>
      </c>
      <c r="H233" t="s">
        <v>106</v>
      </c>
      <c r="I233" s="77">
        <v>1432.41</v>
      </c>
      <c r="J233" s="77">
        <v>1066.6199999999999</v>
      </c>
      <c r="K233" s="77">
        <v>0</v>
      </c>
      <c r="L233" s="77">
        <v>58.806452065157998</v>
      </c>
      <c r="M233" s="78">
        <v>1E-4</v>
      </c>
      <c r="N233" s="78">
        <v>8.9999999999999998E-4</v>
      </c>
      <c r="O233" s="78">
        <v>2.9999999999999997E-4</v>
      </c>
    </row>
    <row r="234" spans="2:15">
      <c r="B234" t="s">
        <v>920</v>
      </c>
      <c r="C234" t="s">
        <v>921</v>
      </c>
      <c r="D234" t="s">
        <v>790</v>
      </c>
      <c r="E234" t="s">
        <v>791</v>
      </c>
      <c r="F234"/>
      <c r="G234" t="s">
        <v>915</v>
      </c>
      <c r="H234" t="s">
        <v>106</v>
      </c>
      <c r="I234" s="77">
        <v>260.66000000000003</v>
      </c>
      <c r="J234" s="77">
        <v>32520</v>
      </c>
      <c r="K234" s="77">
        <v>0</v>
      </c>
      <c r="L234" s="77">
        <v>326.26676656799998</v>
      </c>
      <c r="M234" s="78">
        <v>0</v>
      </c>
      <c r="N234" s="78">
        <v>5.0000000000000001E-3</v>
      </c>
      <c r="O234" s="78">
        <v>1.6999999999999999E-3</v>
      </c>
    </row>
    <row r="235" spans="2:15">
      <c r="B235" t="s">
        <v>922</v>
      </c>
      <c r="C235" t="s">
        <v>923</v>
      </c>
      <c r="D235" t="s">
        <v>790</v>
      </c>
      <c r="E235" t="s">
        <v>791</v>
      </c>
      <c r="F235"/>
      <c r="G235" t="s">
        <v>915</v>
      </c>
      <c r="H235" t="s">
        <v>106</v>
      </c>
      <c r="I235" s="77">
        <v>814.43</v>
      </c>
      <c r="J235" s="77">
        <v>8219</v>
      </c>
      <c r="K235" s="77">
        <v>0</v>
      </c>
      <c r="L235" s="77">
        <v>257.6443685433</v>
      </c>
      <c r="M235" s="78">
        <v>0</v>
      </c>
      <c r="N235" s="78">
        <v>4.0000000000000001E-3</v>
      </c>
      <c r="O235" s="78">
        <v>1.2999999999999999E-3</v>
      </c>
    </row>
    <row r="236" spans="2:15">
      <c r="B236" t="s">
        <v>924</v>
      </c>
      <c r="C236" t="s">
        <v>925</v>
      </c>
      <c r="D236" t="s">
        <v>926</v>
      </c>
      <c r="E236" t="s">
        <v>791</v>
      </c>
      <c r="F236"/>
      <c r="G236" t="s">
        <v>805</v>
      </c>
      <c r="H236" t="s">
        <v>113</v>
      </c>
      <c r="I236" s="77">
        <v>5684.2</v>
      </c>
      <c r="J236" s="77">
        <v>1158</v>
      </c>
      <c r="K236" s="77">
        <v>6.5209200000000003</v>
      </c>
      <c r="L236" s="77">
        <v>315.90893611080003</v>
      </c>
      <c r="M236" s="78">
        <v>0</v>
      </c>
      <c r="N236" s="78">
        <v>4.8999999999999998E-3</v>
      </c>
      <c r="O236" s="78">
        <v>1.6000000000000001E-3</v>
      </c>
    </row>
    <row r="237" spans="2:15">
      <c r="B237" t="s">
        <v>927</v>
      </c>
      <c r="C237" t="s">
        <v>928</v>
      </c>
      <c r="D237" t="s">
        <v>796</v>
      </c>
      <c r="E237" t="s">
        <v>791</v>
      </c>
      <c r="F237"/>
      <c r="G237" t="s">
        <v>805</v>
      </c>
      <c r="H237" t="s">
        <v>106</v>
      </c>
      <c r="I237" s="77">
        <v>2335.85</v>
      </c>
      <c r="J237" s="77">
        <v>1552</v>
      </c>
      <c r="K237" s="77">
        <v>0</v>
      </c>
      <c r="L237" s="77">
        <v>139.53545680799999</v>
      </c>
      <c r="M237" s="78">
        <v>0</v>
      </c>
      <c r="N237" s="78">
        <v>2.0999999999999999E-3</v>
      </c>
      <c r="O237" s="78">
        <v>6.9999999999999999E-4</v>
      </c>
    </row>
    <row r="238" spans="2:15">
      <c r="B238" t="s">
        <v>929</v>
      </c>
      <c r="C238" t="s">
        <v>930</v>
      </c>
      <c r="D238" t="s">
        <v>796</v>
      </c>
      <c r="E238" t="s">
        <v>791</v>
      </c>
      <c r="F238"/>
      <c r="G238" t="s">
        <v>931</v>
      </c>
      <c r="H238" t="s">
        <v>106</v>
      </c>
      <c r="I238" s="77">
        <v>121.41</v>
      </c>
      <c r="J238" s="77">
        <v>56863</v>
      </c>
      <c r="K238" s="77">
        <v>0</v>
      </c>
      <c r="L238" s="77">
        <v>265.72483058670002</v>
      </c>
      <c r="M238" s="78">
        <v>0</v>
      </c>
      <c r="N238" s="78">
        <v>4.1000000000000003E-3</v>
      </c>
      <c r="O238" s="78">
        <v>1.4E-3</v>
      </c>
    </row>
    <row r="239" spans="2:15">
      <c r="B239" t="s">
        <v>932</v>
      </c>
      <c r="C239" t="s">
        <v>933</v>
      </c>
      <c r="D239" t="s">
        <v>796</v>
      </c>
      <c r="E239" t="s">
        <v>791</v>
      </c>
      <c r="F239"/>
      <c r="G239" t="s">
        <v>809</v>
      </c>
      <c r="H239" t="s">
        <v>106</v>
      </c>
      <c r="I239" s="77">
        <v>2864.81</v>
      </c>
      <c r="J239" s="77">
        <v>191</v>
      </c>
      <c r="K239" s="77">
        <v>0</v>
      </c>
      <c r="L239" s="77">
        <v>21.060908547899999</v>
      </c>
      <c r="M239" s="78">
        <v>0</v>
      </c>
      <c r="N239" s="78">
        <v>2.9999999999999997E-4</v>
      </c>
      <c r="O239" s="78">
        <v>1E-4</v>
      </c>
    </row>
    <row r="240" spans="2:15">
      <c r="B240" t="s">
        <v>934</v>
      </c>
      <c r="C240" t="s">
        <v>935</v>
      </c>
      <c r="D240" t="s">
        <v>796</v>
      </c>
      <c r="E240" t="s">
        <v>791</v>
      </c>
      <c r="F240"/>
      <c r="G240" t="s">
        <v>936</v>
      </c>
      <c r="H240" t="s">
        <v>106</v>
      </c>
      <c r="I240" s="77">
        <v>1267.3900000000001</v>
      </c>
      <c r="J240" s="77">
        <v>13313</v>
      </c>
      <c r="K240" s="77">
        <v>0</v>
      </c>
      <c r="L240" s="77">
        <v>649.43265056430005</v>
      </c>
      <c r="M240" s="78">
        <v>0</v>
      </c>
      <c r="N240" s="78">
        <v>0.01</v>
      </c>
      <c r="O240" s="78">
        <v>3.3999999999999998E-3</v>
      </c>
    </row>
    <row r="241" spans="2:15">
      <c r="B241" t="s">
        <v>937</v>
      </c>
      <c r="C241" t="s">
        <v>938</v>
      </c>
      <c r="D241" t="s">
        <v>790</v>
      </c>
      <c r="E241" t="s">
        <v>791</v>
      </c>
      <c r="F241"/>
      <c r="G241" t="s">
        <v>936</v>
      </c>
      <c r="H241" t="s">
        <v>106</v>
      </c>
      <c r="I241" s="77">
        <v>4788.87</v>
      </c>
      <c r="J241" s="77">
        <v>380</v>
      </c>
      <c r="K241" s="77">
        <v>0</v>
      </c>
      <c r="L241" s="77">
        <v>70.042970393999994</v>
      </c>
      <c r="M241" s="78">
        <v>0</v>
      </c>
      <c r="N241" s="78">
        <v>1.1000000000000001E-3</v>
      </c>
      <c r="O241" s="78">
        <v>4.0000000000000002E-4</v>
      </c>
    </row>
    <row r="242" spans="2:15">
      <c r="B242" t="s">
        <v>939</v>
      </c>
      <c r="C242" t="s">
        <v>940</v>
      </c>
      <c r="D242" t="s">
        <v>796</v>
      </c>
      <c r="E242" t="s">
        <v>791</v>
      </c>
      <c r="F242"/>
      <c r="G242" t="s">
        <v>936</v>
      </c>
      <c r="H242" t="s">
        <v>106</v>
      </c>
      <c r="I242" s="77">
        <v>505.26</v>
      </c>
      <c r="J242" s="77">
        <v>30396</v>
      </c>
      <c r="K242" s="77">
        <v>0</v>
      </c>
      <c r="L242" s="77">
        <v>591.12491513040004</v>
      </c>
      <c r="M242" s="78">
        <v>0</v>
      </c>
      <c r="N242" s="78">
        <v>9.1000000000000004E-3</v>
      </c>
      <c r="O242" s="78">
        <v>3.0999999999999999E-3</v>
      </c>
    </row>
    <row r="243" spans="2:15">
      <c r="B243" t="s">
        <v>941</v>
      </c>
      <c r="C243" t="s">
        <v>942</v>
      </c>
      <c r="D243" t="s">
        <v>796</v>
      </c>
      <c r="E243" t="s">
        <v>791</v>
      </c>
      <c r="F243"/>
      <c r="G243" t="s">
        <v>936</v>
      </c>
      <c r="H243" t="s">
        <v>106</v>
      </c>
      <c r="I243" s="77">
        <v>103.55</v>
      </c>
      <c r="J243" s="77">
        <v>37636</v>
      </c>
      <c r="K243" s="77">
        <v>0</v>
      </c>
      <c r="L243" s="77">
        <v>150.003528222</v>
      </c>
      <c r="M243" s="78">
        <v>0</v>
      </c>
      <c r="N243" s="78">
        <v>2.3E-3</v>
      </c>
      <c r="O243" s="78">
        <v>8.0000000000000004E-4</v>
      </c>
    </row>
    <row r="244" spans="2:15">
      <c r="B244" t="s">
        <v>943</v>
      </c>
      <c r="C244" t="s">
        <v>944</v>
      </c>
      <c r="D244" t="s">
        <v>790</v>
      </c>
      <c r="E244" t="s">
        <v>791</v>
      </c>
      <c r="F244"/>
      <c r="G244" t="s">
        <v>813</v>
      </c>
      <c r="H244" t="s">
        <v>106</v>
      </c>
      <c r="I244" s="77">
        <v>3190.46</v>
      </c>
      <c r="J244" s="77">
        <v>3209</v>
      </c>
      <c r="K244" s="77">
        <v>0</v>
      </c>
      <c r="L244" s="77">
        <v>394.06778452859999</v>
      </c>
      <c r="M244" s="78">
        <v>0</v>
      </c>
      <c r="N244" s="78">
        <v>6.1000000000000004E-3</v>
      </c>
      <c r="O244" s="78">
        <v>2E-3</v>
      </c>
    </row>
    <row r="245" spans="2:15">
      <c r="B245" t="s">
        <v>945</v>
      </c>
      <c r="C245" t="s">
        <v>946</v>
      </c>
      <c r="D245" t="s">
        <v>947</v>
      </c>
      <c r="E245" t="s">
        <v>791</v>
      </c>
      <c r="F245"/>
      <c r="G245" t="s">
        <v>948</v>
      </c>
      <c r="H245" t="s">
        <v>110</v>
      </c>
      <c r="I245" s="77">
        <v>46982.879999999997</v>
      </c>
      <c r="J245" s="77">
        <v>181.1</v>
      </c>
      <c r="K245" s="77">
        <v>0</v>
      </c>
      <c r="L245" s="77">
        <v>345.2364274716</v>
      </c>
      <c r="M245" s="78">
        <v>0</v>
      </c>
      <c r="N245" s="78">
        <v>5.3E-3</v>
      </c>
      <c r="O245" s="78">
        <v>1.8E-3</v>
      </c>
    </row>
    <row r="246" spans="2:15">
      <c r="B246" t="s">
        <v>949</v>
      </c>
      <c r="C246" t="s">
        <v>950</v>
      </c>
      <c r="D246" t="s">
        <v>796</v>
      </c>
      <c r="E246" t="s">
        <v>791</v>
      </c>
      <c r="F246"/>
      <c r="G246" t="s">
        <v>820</v>
      </c>
      <c r="H246" t="s">
        <v>106</v>
      </c>
      <c r="I246" s="77">
        <v>2110.31</v>
      </c>
      <c r="J246" s="77">
        <v>12598</v>
      </c>
      <c r="K246" s="77">
        <v>0</v>
      </c>
      <c r="L246" s="77">
        <v>1023.2830302762</v>
      </c>
      <c r="M246" s="78">
        <v>0</v>
      </c>
      <c r="N246" s="78">
        <v>1.5699999999999999E-2</v>
      </c>
      <c r="O246" s="78">
        <v>5.3E-3</v>
      </c>
    </row>
    <row r="247" spans="2:15">
      <c r="B247" t="s">
        <v>951</v>
      </c>
      <c r="C247" t="s">
        <v>952</v>
      </c>
      <c r="D247" t="s">
        <v>796</v>
      </c>
      <c r="E247" t="s">
        <v>791</v>
      </c>
      <c r="F247"/>
      <c r="G247" t="s">
        <v>824</v>
      </c>
      <c r="H247" t="s">
        <v>106</v>
      </c>
      <c r="I247" s="77">
        <v>937.32</v>
      </c>
      <c r="J247" s="77">
        <v>13822</v>
      </c>
      <c r="K247" s="77">
        <v>0</v>
      </c>
      <c r="L247" s="77">
        <v>498.6624696696</v>
      </c>
      <c r="M247" s="78">
        <v>0</v>
      </c>
      <c r="N247" s="78">
        <v>7.7000000000000002E-3</v>
      </c>
      <c r="O247" s="78">
        <v>2.5999999999999999E-3</v>
      </c>
    </row>
    <row r="248" spans="2:15">
      <c r="B248" t="s">
        <v>953</v>
      </c>
      <c r="C248" t="s">
        <v>954</v>
      </c>
      <c r="D248" t="s">
        <v>955</v>
      </c>
      <c r="E248" t="s">
        <v>791</v>
      </c>
      <c r="F248"/>
      <c r="G248" t="s">
        <v>824</v>
      </c>
      <c r="H248" t="s">
        <v>110</v>
      </c>
      <c r="I248" s="77">
        <v>199.96</v>
      </c>
      <c r="J248" s="77">
        <v>55080</v>
      </c>
      <c r="K248" s="77">
        <v>0</v>
      </c>
      <c r="L248" s="77">
        <v>446.88480515999998</v>
      </c>
      <c r="M248" s="78">
        <v>0</v>
      </c>
      <c r="N248" s="78">
        <v>6.8999999999999999E-3</v>
      </c>
      <c r="O248" s="78">
        <v>2.3E-3</v>
      </c>
    </row>
    <row r="249" spans="2:15">
      <c r="B249" t="s">
        <v>956</v>
      </c>
      <c r="C249" t="s">
        <v>957</v>
      </c>
      <c r="D249" t="s">
        <v>796</v>
      </c>
      <c r="E249" t="s">
        <v>791</v>
      </c>
      <c r="F249"/>
      <c r="G249" t="s">
        <v>824</v>
      </c>
      <c r="H249" t="s">
        <v>106</v>
      </c>
      <c r="I249" s="77">
        <v>139.26</v>
      </c>
      <c r="J249" s="77">
        <v>83200</v>
      </c>
      <c r="K249" s="77">
        <v>2.4496199999999999</v>
      </c>
      <c r="L249" s="77">
        <v>448.41138768000002</v>
      </c>
      <c r="M249" s="78">
        <v>0</v>
      </c>
      <c r="N249" s="78">
        <v>6.8999999999999999E-3</v>
      </c>
      <c r="O249" s="78">
        <v>2.3E-3</v>
      </c>
    </row>
    <row r="250" spans="2:15">
      <c r="B250" t="s">
        <v>958</v>
      </c>
      <c r="C250" t="s">
        <v>959</v>
      </c>
      <c r="D250" t="s">
        <v>796</v>
      </c>
      <c r="E250" t="s">
        <v>791</v>
      </c>
      <c r="F250"/>
      <c r="G250" t="s">
        <v>824</v>
      </c>
      <c r="H250" t="s">
        <v>106</v>
      </c>
      <c r="I250" s="77">
        <v>476.69</v>
      </c>
      <c r="J250" s="77">
        <v>43089</v>
      </c>
      <c r="K250" s="77">
        <v>0</v>
      </c>
      <c r="L250" s="77">
        <v>790.58827233090005</v>
      </c>
      <c r="M250" s="78">
        <v>0</v>
      </c>
      <c r="N250" s="78">
        <v>1.2200000000000001E-2</v>
      </c>
      <c r="O250" s="78">
        <v>4.1000000000000003E-3</v>
      </c>
    </row>
    <row r="251" spans="2:15">
      <c r="B251" t="s">
        <v>960</v>
      </c>
      <c r="C251" t="s">
        <v>961</v>
      </c>
      <c r="D251" t="s">
        <v>790</v>
      </c>
      <c r="E251" t="s">
        <v>791</v>
      </c>
      <c r="F251"/>
      <c r="G251" t="s">
        <v>824</v>
      </c>
      <c r="H251" t="s">
        <v>106</v>
      </c>
      <c r="I251" s="77">
        <v>1276.54</v>
      </c>
      <c r="J251" s="77">
        <v>8688.1091999999935</v>
      </c>
      <c r="K251" s="77">
        <v>0</v>
      </c>
      <c r="L251" s="77">
        <v>426.88177116028601</v>
      </c>
      <c r="M251" s="78">
        <v>0</v>
      </c>
      <c r="N251" s="78">
        <v>6.6E-3</v>
      </c>
      <c r="O251" s="78">
        <v>2.2000000000000001E-3</v>
      </c>
    </row>
    <row r="252" spans="2:15">
      <c r="B252" t="s">
        <v>962</v>
      </c>
      <c r="C252" t="s">
        <v>963</v>
      </c>
      <c r="D252" t="s">
        <v>796</v>
      </c>
      <c r="E252" t="s">
        <v>791</v>
      </c>
      <c r="F252"/>
      <c r="G252" t="s">
        <v>830</v>
      </c>
      <c r="H252" t="s">
        <v>106</v>
      </c>
      <c r="I252" s="77">
        <v>117.83</v>
      </c>
      <c r="J252" s="77">
        <v>50467</v>
      </c>
      <c r="K252" s="77">
        <v>0</v>
      </c>
      <c r="L252" s="77">
        <v>228.8818092189</v>
      </c>
      <c r="M252" s="78">
        <v>0</v>
      </c>
      <c r="N252" s="78">
        <v>3.5000000000000001E-3</v>
      </c>
      <c r="O252" s="78">
        <v>1.1999999999999999E-3</v>
      </c>
    </row>
    <row r="253" spans="2:15">
      <c r="B253" t="s">
        <v>964</v>
      </c>
      <c r="C253" t="s">
        <v>965</v>
      </c>
      <c r="D253" t="s">
        <v>796</v>
      </c>
      <c r="E253" t="s">
        <v>791</v>
      </c>
      <c r="F253"/>
      <c r="G253" t="s">
        <v>830</v>
      </c>
      <c r="H253" t="s">
        <v>106</v>
      </c>
      <c r="I253" s="77">
        <v>98.41</v>
      </c>
      <c r="J253" s="77">
        <v>16525</v>
      </c>
      <c r="K253" s="77">
        <v>0</v>
      </c>
      <c r="L253" s="77">
        <v>62.593409872499997</v>
      </c>
      <c r="M253" s="78">
        <v>0</v>
      </c>
      <c r="N253" s="78">
        <v>1E-3</v>
      </c>
      <c r="O253" s="78">
        <v>2.9999999999999997E-4</v>
      </c>
    </row>
    <row r="254" spans="2:15">
      <c r="B254" t="s">
        <v>966</v>
      </c>
      <c r="C254" t="s">
        <v>967</v>
      </c>
      <c r="D254" t="s">
        <v>790</v>
      </c>
      <c r="E254" t="s">
        <v>791</v>
      </c>
      <c r="F254"/>
      <c r="G254" t="s">
        <v>830</v>
      </c>
      <c r="H254" t="s">
        <v>106</v>
      </c>
      <c r="I254" s="77">
        <v>598.1</v>
      </c>
      <c r="J254" s="77">
        <v>4668</v>
      </c>
      <c r="K254" s="77">
        <v>0</v>
      </c>
      <c r="L254" s="77">
        <v>107.461416492</v>
      </c>
      <c r="M254" s="78">
        <v>0</v>
      </c>
      <c r="N254" s="78">
        <v>1.6999999999999999E-3</v>
      </c>
      <c r="O254" s="78">
        <v>5.9999999999999995E-4</v>
      </c>
    </row>
    <row r="255" spans="2:15">
      <c r="B255" t="s">
        <v>968</v>
      </c>
      <c r="C255" t="s">
        <v>969</v>
      </c>
      <c r="D255" t="s">
        <v>796</v>
      </c>
      <c r="E255" t="s">
        <v>791</v>
      </c>
      <c r="F255"/>
      <c r="G255" t="s">
        <v>830</v>
      </c>
      <c r="H255" t="s">
        <v>106</v>
      </c>
      <c r="I255" s="77">
        <v>308.33</v>
      </c>
      <c r="J255" s="77">
        <v>5860</v>
      </c>
      <c r="K255" s="77">
        <v>0</v>
      </c>
      <c r="L255" s="77">
        <v>69.544263161999993</v>
      </c>
      <c r="M255" s="78">
        <v>0</v>
      </c>
      <c r="N255" s="78">
        <v>1.1000000000000001E-3</v>
      </c>
      <c r="O255" s="78">
        <v>4.0000000000000002E-4</v>
      </c>
    </row>
    <row r="256" spans="2:15">
      <c r="B256" t="s">
        <v>970</v>
      </c>
      <c r="C256" t="s">
        <v>971</v>
      </c>
      <c r="D256" t="s">
        <v>790</v>
      </c>
      <c r="E256" t="s">
        <v>791</v>
      </c>
      <c r="F256"/>
      <c r="G256" t="s">
        <v>830</v>
      </c>
      <c r="H256" t="s">
        <v>106</v>
      </c>
      <c r="I256" s="77">
        <v>169.61</v>
      </c>
      <c r="J256" s="77">
        <v>39944</v>
      </c>
      <c r="K256" s="77">
        <v>0</v>
      </c>
      <c r="L256" s="77">
        <v>260.76597182159998</v>
      </c>
      <c r="M256" s="78">
        <v>0</v>
      </c>
      <c r="N256" s="78">
        <v>4.0000000000000001E-3</v>
      </c>
      <c r="O256" s="78">
        <v>1.2999999999999999E-3</v>
      </c>
    </row>
    <row r="257" spans="2:15">
      <c r="B257" t="s">
        <v>972</v>
      </c>
      <c r="C257" t="s">
        <v>973</v>
      </c>
      <c r="D257" t="s">
        <v>796</v>
      </c>
      <c r="E257" t="s">
        <v>791</v>
      </c>
      <c r="F257"/>
      <c r="G257" t="s">
        <v>830</v>
      </c>
      <c r="H257" t="s">
        <v>106</v>
      </c>
      <c r="I257" s="77">
        <v>396.35</v>
      </c>
      <c r="J257" s="77">
        <v>31364</v>
      </c>
      <c r="K257" s="77">
        <v>0</v>
      </c>
      <c r="L257" s="77">
        <v>478.47386268600002</v>
      </c>
      <c r="M257" s="78">
        <v>0</v>
      </c>
      <c r="N257" s="78">
        <v>7.4000000000000003E-3</v>
      </c>
      <c r="O257" s="78">
        <v>2.5000000000000001E-3</v>
      </c>
    </row>
    <row r="258" spans="2:15">
      <c r="B258" t="s">
        <v>974</v>
      </c>
      <c r="C258" t="s">
        <v>975</v>
      </c>
      <c r="D258" t="s">
        <v>796</v>
      </c>
      <c r="E258" t="s">
        <v>791</v>
      </c>
      <c r="F258"/>
      <c r="G258" t="s">
        <v>830</v>
      </c>
      <c r="H258" t="s">
        <v>106</v>
      </c>
      <c r="I258" s="77">
        <v>423.28</v>
      </c>
      <c r="J258" s="77">
        <v>23518</v>
      </c>
      <c r="K258" s="77">
        <v>0</v>
      </c>
      <c r="L258" s="77">
        <v>383.15636604960002</v>
      </c>
      <c r="M258" s="78">
        <v>0</v>
      </c>
      <c r="N258" s="78">
        <v>5.8999999999999999E-3</v>
      </c>
      <c r="O258" s="78">
        <v>2E-3</v>
      </c>
    </row>
    <row r="259" spans="2:15">
      <c r="B259" t="s">
        <v>976</v>
      </c>
      <c r="C259" t="s">
        <v>977</v>
      </c>
      <c r="D259" t="s">
        <v>796</v>
      </c>
      <c r="E259" t="s">
        <v>791</v>
      </c>
      <c r="F259"/>
      <c r="G259" t="s">
        <v>830</v>
      </c>
      <c r="H259" t="s">
        <v>106</v>
      </c>
      <c r="I259" s="77">
        <v>1002.68</v>
      </c>
      <c r="J259" s="77">
        <v>1634</v>
      </c>
      <c r="K259" s="77">
        <v>0</v>
      </c>
      <c r="L259" s="77">
        <v>63.061212328800003</v>
      </c>
      <c r="M259" s="78">
        <v>0</v>
      </c>
      <c r="N259" s="78">
        <v>1E-3</v>
      </c>
      <c r="O259" s="78">
        <v>2.9999999999999997E-4</v>
      </c>
    </row>
    <row r="260" spans="2:15">
      <c r="B260" t="s">
        <v>978</v>
      </c>
      <c r="C260" t="s">
        <v>979</v>
      </c>
      <c r="D260" t="s">
        <v>790</v>
      </c>
      <c r="E260" t="s">
        <v>791</v>
      </c>
      <c r="F260"/>
      <c r="G260" t="s">
        <v>830</v>
      </c>
      <c r="H260" t="s">
        <v>106</v>
      </c>
      <c r="I260" s="77">
        <v>276.73</v>
      </c>
      <c r="J260" s="77">
        <v>23166</v>
      </c>
      <c r="K260" s="77">
        <v>0</v>
      </c>
      <c r="L260" s="77">
        <v>246.7488891582</v>
      </c>
      <c r="M260" s="78">
        <v>0</v>
      </c>
      <c r="N260" s="78">
        <v>3.8E-3</v>
      </c>
      <c r="O260" s="78">
        <v>1.2999999999999999E-3</v>
      </c>
    </row>
    <row r="261" spans="2:15">
      <c r="B261" t="s">
        <v>980</v>
      </c>
      <c r="C261" t="s">
        <v>981</v>
      </c>
      <c r="D261" t="s">
        <v>790</v>
      </c>
      <c r="E261" t="s">
        <v>791</v>
      </c>
      <c r="F261"/>
      <c r="G261" t="s">
        <v>858</v>
      </c>
      <c r="H261" t="s">
        <v>106</v>
      </c>
      <c r="I261" s="77">
        <v>196.39</v>
      </c>
      <c r="J261" s="77">
        <v>7625</v>
      </c>
      <c r="K261" s="77">
        <v>0</v>
      </c>
      <c r="L261" s="77">
        <v>57.637764637499998</v>
      </c>
      <c r="M261" s="78">
        <v>0</v>
      </c>
      <c r="N261" s="78">
        <v>8.9999999999999998E-4</v>
      </c>
      <c r="O261" s="78">
        <v>2.9999999999999997E-4</v>
      </c>
    </row>
    <row r="262" spans="2:15">
      <c r="B262" t="s">
        <v>982</v>
      </c>
      <c r="C262" t="s">
        <v>983</v>
      </c>
      <c r="D262" t="s">
        <v>790</v>
      </c>
      <c r="E262" t="s">
        <v>791</v>
      </c>
      <c r="F262"/>
      <c r="G262" t="s">
        <v>858</v>
      </c>
      <c r="H262" t="s">
        <v>106</v>
      </c>
      <c r="I262" s="77">
        <v>830.2</v>
      </c>
      <c r="J262" s="77">
        <v>3511</v>
      </c>
      <c r="K262" s="77">
        <v>0</v>
      </c>
      <c r="L262" s="77">
        <v>112.19189137799999</v>
      </c>
      <c r="M262" s="78">
        <v>0</v>
      </c>
      <c r="N262" s="78">
        <v>1.6999999999999999E-3</v>
      </c>
      <c r="O262" s="78">
        <v>5.9999999999999995E-4</v>
      </c>
    </row>
    <row r="263" spans="2:15">
      <c r="B263" t="s">
        <v>984</v>
      </c>
      <c r="C263" t="s">
        <v>985</v>
      </c>
      <c r="D263" t="s">
        <v>123</v>
      </c>
      <c r="E263" t="s">
        <v>791</v>
      </c>
      <c r="F263"/>
      <c r="G263" t="s">
        <v>858</v>
      </c>
      <c r="H263" t="s">
        <v>106</v>
      </c>
      <c r="I263" s="77">
        <v>65.34</v>
      </c>
      <c r="J263" s="77">
        <v>125300</v>
      </c>
      <c r="K263" s="77">
        <v>0</v>
      </c>
      <c r="L263" s="77">
        <v>315.12155597999998</v>
      </c>
      <c r="M263" s="78">
        <v>0</v>
      </c>
      <c r="N263" s="78">
        <v>4.7999999999999996E-3</v>
      </c>
      <c r="O263" s="78">
        <v>1.6000000000000001E-3</v>
      </c>
    </row>
    <row r="264" spans="2:15">
      <c r="B264" t="s">
        <v>986</v>
      </c>
      <c r="C264" t="s">
        <v>987</v>
      </c>
      <c r="D264" t="s">
        <v>796</v>
      </c>
      <c r="E264" t="s">
        <v>791</v>
      </c>
      <c r="F264"/>
      <c r="G264" t="s">
        <v>123</v>
      </c>
      <c r="H264" t="s">
        <v>106</v>
      </c>
      <c r="I264" s="77">
        <v>332.08</v>
      </c>
      <c r="J264" s="77">
        <v>8896</v>
      </c>
      <c r="K264" s="77">
        <v>0</v>
      </c>
      <c r="L264" s="77">
        <v>113.7065298432</v>
      </c>
      <c r="M264" s="78">
        <v>0</v>
      </c>
      <c r="N264" s="78">
        <v>1.6999999999999999E-3</v>
      </c>
      <c r="O264" s="78">
        <v>5.9999999999999995E-4</v>
      </c>
    </row>
    <row r="265" spans="2:15">
      <c r="B265" t="s">
        <v>217</v>
      </c>
      <c r="E265" s="16"/>
      <c r="F265" s="16"/>
      <c r="G265" s="16"/>
    </row>
    <row r="266" spans="2:15">
      <c r="B266" t="s">
        <v>246</v>
      </c>
      <c r="E266" s="16"/>
      <c r="F266" s="16"/>
      <c r="G266" s="16"/>
    </row>
    <row r="267" spans="2:15">
      <c r="B267" t="s">
        <v>247</v>
      </c>
      <c r="E267" s="16"/>
      <c r="F267" s="16"/>
      <c r="G267" s="16"/>
    </row>
    <row r="268" spans="2:15">
      <c r="B268" t="s">
        <v>248</v>
      </c>
      <c r="E268" s="16"/>
      <c r="F268" s="16"/>
      <c r="G268" s="16"/>
    </row>
    <row r="269" spans="2:15">
      <c r="B269" t="s">
        <v>249</v>
      </c>
      <c r="E269" s="16"/>
      <c r="F269" s="16"/>
      <c r="G269" s="16"/>
    </row>
    <row r="270" spans="2:15">
      <c r="E270" s="16"/>
      <c r="F270" s="16"/>
      <c r="G270" s="16"/>
    </row>
    <row r="271" spans="2:15">
      <c r="B271" s="16"/>
      <c r="E271" s="16"/>
      <c r="F271" s="16"/>
      <c r="G271" s="16"/>
    </row>
    <row r="272" spans="2:15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24" workbookViewId="0">
      <selection activeCell="E39" sqref="E39:E9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82">
        <v>45197</v>
      </c>
    </row>
    <row r="2" spans="2:63" s="1" customFormat="1">
      <c r="B2" s="2" t="s">
        <v>1</v>
      </c>
      <c r="C2" s="12" t="s">
        <v>1281</v>
      </c>
    </row>
    <row r="3" spans="2:63" s="1" customFormat="1">
      <c r="B3" s="2" t="s">
        <v>2</v>
      </c>
      <c r="C3" s="26" t="s">
        <v>1282</v>
      </c>
    </row>
    <row r="4" spans="2:63" s="1" customFormat="1">
      <c r="B4" s="2" t="s">
        <v>3</v>
      </c>
      <c r="C4" s="83" t="s">
        <v>196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38" t="s">
        <v>191</v>
      </c>
      <c r="K8" s="28" t="s">
        <v>56</v>
      </c>
      <c r="L8" s="28" t="s">
        <v>73</v>
      </c>
      <c r="M8" s="28" t="s">
        <v>57</v>
      </c>
      <c r="N8" s="28" t="s">
        <v>182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183</v>
      </c>
      <c r="I9" s="31"/>
      <c r="J9" s="21" t="s">
        <v>184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192</v>
      </c>
      <c r="C11" s="7"/>
      <c r="D11" s="7"/>
      <c r="E11" s="7"/>
      <c r="F11" s="7"/>
      <c r="G11" s="7"/>
      <c r="H11" s="75">
        <v>993316.63</v>
      </c>
      <c r="I11" s="7"/>
      <c r="J11" s="75">
        <v>0</v>
      </c>
      <c r="K11" s="75">
        <v>63393.956593241521</v>
      </c>
      <c r="L11" s="7"/>
      <c r="M11" s="76">
        <v>1</v>
      </c>
      <c r="N11" s="76">
        <v>0.32719999999999999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509011.17</v>
      </c>
      <c r="J12" s="81">
        <v>0</v>
      </c>
      <c r="K12" s="81">
        <v>17374.1363188</v>
      </c>
      <c r="M12" s="80">
        <v>0.27410000000000001</v>
      </c>
      <c r="N12" s="80">
        <v>8.9700000000000002E-2</v>
      </c>
    </row>
    <row r="13" spans="2:63">
      <c r="B13" s="79" t="s">
        <v>988</v>
      </c>
      <c r="D13" s="16"/>
      <c r="E13" s="16"/>
      <c r="F13" s="16"/>
      <c r="G13" s="16"/>
      <c r="H13" s="81">
        <v>509011.17</v>
      </c>
      <c r="J13" s="81">
        <v>0</v>
      </c>
      <c r="K13" s="81">
        <v>17374.1363188</v>
      </c>
      <c r="M13" s="80">
        <v>0.27410000000000001</v>
      </c>
      <c r="N13" s="80">
        <v>8.9700000000000002E-2</v>
      </c>
    </row>
    <row r="14" spans="2:63">
      <c r="B14" t="s">
        <v>989</v>
      </c>
      <c r="C14" t="s">
        <v>990</v>
      </c>
      <c r="D14" t="s">
        <v>100</v>
      </c>
      <c r="E14" t="s">
        <v>991</v>
      </c>
      <c r="F14" t="s">
        <v>992</v>
      </c>
      <c r="G14" t="s">
        <v>102</v>
      </c>
      <c r="H14" s="77">
        <v>78576</v>
      </c>
      <c r="I14" s="77">
        <v>1874</v>
      </c>
      <c r="J14" s="77">
        <v>0</v>
      </c>
      <c r="K14" s="77">
        <v>1472.51424</v>
      </c>
      <c r="L14" s="78">
        <v>2E-3</v>
      </c>
      <c r="M14" s="78">
        <v>2.3199999999999998E-2</v>
      </c>
      <c r="N14" s="78">
        <v>7.6E-3</v>
      </c>
    </row>
    <row r="15" spans="2:63">
      <c r="B15" t="s">
        <v>993</v>
      </c>
      <c r="C15" t="s">
        <v>994</v>
      </c>
      <c r="D15" t="s">
        <v>100</v>
      </c>
      <c r="E15" t="s">
        <v>991</v>
      </c>
      <c r="F15" t="s">
        <v>992</v>
      </c>
      <c r="G15" t="s">
        <v>102</v>
      </c>
      <c r="H15" s="77">
        <v>25337.49</v>
      </c>
      <c r="I15" s="77">
        <v>3597</v>
      </c>
      <c r="J15" s="77">
        <v>0</v>
      </c>
      <c r="K15" s="77">
        <v>911.38951529999997</v>
      </c>
      <c r="L15" s="78">
        <v>4.0000000000000002E-4</v>
      </c>
      <c r="M15" s="78">
        <v>1.44E-2</v>
      </c>
      <c r="N15" s="78">
        <v>4.7000000000000002E-3</v>
      </c>
    </row>
    <row r="16" spans="2:63">
      <c r="B16" t="s">
        <v>995</v>
      </c>
      <c r="C16" t="s">
        <v>996</v>
      </c>
      <c r="D16" t="s">
        <v>100</v>
      </c>
      <c r="E16" t="s">
        <v>991</v>
      </c>
      <c r="F16" t="s">
        <v>992</v>
      </c>
      <c r="G16" t="s">
        <v>102</v>
      </c>
      <c r="H16" s="77">
        <v>100434.59</v>
      </c>
      <c r="I16" s="77">
        <v>1854</v>
      </c>
      <c r="J16" s="77">
        <v>0</v>
      </c>
      <c r="K16" s="77">
        <v>1862.0572986</v>
      </c>
      <c r="L16" s="78">
        <v>1.5E-3</v>
      </c>
      <c r="M16" s="78">
        <v>2.9399999999999999E-2</v>
      </c>
      <c r="N16" s="78">
        <v>9.5999999999999992E-3</v>
      </c>
    </row>
    <row r="17" spans="2:14">
      <c r="B17" t="s">
        <v>997</v>
      </c>
      <c r="C17" t="s">
        <v>998</v>
      </c>
      <c r="D17" t="s">
        <v>100</v>
      </c>
      <c r="E17" t="s">
        <v>999</v>
      </c>
      <c r="F17" t="s">
        <v>992</v>
      </c>
      <c r="G17" t="s">
        <v>102</v>
      </c>
      <c r="H17" s="77">
        <v>2957.92</v>
      </c>
      <c r="I17" s="77">
        <v>2858</v>
      </c>
      <c r="J17" s="77">
        <v>0</v>
      </c>
      <c r="K17" s="77">
        <v>84.537353600000003</v>
      </c>
      <c r="L17" s="78">
        <v>8.9999999999999998E-4</v>
      </c>
      <c r="M17" s="78">
        <v>1.2999999999999999E-3</v>
      </c>
      <c r="N17" s="78">
        <v>4.0000000000000002E-4</v>
      </c>
    </row>
    <row r="18" spans="2:14">
      <c r="B18" t="s">
        <v>1000</v>
      </c>
      <c r="C18" t="s">
        <v>1001</v>
      </c>
      <c r="D18" t="s">
        <v>100</v>
      </c>
      <c r="E18" t="s">
        <v>999</v>
      </c>
      <c r="F18" t="s">
        <v>992</v>
      </c>
      <c r="G18" t="s">
        <v>102</v>
      </c>
      <c r="H18" s="77">
        <v>33717</v>
      </c>
      <c r="I18" s="77">
        <v>1849</v>
      </c>
      <c r="J18" s="77">
        <v>0</v>
      </c>
      <c r="K18" s="77">
        <v>623.42732999999998</v>
      </c>
      <c r="L18" s="78">
        <v>5.0000000000000001E-4</v>
      </c>
      <c r="M18" s="78">
        <v>9.7999999999999997E-3</v>
      </c>
      <c r="N18" s="78">
        <v>3.2000000000000002E-3</v>
      </c>
    </row>
    <row r="19" spans="2:14">
      <c r="B19" t="s">
        <v>1002</v>
      </c>
      <c r="C19" t="s">
        <v>1003</v>
      </c>
      <c r="D19" t="s">
        <v>100</v>
      </c>
      <c r="E19" t="s">
        <v>999</v>
      </c>
      <c r="F19" t="s">
        <v>992</v>
      </c>
      <c r="G19" t="s">
        <v>102</v>
      </c>
      <c r="H19" s="77">
        <v>47282.26</v>
      </c>
      <c r="I19" s="77">
        <v>3539</v>
      </c>
      <c r="J19" s="77">
        <v>0</v>
      </c>
      <c r="K19" s="77">
        <v>1673.3191813999999</v>
      </c>
      <c r="L19" s="78">
        <v>2.9999999999999997E-4</v>
      </c>
      <c r="M19" s="78">
        <v>2.64E-2</v>
      </c>
      <c r="N19" s="78">
        <v>8.6E-3</v>
      </c>
    </row>
    <row r="20" spans="2:14">
      <c r="B20" t="s">
        <v>1004</v>
      </c>
      <c r="C20" t="s">
        <v>1005</v>
      </c>
      <c r="D20" t="s">
        <v>100</v>
      </c>
      <c r="E20" t="s">
        <v>999</v>
      </c>
      <c r="F20" t="s">
        <v>992</v>
      </c>
      <c r="G20" t="s">
        <v>102</v>
      </c>
      <c r="H20" s="77">
        <v>158465.26</v>
      </c>
      <c r="I20" s="77">
        <v>1852</v>
      </c>
      <c r="J20" s="77">
        <v>0</v>
      </c>
      <c r="K20" s="77">
        <v>2934.7766151999999</v>
      </c>
      <c r="L20" s="78">
        <v>8.9999999999999998E-4</v>
      </c>
      <c r="M20" s="78">
        <v>4.6300000000000001E-2</v>
      </c>
      <c r="N20" s="78">
        <v>1.5100000000000001E-2</v>
      </c>
    </row>
    <row r="21" spans="2:14">
      <c r="B21" t="s">
        <v>1006</v>
      </c>
      <c r="C21" t="s">
        <v>1007</v>
      </c>
      <c r="D21" t="s">
        <v>100</v>
      </c>
      <c r="E21" t="s">
        <v>999</v>
      </c>
      <c r="F21" t="s">
        <v>992</v>
      </c>
      <c r="G21" t="s">
        <v>102</v>
      </c>
      <c r="H21" s="77">
        <v>11842.41</v>
      </c>
      <c r="I21" s="77">
        <v>1827</v>
      </c>
      <c r="J21" s="77">
        <v>0</v>
      </c>
      <c r="K21" s="77">
        <v>216.36083070000001</v>
      </c>
      <c r="L21" s="78">
        <v>1E-4</v>
      </c>
      <c r="M21" s="78">
        <v>3.3999999999999998E-3</v>
      </c>
      <c r="N21" s="78">
        <v>1.1000000000000001E-3</v>
      </c>
    </row>
    <row r="22" spans="2:14">
      <c r="B22" t="s">
        <v>1008</v>
      </c>
      <c r="C22" t="s">
        <v>1009</v>
      </c>
      <c r="D22" t="s">
        <v>100</v>
      </c>
      <c r="E22" t="s">
        <v>1010</v>
      </c>
      <c r="F22" t="s">
        <v>992</v>
      </c>
      <c r="G22" t="s">
        <v>102</v>
      </c>
      <c r="H22" s="77">
        <v>12883.97</v>
      </c>
      <c r="I22" s="77">
        <v>3560</v>
      </c>
      <c r="J22" s="77">
        <v>0</v>
      </c>
      <c r="K22" s="77">
        <v>458.669332</v>
      </c>
      <c r="L22" s="78">
        <v>1E-4</v>
      </c>
      <c r="M22" s="78">
        <v>7.1999999999999998E-3</v>
      </c>
      <c r="N22" s="78">
        <v>2.3999999999999998E-3</v>
      </c>
    </row>
    <row r="23" spans="2:14">
      <c r="B23" t="s">
        <v>1011</v>
      </c>
      <c r="C23" t="s">
        <v>1012</v>
      </c>
      <c r="D23" t="s">
        <v>100</v>
      </c>
      <c r="E23" t="s">
        <v>1013</v>
      </c>
      <c r="F23" t="s">
        <v>992</v>
      </c>
      <c r="G23" t="s">
        <v>102</v>
      </c>
      <c r="H23" s="77">
        <v>1820.34</v>
      </c>
      <c r="I23" s="77">
        <v>34690</v>
      </c>
      <c r="J23" s="77">
        <v>0</v>
      </c>
      <c r="K23" s="77">
        <v>631.47594600000002</v>
      </c>
      <c r="L23" s="78">
        <v>2.0000000000000001E-4</v>
      </c>
      <c r="M23" s="78">
        <v>0.01</v>
      </c>
      <c r="N23" s="78">
        <v>3.3E-3</v>
      </c>
    </row>
    <row r="24" spans="2:14">
      <c r="B24" t="s">
        <v>1014</v>
      </c>
      <c r="C24" t="s">
        <v>1015</v>
      </c>
      <c r="D24" t="s">
        <v>100</v>
      </c>
      <c r="E24" t="s">
        <v>1013</v>
      </c>
      <c r="F24" t="s">
        <v>992</v>
      </c>
      <c r="G24" t="s">
        <v>102</v>
      </c>
      <c r="H24" s="77">
        <v>21570.959999999999</v>
      </c>
      <c r="I24" s="77">
        <v>18410</v>
      </c>
      <c r="J24" s="77">
        <v>0</v>
      </c>
      <c r="K24" s="77">
        <v>3971.2137360000002</v>
      </c>
      <c r="L24" s="78">
        <v>8.0000000000000004E-4</v>
      </c>
      <c r="M24" s="78">
        <v>6.2600000000000003E-2</v>
      </c>
      <c r="N24" s="78">
        <v>2.0500000000000001E-2</v>
      </c>
    </row>
    <row r="25" spans="2:14">
      <c r="B25" t="s">
        <v>1016</v>
      </c>
      <c r="C25" t="s">
        <v>1017</v>
      </c>
      <c r="D25" t="s">
        <v>100</v>
      </c>
      <c r="E25" t="s">
        <v>1013</v>
      </c>
      <c r="F25" t="s">
        <v>992</v>
      </c>
      <c r="G25" t="s">
        <v>102</v>
      </c>
      <c r="H25" s="77">
        <v>1270.97</v>
      </c>
      <c r="I25" s="77">
        <v>18200</v>
      </c>
      <c r="J25" s="77">
        <v>0</v>
      </c>
      <c r="K25" s="77">
        <v>231.31654</v>
      </c>
      <c r="L25" s="78">
        <v>1E-4</v>
      </c>
      <c r="M25" s="78">
        <v>3.5999999999999999E-3</v>
      </c>
      <c r="N25" s="78">
        <v>1.1999999999999999E-3</v>
      </c>
    </row>
    <row r="26" spans="2:14">
      <c r="B26" t="s">
        <v>1018</v>
      </c>
      <c r="C26" t="s">
        <v>1019</v>
      </c>
      <c r="D26" t="s">
        <v>100</v>
      </c>
      <c r="E26" t="s">
        <v>1013</v>
      </c>
      <c r="F26" t="s">
        <v>992</v>
      </c>
      <c r="G26" t="s">
        <v>102</v>
      </c>
      <c r="H26" s="77">
        <v>12852</v>
      </c>
      <c r="I26" s="77">
        <v>17920</v>
      </c>
      <c r="J26" s="77">
        <v>0</v>
      </c>
      <c r="K26" s="77">
        <v>2303.0783999999999</v>
      </c>
      <c r="L26" s="78">
        <v>1.2999999999999999E-3</v>
      </c>
      <c r="M26" s="78">
        <v>3.6299999999999999E-2</v>
      </c>
      <c r="N26" s="78">
        <v>1.1900000000000001E-2</v>
      </c>
    </row>
    <row r="27" spans="2:14">
      <c r="B27" s="79" t="s">
        <v>1020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1021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1022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254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207</v>
      </c>
      <c r="C34" t="s">
        <v>207</v>
      </c>
      <c r="D34" s="16"/>
      <c r="E34" s="16"/>
      <c r="F34" t="s">
        <v>207</v>
      </c>
      <c r="G34" t="s">
        <v>207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1023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215</v>
      </c>
      <c r="D37" s="16"/>
      <c r="E37" s="16"/>
      <c r="F37" s="16"/>
      <c r="G37" s="16"/>
      <c r="H37" s="81">
        <v>484305.46</v>
      </c>
      <c r="J37" s="81">
        <v>0</v>
      </c>
      <c r="K37" s="81">
        <v>46019.820274441525</v>
      </c>
      <c r="M37" s="80">
        <v>0.72589999999999999</v>
      </c>
      <c r="N37" s="80">
        <v>0.23749999999999999</v>
      </c>
    </row>
    <row r="38" spans="2:14">
      <c r="B38" s="79" t="s">
        <v>1024</v>
      </c>
      <c r="D38" s="16"/>
      <c r="E38" s="16"/>
      <c r="F38" s="16"/>
      <c r="G38" s="16"/>
      <c r="H38" s="81">
        <v>484305.46</v>
      </c>
      <c r="J38" s="81">
        <v>0</v>
      </c>
      <c r="K38" s="81">
        <v>46019.820274441525</v>
      </c>
      <c r="M38" s="80">
        <v>0.72589999999999999</v>
      </c>
      <c r="N38" s="80">
        <v>0.23749999999999999</v>
      </c>
    </row>
    <row r="39" spans="2:14">
      <c r="B39" t="s">
        <v>1025</v>
      </c>
      <c r="C39" t="s">
        <v>1026</v>
      </c>
      <c r="D39" t="s">
        <v>123</v>
      </c>
      <c r="E39"/>
      <c r="F39" t="s">
        <v>992</v>
      </c>
      <c r="G39" t="s">
        <v>106</v>
      </c>
      <c r="H39" s="77">
        <v>14190.68</v>
      </c>
      <c r="I39" s="77">
        <v>6073</v>
      </c>
      <c r="J39" s="77">
        <v>0</v>
      </c>
      <c r="K39" s="77">
        <v>3317.0681861436001</v>
      </c>
      <c r="L39" s="78">
        <v>2.9999999999999997E-4</v>
      </c>
      <c r="M39" s="78">
        <v>5.2299999999999999E-2</v>
      </c>
      <c r="N39" s="78">
        <v>1.7100000000000001E-2</v>
      </c>
    </row>
    <row r="40" spans="2:14">
      <c r="B40" t="s">
        <v>1027</v>
      </c>
      <c r="C40" t="s">
        <v>1028</v>
      </c>
      <c r="D40" t="s">
        <v>123</v>
      </c>
      <c r="E40"/>
      <c r="F40" t="s">
        <v>992</v>
      </c>
      <c r="G40" t="s">
        <v>106</v>
      </c>
      <c r="H40" s="77">
        <v>1535.42</v>
      </c>
      <c r="I40" s="77">
        <v>4463</v>
      </c>
      <c r="J40" s="77">
        <v>0</v>
      </c>
      <c r="K40" s="77">
        <v>263.7557834154</v>
      </c>
      <c r="L40" s="78">
        <v>0</v>
      </c>
      <c r="M40" s="78">
        <v>4.1999999999999997E-3</v>
      </c>
      <c r="N40" s="78">
        <v>1.4E-3</v>
      </c>
    </row>
    <row r="41" spans="2:14">
      <c r="B41" t="s">
        <v>1029</v>
      </c>
      <c r="C41" t="s">
        <v>1030</v>
      </c>
      <c r="D41" t="s">
        <v>790</v>
      </c>
      <c r="E41"/>
      <c r="F41" t="s">
        <v>992</v>
      </c>
      <c r="G41" t="s">
        <v>106</v>
      </c>
      <c r="H41" s="77">
        <v>1196.71</v>
      </c>
      <c r="I41" s="77">
        <v>33993</v>
      </c>
      <c r="J41" s="77">
        <v>0</v>
      </c>
      <c r="K41" s="77">
        <v>1565.7640790247001</v>
      </c>
      <c r="L41" s="78">
        <v>1E-4</v>
      </c>
      <c r="M41" s="78">
        <v>2.47E-2</v>
      </c>
      <c r="N41" s="78">
        <v>8.0999999999999996E-3</v>
      </c>
    </row>
    <row r="42" spans="2:14">
      <c r="B42" t="s">
        <v>1031</v>
      </c>
      <c r="C42" t="s">
        <v>1032</v>
      </c>
      <c r="D42" t="s">
        <v>926</v>
      </c>
      <c r="E42"/>
      <c r="F42" t="s">
        <v>992</v>
      </c>
      <c r="G42" t="s">
        <v>106</v>
      </c>
      <c r="H42" s="77">
        <v>91474.95</v>
      </c>
      <c r="I42" s="77">
        <v>765.34999999999854</v>
      </c>
      <c r="J42" s="77">
        <v>0</v>
      </c>
      <c r="K42" s="77">
        <v>2694.69848629642</v>
      </c>
      <c r="L42" s="78">
        <v>1E-4</v>
      </c>
      <c r="M42" s="78">
        <v>4.2500000000000003E-2</v>
      </c>
      <c r="N42" s="78">
        <v>1.3899999999999999E-2</v>
      </c>
    </row>
    <row r="43" spans="2:14">
      <c r="B43" t="s">
        <v>1033</v>
      </c>
      <c r="C43" t="s">
        <v>1034</v>
      </c>
      <c r="D43" t="s">
        <v>926</v>
      </c>
      <c r="E43"/>
      <c r="F43" t="s">
        <v>992</v>
      </c>
      <c r="G43" t="s">
        <v>106</v>
      </c>
      <c r="H43" s="77">
        <v>32288.42</v>
      </c>
      <c r="I43" s="77">
        <v>1007.75</v>
      </c>
      <c r="J43" s="77">
        <v>0</v>
      </c>
      <c r="K43" s="77">
        <v>1252.41284076495</v>
      </c>
      <c r="L43" s="78">
        <v>1E-4</v>
      </c>
      <c r="M43" s="78">
        <v>1.9800000000000002E-2</v>
      </c>
      <c r="N43" s="78">
        <v>6.4999999999999997E-3</v>
      </c>
    </row>
    <row r="44" spans="2:14">
      <c r="B44" t="s">
        <v>1035</v>
      </c>
      <c r="C44" t="s">
        <v>1036</v>
      </c>
      <c r="D44" t="s">
        <v>1037</v>
      </c>
      <c r="E44"/>
      <c r="F44" t="s">
        <v>992</v>
      </c>
      <c r="G44" t="s">
        <v>200</v>
      </c>
      <c r="H44" s="77">
        <v>56086.05</v>
      </c>
      <c r="I44" s="77">
        <v>1844.8141999999993</v>
      </c>
      <c r="J44" s="77">
        <v>0</v>
      </c>
      <c r="K44" s="77">
        <v>507.92608823651602</v>
      </c>
      <c r="L44" s="78">
        <v>2.0000000000000001E-4</v>
      </c>
      <c r="M44" s="78">
        <v>8.0000000000000002E-3</v>
      </c>
      <c r="N44" s="78">
        <v>2.5999999999999999E-3</v>
      </c>
    </row>
    <row r="45" spans="2:14">
      <c r="B45" t="s">
        <v>1038</v>
      </c>
      <c r="C45" t="s">
        <v>1039</v>
      </c>
      <c r="D45" t="s">
        <v>123</v>
      </c>
      <c r="E45"/>
      <c r="F45" t="s">
        <v>992</v>
      </c>
      <c r="G45" t="s">
        <v>106</v>
      </c>
      <c r="H45" s="77">
        <v>4666.5600000000004</v>
      </c>
      <c r="I45" s="77">
        <v>3588</v>
      </c>
      <c r="J45" s="77">
        <v>0</v>
      </c>
      <c r="K45" s="77">
        <v>644.46182910719995</v>
      </c>
      <c r="L45" s="78">
        <v>1E-4</v>
      </c>
      <c r="M45" s="78">
        <v>1.0200000000000001E-2</v>
      </c>
      <c r="N45" s="78">
        <v>3.3E-3</v>
      </c>
    </row>
    <row r="46" spans="2:14">
      <c r="B46" t="s">
        <v>1040</v>
      </c>
      <c r="C46" t="s">
        <v>1041</v>
      </c>
      <c r="D46" t="s">
        <v>926</v>
      </c>
      <c r="E46"/>
      <c r="F46" t="s">
        <v>992</v>
      </c>
      <c r="G46" t="s">
        <v>106</v>
      </c>
      <c r="H46" s="77">
        <v>29128.82</v>
      </c>
      <c r="I46" s="77">
        <v>459.55</v>
      </c>
      <c r="J46" s="77">
        <v>0</v>
      </c>
      <c r="K46" s="77">
        <v>515.23288390119001</v>
      </c>
      <c r="L46" s="78">
        <v>2.9999999999999997E-4</v>
      </c>
      <c r="M46" s="78">
        <v>8.0999999999999996E-3</v>
      </c>
      <c r="N46" s="78">
        <v>2.7000000000000001E-3</v>
      </c>
    </row>
    <row r="47" spans="2:14">
      <c r="B47" t="s">
        <v>1042</v>
      </c>
      <c r="C47" t="s">
        <v>1043</v>
      </c>
      <c r="D47" t="s">
        <v>926</v>
      </c>
      <c r="E47"/>
      <c r="F47" t="s">
        <v>992</v>
      </c>
      <c r="G47" t="s">
        <v>106</v>
      </c>
      <c r="H47" s="77">
        <v>3402.92</v>
      </c>
      <c r="I47" s="77">
        <v>3668.75</v>
      </c>
      <c r="J47" s="77">
        <v>0</v>
      </c>
      <c r="K47" s="77">
        <v>480.5269712475</v>
      </c>
      <c r="L47" s="78">
        <v>0</v>
      </c>
      <c r="M47" s="78">
        <v>7.6E-3</v>
      </c>
      <c r="N47" s="78">
        <v>2.5000000000000001E-3</v>
      </c>
    </row>
    <row r="48" spans="2:14">
      <c r="B48" t="s">
        <v>1044</v>
      </c>
      <c r="C48" t="s">
        <v>1045</v>
      </c>
      <c r="D48" t="s">
        <v>123</v>
      </c>
      <c r="E48"/>
      <c r="F48" t="s">
        <v>992</v>
      </c>
      <c r="G48" t="s">
        <v>110</v>
      </c>
      <c r="H48" s="77">
        <v>25887.87</v>
      </c>
      <c r="I48" s="77">
        <v>639.70000000000005</v>
      </c>
      <c r="J48" s="77">
        <v>0</v>
      </c>
      <c r="K48" s="77">
        <v>671.94108806242502</v>
      </c>
      <c r="L48" s="78">
        <v>1E-4</v>
      </c>
      <c r="M48" s="78">
        <v>1.06E-2</v>
      </c>
      <c r="N48" s="78">
        <v>3.5000000000000001E-3</v>
      </c>
    </row>
    <row r="49" spans="2:14">
      <c r="B49" t="s">
        <v>1046</v>
      </c>
      <c r="C49" t="s">
        <v>1047</v>
      </c>
      <c r="D49" t="s">
        <v>123</v>
      </c>
      <c r="E49"/>
      <c r="F49" t="s">
        <v>992</v>
      </c>
      <c r="G49" t="s">
        <v>106</v>
      </c>
      <c r="H49" s="77">
        <v>27321.15</v>
      </c>
      <c r="I49" s="77">
        <v>696.05</v>
      </c>
      <c r="J49" s="77">
        <v>0</v>
      </c>
      <c r="K49" s="77">
        <v>731.95995974917503</v>
      </c>
      <c r="L49" s="78">
        <v>1E-4</v>
      </c>
      <c r="M49" s="78">
        <v>1.15E-2</v>
      </c>
      <c r="N49" s="78">
        <v>3.8E-3</v>
      </c>
    </row>
    <row r="50" spans="2:14">
      <c r="B50" t="s">
        <v>1048</v>
      </c>
      <c r="C50" t="s">
        <v>1049</v>
      </c>
      <c r="D50" t="s">
        <v>123</v>
      </c>
      <c r="E50"/>
      <c r="F50" t="s">
        <v>992</v>
      </c>
      <c r="G50" t="s">
        <v>106</v>
      </c>
      <c r="H50" s="77">
        <v>17318.09</v>
      </c>
      <c r="I50" s="77">
        <v>515.05999999999995</v>
      </c>
      <c r="J50" s="77">
        <v>0</v>
      </c>
      <c r="K50" s="77">
        <v>343.32523570854602</v>
      </c>
      <c r="L50" s="78">
        <v>5.9999999999999995E-4</v>
      </c>
      <c r="M50" s="78">
        <v>5.4000000000000003E-3</v>
      </c>
      <c r="N50" s="78">
        <v>1.8E-3</v>
      </c>
    </row>
    <row r="51" spans="2:14">
      <c r="B51" t="s">
        <v>1050</v>
      </c>
      <c r="C51" t="s">
        <v>1051</v>
      </c>
      <c r="D51" t="s">
        <v>123</v>
      </c>
      <c r="E51"/>
      <c r="F51" t="s">
        <v>992</v>
      </c>
      <c r="G51" t="s">
        <v>110</v>
      </c>
      <c r="H51" s="77">
        <v>314.23</v>
      </c>
      <c r="I51" s="77">
        <v>6857</v>
      </c>
      <c r="J51" s="77">
        <v>0</v>
      </c>
      <c r="K51" s="77">
        <v>87.425942588249995</v>
      </c>
      <c r="L51" s="78">
        <v>1E-4</v>
      </c>
      <c r="M51" s="78">
        <v>1.4E-3</v>
      </c>
      <c r="N51" s="78">
        <v>5.0000000000000001E-4</v>
      </c>
    </row>
    <row r="52" spans="2:14">
      <c r="B52" t="s">
        <v>1052</v>
      </c>
      <c r="C52" t="s">
        <v>1053</v>
      </c>
      <c r="D52" t="s">
        <v>123</v>
      </c>
      <c r="E52"/>
      <c r="F52" t="s">
        <v>992</v>
      </c>
      <c r="G52" t="s">
        <v>110</v>
      </c>
      <c r="H52" s="77">
        <v>33653.22</v>
      </c>
      <c r="I52" s="77">
        <v>2802</v>
      </c>
      <c r="J52" s="77">
        <v>0</v>
      </c>
      <c r="K52" s="77">
        <v>3826.0732830030001</v>
      </c>
      <c r="L52" s="78">
        <v>1E-4</v>
      </c>
      <c r="M52" s="78">
        <v>6.0400000000000002E-2</v>
      </c>
      <c r="N52" s="78">
        <v>1.9699999999999999E-2</v>
      </c>
    </row>
    <row r="53" spans="2:14">
      <c r="B53" t="s">
        <v>1054</v>
      </c>
      <c r="C53" t="s">
        <v>1055</v>
      </c>
      <c r="D53" t="s">
        <v>790</v>
      </c>
      <c r="E53"/>
      <c r="F53" t="s">
        <v>992</v>
      </c>
      <c r="G53" t="s">
        <v>106</v>
      </c>
      <c r="H53" s="77">
        <v>3815.47</v>
      </c>
      <c r="I53" s="77">
        <v>6594</v>
      </c>
      <c r="J53" s="77">
        <v>0</v>
      </c>
      <c r="K53" s="77">
        <v>968.37796133819995</v>
      </c>
      <c r="L53" s="78">
        <v>0</v>
      </c>
      <c r="M53" s="78">
        <v>1.5299999999999999E-2</v>
      </c>
      <c r="N53" s="78">
        <v>5.0000000000000001E-3</v>
      </c>
    </row>
    <row r="54" spans="2:14">
      <c r="B54" t="s">
        <v>1056</v>
      </c>
      <c r="C54" t="s">
        <v>1057</v>
      </c>
      <c r="D54" t="s">
        <v>790</v>
      </c>
      <c r="E54"/>
      <c r="F54" t="s">
        <v>992</v>
      </c>
      <c r="G54" t="s">
        <v>106</v>
      </c>
      <c r="H54" s="77">
        <v>2191.65</v>
      </c>
      <c r="I54" s="77">
        <v>6901</v>
      </c>
      <c r="J54" s="77">
        <v>0</v>
      </c>
      <c r="K54" s="77">
        <v>582.14495525849998</v>
      </c>
      <c r="L54" s="78">
        <v>0</v>
      </c>
      <c r="M54" s="78">
        <v>9.1999999999999998E-3</v>
      </c>
      <c r="N54" s="78">
        <v>3.0000000000000001E-3</v>
      </c>
    </row>
    <row r="55" spans="2:14">
      <c r="B55" t="s">
        <v>1058</v>
      </c>
      <c r="C55" t="s">
        <v>1059</v>
      </c>
      <c r="D55" t="s">
        <v>123</v>
      </c>
      <c r="E55"/>
      <c r="F55" t="s">
        <v>992</v>
      </c>
      <c r="G55" t="s">
        <v>116</v>
      </c>
      <c r="H55" s="77">
        <v>6897.77</v>
      </c>
      <c r="I55" s="77">
        <v>4919</v>
      </c>
      <c r="J55" s="77">
        <v>0</v>
      </c>
      <c r="K55" s="77">
        <v>968.87488013965003</v>
      </c>
      <c r="L55" s="78">
        <v>1E-4</v>
      </c>
      <c r="M55" s="78">
        <v>1.5299999999999999E-2</v>
      </c>
      <c r="N55" s="78">
        <v>5.0000000000000001E-3</v>
      </c>
    </row>
    <row r="56" spans="2:14">
      <c r="B56" t="s">
        <v>1060</v>
      </c>
      <c r="C56" t="s">
        <v>1061</v>
      </c>
      <c r="D56" t="s">
        <v>926</v>
      </c>
      <c r="E56"/>
      <c r="F56" t="s">
        <v>992</v>
      </c>
      <c r="G56" t="s">
        <v>106</v>
      </c>
      <c r="H56" s="77">
        <v>16693.21</v>
      </c>
      <c r="I56" s="77">
        <v>954.5</v>
      </c>
      <c r="J56" s="77">
        <v>0</v>
      </c>
      <c r="K56" s="77">
        <v>613.28691769304999</v>
      </c>
      <c r="L56" s="78">
        <v>1E-4</v>
      </c>
      <c r="M56" s="78">
        <v>9.7000000000000003E-3</v>
      </c>
      <c r="N56" s="78">
        <v>3.2000000000000002E-3</v>
      </c>
    </row>
    <row r="57" spans="2:14">
      <c r="B57" t="s">
        <v>1062</v>
      </c>
      <c r="C57" t="s">
        <v>1063</v>
      </c>
      <c r="D57" t="s">
        <v>123</v>
      </c>
      <c r="E57"/>
      <c r="F57" t="s">
        <v>992</v>
      </c>
      <c r="G57" t="s">
        <v>106</v>
      </c>
      <c r="H57" s="77">
        <v>2365.62</v>
      </c>
      <c r="I57" s="77">
        <v>4445.5</v>
      </c>
      <c r="J57" s="77">
        <v>0</v>
      </c>
      <c r="K57" s="77">
        <v>404.77483919790001</v>
      </c>
      <c r="L57" s="78">
        <v>2.9999999999999997E-4</v>
      </c>
      <c r="M57" s="78">
        <v>6.4000000000000003E-3</v>
      </c>
      <c r="N57" s="78">
        <v>2.0999999999999999E-3</v>
      </c>
    </row>
    <row r="58" spans="2:14">
      <c r="B58" t="s">
        <v>1064</v>
      </c>
      <c r="C58" t="s">
        <v>1065</v>
      </c>
      <c r="D58" t="s">
        <v>790</v>
      </c>
      <c r="E58"/>
      <c r="F58" t="s">
        <v>992</v>
      </c>
      <c r="G58" t="s">
        <v>106</v>
      </c>
      <c r="H58" s="77">
        <v>6684.43</v>
      </c>
      <c r="I58" s="77">
        <v>5832.5</v>
      </c>
      <c r="J58" s="77">
        <v>0</v>
      </c>
      <c r="K58" s="77">
        <v>1500.60724265775</v>
      </c>
      <c r="L58" s="78">
        <v>2.0000000000000001E-4</v>
      </c>
      <c r="M58" s="78">
        <v>2.3699999999999999E-2</v>
      </c>
      <c r="N58" s="78">
        <v>7.7000000000000002E-3</v>
      </c>
    </row>
    <row r="59" spans="2:14">
      <c r="B59" t="s">
        <v>1066</v>
      </c>
      <c r="C59" t="s">
        <v>1067</v>
      </c>
      <c r="D59" t="s">
        <v>926</v>
      </c>
      <c r="E59"/>
      <c r="F59" t="s">
        <v>992</v>
      </c>
      <c r="G59" t="s">
        <v>106</v>
      </c>
      <c r="H59" s="77">
        <v>152.11000000000001</v>
      </c>
      <c r="I59" s="77">
        <v>83376</v>
      </c>
      <c r="J59" s="77">
        <v>0</v>
      </c>
      <c r="K59" s="77">
        <v>488.14262612639999</v>
      </c>
      <c r="L59" s="78">
        <v>0</v>
      </c>
      <c r="M59" s="78">
        <v>7.7000000000000002E-3</v>
      </c>
      <c r="N59" s="78">
        <v>2.5000000000000001E-3</v>
      </c>
    </row>
    <row r="60" spans="2:14">
      <c r="B60" t="s">
        <v>1068</v>
      </c>
      <c r="C60" t="s">
        <v>1069</v>
      </c>
      <c r="D60" t="s">
        <v>123</v>
      </c>
      <c r="E60"/>
      <c r="F60" t="s">
        <v>992</v>
      </c>
      <c r="G60" t="s">
        <v>110</v>
      </c>
      <c r="H60" s="77">
        <v>6471.55</v>
      </c>
      <c r="I60" s="77">
        <v>20332</v>
      </c>
      <c r="J60" s="77">
        <v>0</v>
      </c>
      <c r="K60" s="77">
        <v>5338.8404278950002</v>
      </c>
      <c r="L60" s="78">
        <v>2.0000000000000001E-4</v>
      </c>
      <c r="M60" s="78">
        <v>8.4199999999999997E-2</v>
      </c>
      <c r="N60" s="78">
        <v>2.76E-2</v>
      </c>
    </row>
    <row r="61" spans="2:14">
      <c r="B61" t="s">
        <v>1070</v>
      </c>
      <c r="C61" t="s">
        <v>1071</v>
      </c>
      <c r="D61" t="s">
        <v>123</v>
      </c>
      <c r="E61"/>
      <c r="F61" t="s">
        <v>992</v>
      </c>
      <c r="G61" t="s">
        <v>110</v>
      </c>
      <c r="H61" s="77">
        <v>3561.81</v>
      </c>
      <c r="I61" s="77">
        <v>8625.6</v>
      </c>
      <c r="J61" s="77">
        <v>0</v>
      </c>
      <c r="K61" s="77">
        <v>1246.5755137332001</v>
      </c>
      <c r="L61" s="78">
        <v>5.9999999999999995E-4</v>
      </c>
      <c r="M61" s="78">
        <v>1.9699999999999999E-2</v>
      </c>
      <c r="N61" s="78">
        <v>6.4000000000000003E-3</v>
      </c>
    </row>
    <row r="62" spans="2:14">
      <c r="B62" t="s">
        <v>1072</v>
      </c>
      <c r="C62" t="s">
        <v>1073</v>
      </c>
      <c r="D62" t="s">
        <v>123</v>
      </c>
      <c r="E62"/>
      <c r="F62" t="s">
        <v>992</v>
      </c>
      <c r="G62" t="s">
        <v>110</v>
      </c>
      <c r="H62" s="77">
        <v>5564.28</v>
      </c>
      <c r="I62" s="77">
        <v>2424.6</v>
      </c>
      <c r="J62" s="77">
        <v>0</v>
      </c>
      <c r="K62" s="77">
        <v>547.40354466060001</v>
      </c>
      <c r="L62" s="78">
        <v>2.0000000000000001E-4</v>
      </c>
      <c r="M62" s="78">
        <v>8.6E-3</v>
      </c>
      <c r="N62" s="78">
        <v>2.8E-3</v>
      </c>
    </row>
    <row r="63" spans="2:14">
      <c r="B63" t="s">
        <v>1074</v>
      </c>
      <c r="C63" t="s">
        <v>1075</v>
      </c>
      <c r="D63" t="s">
        <v>1076</v>
      </c>
      <c r="E63"/>
      <c r="F63" t="s">
        <v>992</v>
      </c>
      <c r="G63" t="s">
        <v>199</v>
      </c>
      <c r="H63" s="77">
        <v>46963.91</v>
      </c>
      <c r="I63" s="77">
        <v>245200</v>
      </c>
      <c r="J63" s="77">
        <v>0</v>
      </c>
      <c r="K63" s="77">
        <v>2968.7089787096002</v>
      </c>
      <c r="L63" s="78">
        <v>0</v>
      </c>
      <c r="M63" s="78">
        <v>4.6800000000000001E-2</v>
      </c>
      <c r="N63" s="78">
        <v>1.5299999999999999E-2</v>
      </c>
    </row>
    <row r="64" spans="2:14">
      <c r="B64" t="s">
        <v>1077</v>
      </c>
      <c r="C64" t="s">
        <v>1078</v>
      </c>
      <c r="D64" t="s">
        <v>123</v>
      </c>
      <c r="E64"/>
      <c r="F64" t="s">
        <v>992</v>
      </c>
      <c r="G64" t="s">
        <v>110</v>
      </c>
      <c r="H64" s="77">
        <v>683.08</v>
      </c>
      <c r="I64" s="77">
        <v>20655</v>
      </c>
      <c r="J64" s="77">
        <v>0</v>
      </c>
      <c r="K64" s="77">
        <v>572.47338100499996</v>
      </c>
      <c r="L64" s="78">
        <v>1E-4</v>
      </c>
      <c r="M64" s="78">
        <v>8.9999999999999993E-3</v>
      </c>
      <c r="N64" s="78">
        <v>3.0000000000000001E-3</v>
      </c>
    </row>
    <row r="65" spans="2:14">
      <c r="B65" t="s">
        <v>1079</v>
      </c>
      <c r="C65" t="s">
        <v>1080</v>
      </c>
      <c r="D65" t="s">
        <v>790</v>
      </c>
      <c r="E65"/>
      <c r="F65" t="s">
        <v>992</v>
      </c>
      <c r="G65" t="s">
        <v>106</v>
      </c>
      <c r="H65" s="77">
        <v>1110.3499999999999</v>
      </c>
      <c r="I65" s="77">
        <v>16013</v>
      </c>
      <c r="J65" s="77">
        <v>0</v>
      </c>
      <c r="K65" s="77">
        <v>684.35352982949996</v>
      </c>
      <c r="L65" s="78">
        <v>0</v>
      </c>
      <c r="M65" s="78">
        <v>1.0800000000000001E-2</v>
      </c>
      <c r="N65" s="78">
        <v>3.5000000000000001E-3</v>
      </c>
    </row>
    <row r="66" spans="2:14">
      <c r="B66" t="s">
        <v>1081</v>
      </c>
      <c r="C66" t="s">
        <v>1082</v>
      </c>
      <c r="D66" t="s">
        <v>790</v>
      </c>
      <c r="E66"/>
      <c r="F66" t="s">
        <v>992</v>
      </c>
      <c r="G66" t="s">
        <v>106</v>
      </c>
      <c r="H66" s="77">
        <v>564.17999999999995</v>
      </c>
      <c r="I66" s="77">
        <v>9225</v>
      </c>
      <c r="J66" s="77">
        <v>0</v>
      </c>
      <c r="K66" s="77">
        <v>200.323533645</v>
      </c>
      <c r="L66" s="78">
        <v>0</v>
      </c>
      <c r="M66" s="78">
        <v>3.2000000000000002E-3</v>
      </c>
      <c r="N66" s="78">
        <v>1E-3</v>
      </c>
    </row>
    <row r="67" spans="2:14">
      <c r="B67" t="s">
        <v>1083</v>
      </c>
      <c r="C67" t="s">
        <v>1084</v>
      </c>
      <c r="D67" t="s">
        <v>790</v>
      </c>
      <c r="E67"/>
      <c r="F67" t="s">
        <v>992</v>
      </c>
      <c r="G67" t="s">
        <v>106</v>
      </c>
      <c r="H67" s="77">
        <v>5298.18</v>
      </c>
      <c r="I67" s="77">
        <v>3348</v>
      </c>
      <c r="J67" s="77">
        <v>0</v>
      </c>
      <c r="K67" s="77">
        <v>682.74742257360003</v>
      </c>
      <c r="L67" s="78">
        <v>0</v>
      </c>
      <c r="M67" s="78">
        <v>1.0800000000000001E-2</v>
      </c>
      <c r="N67" s="78">
        <v>3.5000000000000001E-3</v>
      </c>
    </row>
    <row r="68" spans="2:14">
      <c r="B68" t="s">
        <v>1085</v>
      </c>
      <c r="C68" t="s">
        <v>1086</v>
      </c>
      <c r="D68" t="s">
        <v>790</v>
      </c>
      <c r="E68"/>
      <c r="F68" t="s">
        <v>992</v>
      </c>
      <c r="G68" t="s">
        <v>106</v>
      </c>
      <c r="H68" s="77">
        <v>7823.49</v>
      </c>
      <c r="I68" s="77">
        <v>10192</v>
      </c>
      <c r="J68" s="77">
        <v>0</v>
      </c>
      <c r="K68" s="77">
        <v>3069.0775179791999</v>
      </c>
      <c r="L68" s="78">
        <v>1E-4</v>
      </c>
      <c r="M68" s="78">
        <v>4.8399999999999999E-2</v>
      </c>
      <c r="N68" s="78">
        <v>1.5800000000000002E-2</v>
      </c>
    </row>
    <row r="69" spans="2:14">
      <c r="B69" t="s">
        <v>1087</v>
      </c>
      <c r="C69" t="s">
        <v>1088</v>
      </c>
      <c r="D69" t="s">
        <v>796</v>
      </c>
      <c r="E69"/>
      <c r="F69" t="s">
        <v>992</v>
      </c>
      <c r="G69" t="s">
        <v>106</v>
      </c>
      <c r="H69" s="77">
        <v>3468.08</v>
      </c>
      <c r="I69" s="77">
        <v>5429.5</v>
      </c>
      <c r="J69" s="77">
        <v>0</v>
      </c>
      <c r="K69" s="77">
        <v>724.76440445640003</v>
      </c>
      <c r="L69" s="78">
        <v>0</v>
      </c>
      <c r="M69" s="78">
        <v>1.14E-2</v>
      </c>
      <c r="N69" s="78">
        <v>3.7000000000000002E-3</v>
      </c>
    </row>
    <row r="70" spans="2:14">
      <c r="B70" t="s">
        <v>1089</v>
      </c>
      <c r="C70" t="s">
        <v>1090</v>
      </c>
      <c r="D70" t="s">
        <v>123</v>
      </c>
      <c r="E70"/>
      <c r="F70" t="s">
        <v>992</v>
      </c>
      <c r="G70" t="s">
        <v>110</v>
      </c>
      <c r="H70" s="77">
        <v>1587.19</v>
      </c>
      <c r="I70" s="77">
        <v>20135</v>
      </c>
      <c r="J70" s="77">
        <v>0</v>
      </c>
      <c r="K70" s="77">
        <v>1296.69871662375</v>
      </c>
      <c r="L70" s="78">
        <v>5.0000000000000001E-4</v>
      </c>
      <c r="M70" s="78">
        <v>2.0500000000000001E-2</v>
      </c>
      <c r="N70" s="78">
        <v>6.7000000000000002E-3</v>
      </c>
    </row>
    <row r="71" spans="2:14">
      <c r="B71" t="s">
        <v>1091</v>
      </c>
      <c r="C71" t="s">
        <v>1092</v>
      </c>
      <c r="D71" t="s">
        <v>123</v>
      </c>
      <c r="E71"/>
      <c r="F71" t="s">
        <v>992</v>
      </c>
      <c r="G71" t="s">
        <v>110</v>
      </c>
      <c r="H71" s="77">
        <v>557.17999999999995</v>
      </c>
      <c r="I71" s="77">
        <v>21510</v>
      </c>
      <c r="J71" s="77">
        <v>0</v>
      </c>
      <c r="K71" s="77">
        <v>486.28901353499998</v>
      </c>
      <c r="L71" s="78">
        <v>5.0000000000000001E-4</v>
      </c>
      <c r="M71" s="78">
        <v>7.7000000000000002E-3</v>
      </c>
      <c r="N71" s="78">
        <v>2.5000000000000001E-3</v>
      </c>
    </row>
    <row r="72" spans="2:14">
      <c r="B72" t="s">
        <v>1093</v>
      </c>
      <c r="C72" t="s">
        <v>1094</v>
      </c>
      <c r="D72" t="s">
        <v>790</v>
      </c>
      <c r="E72"/>
      <c r="F72" t="s">
        <v>992</v>
      </c>
      <c r="G72" t="s">
        <v>106</v>
      </c>
      <c r="H72" s="77">
        <v>2515.94</v>
      </c>
      <c r="I72" s="77">
        <v>7377</v>
      </c>
      <c r="J72" s="77">
        <v>0</v>
      </c>
      <c r="K72" s="77">
        <v>714.37784023619997</v>
      </c>
      <c r="L72" s="78">
        <v>0</v>
      </c>
      <c r="M72" s="78">
        <v>1.1299999999999999E-2</v>
      </c>
      <c r="N72" s="78">
        <v>3.7000000000000002E-3</v>
      </c>
    </row>
    <row r="73" spans="2:14">
      <c r="B73" t="s">
        <v>1095</v>
      </c>
      <c r="C73" t="s">
        <v>1096</v>
      </c>
      <c r="D73" t="s">
        <v>926</v>
      </c>
      <c r="E73"/>
      <c r="F73" t="s">
        <v>992</v>
      </c>
      <c r="G73" t="s">
        <v>106</v>
      </c>
      <c r="H73" s="77">
        <v>11408.51</v>
      </c>
      <c r="I73" s="77">
        <v>3453.6250000000059</v>
      </c>
      <c r="J73" s="77">
        <v>0</v>
      </c>
      <c r="K73" s="77">
        <v>1516.53353377339</v>
      </c>
      <c r="L73" s="78">
        <v>5.9999999999999995E-4</v>
      </c>
      <c r="M73" s="78">
        <v>2.3900000000000001E-2</v>
      </c>
      <c r="N73" s="78">
        <v>7.7999999999999996E-3</v>
      </c>
    </row>
    <row r="74" spans="2:14">
      <c r="B74" t="s">
        <v>1097</v>
      </c>
      <c r="C74" t="s">
        <v>1098</v>
      </c>
      <c r="D74" t="s">
        <v>790</v>
      </c>
      <c r="E74"/>
      <c r="F74" t="s">
        <v>992</v>
      </c>
      <c r="G74" t="s">
        <v>106</v>
      </c>
      <c r="H74" s="77">
        <v>2995.77</v>
      </c>
      <c r="I74" s="77">
        <v>16337</v>
      </c>
      <c r="J74" s="77">
        <v>0</v>
      </c>
      <c r="K74" s="77">
        <v>1883.7735189201001</v>
      </c>
      <c r="L74" s="78">
        <v>0</v>
      </c>
      <c r="M74" s="78">
        <v>2.9700000000000001E-2</v>
      </c>
      <c r="N74" s="78">
        <v>9.7000000000000003E-3</v>
      </c>
    </row>
    <row r="75" spans="2:14">
      <c r="B75" t="s">
        <v>1099</v>
      </c>
      <c r="C75" t="s">
        <v>1100</v>
      </c>
      <c r="D75" t="s">
        <v>790</v>
      </c>
      <c r="E75"/>
      <c r="F75" t="s">
        <v>992</v>
      </c>
      <c r="G75" t="s">
        <v>106</v>
      </c>
      <c r="H75" s="77">
        <v>753.43</v>
      </c>
      <c r="I75" s="77">
        <v>14429</v>
      </c>
      <c r="J75" s="77">
        <v>0</v>
      </c>
      <c r="K75" s="77">
        <v>418.43408418029998</v>
      </c>
      <c r="L75" s="78">
        <v>0</v>
      </c>
      <c r="M75" s="78">
        <v>6.6E-3</v>
      </c>
      <c r="N75" s="78">
        <v>2.2000000000000001E-3</v>
      </c>
    </row>
    <row r="76" spans="2:14">
      <c r="B76" t="s">
        <v>1101</v>
      </c>
      <c r="C76" t="s">
        <v>1102</v>
      </c>
      <c r="D76" t="s">
        <v>107</v>
      </c>
      <c r="E76"/>
      <c r="F76" t="s">
        <v>992</v>
      </c>
      <c r="G76" t="s">
        <v>120</v>
      </c>
      <c r="H76" s="77">
        <v>5713.18</v>
      </c>
      <c r="I76" s="77">
        <v>8814</v>
      </c>
      <c r="J76" s="77">
        <v>0</v>
      </c>
      <c r="K76" s="77">
        <v>1239.6632330253599</v>
      </c>
      <c r="L76" s="78">
        <v>0</v>
      </c>
      <c r="M76" s="78">
        <v>1.9599999999999999E-2</v>
      </c>
      <c r="N76" s="78">
        <v>6.4000000000000003E-3</v>
      </c>
    </row>
    <row r="77" spans="2:14">
      <c r="B77" s="79" t="s">
        <v>1103</v>
      </c>
      <c r="D77" s="16"/>
      <c r="E77" s="16"/>
      <c r="F77" s="16"/>
      <c r="G77" s="16"/>
      <c r="H77" s="81">
        <v>0</v>
      </c>
      <c r="J77" s="81">
        <v>0</v>
      </c>
      <c r="K77" s="81">
        <v>0</v>
      </c>
      <c r="M77" s="80">
        <v>0</v>
      </c>
      <c r="N77" s="80">
        <v>0</v>
      </c>
    </row>
    <row r="78" spans="2:14">
      <c r="B78" t="s">
        <v>207</v>
      </c>
      <c r="C78" t="s">
        <v>207</v>
      </c>
      <c r="D78" s="16"/>
      <c r="E78" s="16"/>
      <c r="F78" t="s">
        <v>207</v>
      </c>
      <c r="G78" t="s">
        <v>207</v>
      </c>
      <c r="H78" s="77">
        <v>0</v>
      </c>
      <c r="I78" s="77">
        <v>0</v>
      </c>
      <c r="K78" s="77">
        <v>0</v>
      </c>
      <c r="L78" s="78">
        <v>0</v>
      </c>
      <c r="M78" s="78">
        <v>0</v>
      </c>
      <c r="N78" s="78">
        <v>0</v>
      </c>
    </row>
    <row r="79" spans="2:14">
      <c r="B79" s="79" t="s">
        <v>254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207</v>
      </c>
      <c r="C80" t="s">
        <v>207</v>
      </c>
      <c r="D80" s="16"/>
      <c r="E80" s="16"/>
      <c r="F80" t="s">
        <v>207</v>
      </c>
      <c r="G80" t="s">
        <v>207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1023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207</v>
      </c>
      <c r="C82" t="s">
        <v>207</v>
      </c>
      <c r="D82" s="16"/>
      <c r="E82" s="16"/>
      <c r="F82" t="s">
        <v>207</v>
      </c>
      <c r="G82" t="s">
        <v>207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217</v>
      </c>
      <c r="D83" s="16"/>
      <c r="E83" s="16"/>
      <c r="F83" s="16"/>
      <c r="G83" s="16"/>
    </row>
    <row r="84" spans="2:14">
      <c r="B84" t="s">
        <v>246</v>
      </c>
      <c r="D84" s="16"/>
      <c r="E84" s="16"/>
      <c r="F84" s="16"/>
      <c r="G84" s="16"/>
    </row>
    <row r="85" spans="2:14">
      <c r="B85" t="s">
        <v>247</v>
      </c>
      <c r="D85" s="16"/>
      <c r="E85" s="16"/>
      <c r="F85" s="16"/>
      <c r="G85" s="16"/>
    </row>
    <row r="86" spans="2:14">
      <c r="B86" t="s">
        <v>248</v>
      </c>
      <c r="D86" s="16"/>
      <c r="E86" s="16"/>
      <c r="F86" s="16"/>
      <c r="G86" s="16"/>
    </row>
    <row r="87" spans="2:14">
      <c r="B87" t="s">
        <v>249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8" workbookViewId="0">
      <selection activeCell="G21" sqref="G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1281</v>
      </c>
    </row>
    <row r="3" spans="2:65" s="1" customFormat="1">
      <c r="B3" s="2" t="s">
        <v>2</v>
      </c>
      <c r="C3" s="26" t="s">
        <v>1282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186</v>
      </c>
      <c r="K8" s="28" t="s">
        <v>187</v>
      </c>
      <c r="L8" s="28" t="s">
        <v>56</v>
      </c>
      <c r="M8" s="28" t="s">
        <v>73</v>
      </c>
      <c r="N8" s="28" t="s">
        <v>57</v>
      </c>
      <c r="O8" s="34" t="s">
        <v>182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183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6142.59</v>
      </c>
      <c r="K11" s="7"/>
      <c r="L11" s="75">
        <v>2321.3626698297599</v>
      </c>
      <c r="M11" s="7"/>
      <c r="N11" s="76">
        <v>1</v>
      </c>
      <c r="O11" s="76">
        <v>1.2E-2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215</v>
      </c>
      <c r="C21" s="16"/>
      <c r="D21" s="16"/>
      <c r="E21" s="16"/>
      <c r="J21" s="81">
        <v>6142.59</v>
      </c>
      <c r="L21" s="81">
        <v>2321.3626698297599</v>
      </c>
      <c r="N21" s="80">
        <v>1</v>
      </c>
      <c r="O21" s="80">
        <v>1.2E-2</v>
      </c>
    </row>
    <row r="22" spans="2:15">
      <c r="B22" s="79" t="s">
        <v>1104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1105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6142.59</v>
      </c>
      <c r="L26" s="81">
        <v>2321.3626698297599</v>
      </c>
      <c r="N26" s="80">
        <v>1</v>
      </c>
      <c r="O26" s="80">
        <v>1.2E-2</v>
      </c>
    </row>
    <row r="27" spans="2:15">
      <c r="B27" t="s">
        <v>1106</v>
      </c>
      <c r="C27" t="s">
        <v>1107</v>
      </c>
      <c r="D27" t="s">
        <v>123</v>
      </c>
      <c r="E27"/>
      <c r="F27" t="s">
        <v>992</v>
      </c>
      <c r="G27" t="s">
        <v>1859</v>
      </c>
      <c r="H27" t="s">
        <v>208</v>
      </c>
      <c r="I27" t="s">
        <v>106</v>
      </c>
      <c r="J27" s="77">
        <v>325.52999999999997</v>
      </c>
      <c r="K27" s="77">
        <v>20511</v>
      </c>
      <c r="L27" s="77">
        <v>256.99564499669998</v>
      </c>
      <c r="M27" s="78">
        <v>0</v>
      </c>
      <c r="N27" s="78">
        <v>0.11070000000000001</v>
      </c>
      <c r="O27" s="78">
        <v>1.2999999999999999E-3</v>
      </c>
    </row>
    <row r="28" spans="2:15">
      <c r="B28" t="s">
        <v>1108</v>
      </c>
      <c r="C28" t="s">
        <v>1109</v>
      </c>
      <c r="D28" t="s">
        <v>123</v>
      </c>
      <c r="E28"/>
      <c r="F28" t="s">
        <v>992</v>
      </c>
      <c r="G28" t="s">
        <v>1859</v>
      </c>
      <c r="H28" t="s">
        <v>208</v>
      </c>
      <c r="I28" t="s">
        <v>106</v>
      </c>
      <c r="J28" s="77">
        <v>1830.43</v>
      </c>
      <c r="K28" s="77">
        <v>3717</v>
      </c>
      <c r="L28" s="77">
        <v>261.87473285189998</v>
      </c>
      <c r="M28" s="78">
        <v>0</v>
      </c>
      <c r="N28" s="78">
        <v>0.1128</v>
      </c>
      <c r="O28" s="78">
        <v>1.4E-3</v>
      </c>
    </row>
    <row r="29" spans="2:15">
      <c r="B29" t="s">
        <v>1110</v>
      </c>
      <c r="C29" t="s">
        <v>1111</v>
      </c>
      <c r="D29" t="s">
        <v>1112</v>
      </c>
      <c r="E29"/>
      <c r="F29" t="s">
        <v>992</v>
      </c>
      <c r="G29" t="s">
        <v>1859</v>
      </c>
      <c r="H29" t="s">
        <v>208</v>
      </c>
      <c r="I29" t="s">
        <v>106</v>
      </c>
      <c r="J29" s="77">
        <v>3986.63</v>
      </c>
      <c r="K29" s="77">
        <v>11746.8</v>
      </c>
      <c r="L29" s="77">
        <v>1802.49229198116</v>
      </c>
      <c r="M29" s="78">
        <v>0</v>
      </c>
      <c r="N29" s="78">
        <v>0.77649999999999997</v>
      </c>
      <c r="O29" s="78">
        <v>9.2999999999999992E-3</v>
      </c>
    </row>
    <row r="30" spans="2:15">
      <c r="B30" s="79" t="s">
        <v>254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207</v>
      </c>
      <c r="C31" t="s">
        <v>207</v>
      </c>
      <c r="D31" s="16"/>
      <c r="E31" s="16"/>
      <c r="F31" t="s">
        <v>207</v>
      </c>
      <c r="G31" t="s">
        <v>207</v>
      </c>
      <c r="I31" t="s">
        <v>207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217</v>
      </c>
      <c r="C32" s="16"/>
      <c r="D32" s="16"/>
      <c r="E32" s="16"/>
    </row>
    <row r="33" spans="2:5">
      <c r="B33" t="s">
        <v>246</v>
      </c>
      <c r="C33" s="16"/>
      <c r="D33" s="16"/>
      <c r="E33" s="16"/>
    </row>
    <row r="34" spans="2:5">
      <c r="B34" t="s">
        <v>247</v>
      </c>
      <c r="C34" s="16"/>
      <c r="D34" s="16"/>
      <c r="E34" s="16"/>
    </row>
    <row r="35" spans="2:5">
      <c r="B35" t="s">
        <v>248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C1:C4 A5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1281</v>
      </c>
    </row>
    <row r="3" spans="2:60" s="1" customFormat="1">
      <c r="B3" s="2" t="s">
        <v>2</v>
      </c>
      <c r="C3" s="26" t="s">
        <v>1282</v>
      </c>
    </row>
    <row r="4" spans="2:60" s="1" customFormat="1">
      <c r="B4" s="2" t="s">
        <v>3</v>
      </c>
      <c r="C4" s="83" t="s">
        <v>196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28" t="s">
        <v>182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27983.37</v>
      </c>
      <c r="H11" s="7"/>
      <c r="I11" s="75">
        <v>3.1414383875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26896.84</v>
      </c>
      <c r="I12" s="81">
        <v>2.31941708</v>
      </c>
      <c r="K12" s="80">
        <v>0.73829999999999996</v>
      </c>
      <c r="L12" s="80">
        <v>0</v>
      </c>
    </row>
    <row r="13" spans="2:60">
      <c r="B13" s="79" t="s">
        <v>1113</v>
      </c>
      <c r="D13" s="16"/>
      <c r="E13" s="16"/>
      <c r="G13" s="81">
        <v>26896.84</v>
      </c>
      <c r="I13" s="81">
        <v>2.31941708</v>
      </c>
      <c r="K13" s="80">
        <v>0.73829999999999996</v>
      </c>
      <c r="L13" s="80">
        <v>0</v>
      </c>
    </row>
    <row r="14" spans="2:60">
      <c r="B14" t="s">
        <v>1114</v>
      </c>
      <c r="C14" t="s">
        <v>1115</v>
      </c>
      <c r="D14" t="s">
        <v>100</v>
      </c>
      <c r="E14" t="s">
        <v>342</v>
      </c>
      <c r="F14" t="s">
        <v>102</v>
      </c>
      <c r="G14" s="77">
        <v>21203.03</v>
      </c>
      <c r="H14" s="77">
        <v>8.1999999999999993</v>
      </c>
      <c r="I14" s="77">
        <v>1.7386484600000001</v>
      </c>
      <c r="J14" s="78">
        <v>0</v>
      </c>
      <c r="K14" s="78">
        <v>0.55349999999999999</v>
      </c>
      <c r="L14" s="78">
        <v>0</v>
      </c>
    </row>
    <row r="15" spans="2:60">
      <c r="B15" t="s">
        <v>1116</v>
      </c>
      <c r="C15" t="s">
        <v>1117</v>
      </c>
      <c r="D15" t="s">
        <v>100</v>
      </c>
      <c r="E15" t="s">
        <v>129</v>
      </c>
      <c r="F15" t="s">
        <v>102</v>
      </c>
      <c r="G15" s="77">
        <v>5693.81</v>
      </c>
      <c r="H15" s="77">
        <v>10.199999999999999</v>
      </c>
      <c r="I15" s="77">
        <v>0.58076861999999996</v>
      </c>
      <c r="J15" s="78">
        <v>4.0000000000000002E-4</v>
      </c>
      <c r="K15" s="78">
        <v>0.18490000000000001</v>
      </c>
      <c r="L15" s="78">
        <v>0</v>
      </c>
    </row>
    <row r="16" spans="2:60">
      <c r="B16" s="79" t="s">
        <v>215</v>
      </c>
      <c r="D16" s="16"/>
      <c r="E16" s="16"/>
      <c r="G16" s="81">
        <v>1086.53</v>
      </c>
      <c r="I16" s="81">
        <v>0.82202130750000002</v>
      </c>
      <c r="K16" s="80">
        <v>0.26169999999999999</v>
      </c>
      <c r="L16" s="80">
        <v>0</v>
      </c>
    </row>
    <row r="17" spans="2:12">
      <c r="B17" s="79" t="s">
        <v>1118</v>
      </c>
      <c r="D17" s="16"/>
      <c r="E17" s="16"/>
      <c r="G17" s="81">
        <v>1086.53</v>
      </c>
      <c r="I17" s="81">
        <v>0.82202130750000002</v>
      </c>
      <c r="K17" s="80">
        <v>0.26169999999999999</v>
      </c>
      <c r="L17" s="80">
        <v>0</v>
      </c>
    </row>
    <row r="18" spans="2:12">
      <c r="B18" t="s">
        <v>1119</v>
      </c>
      <c r="C18" t="s">
        <v>1120</v>
      </c>
      <c r="D18" t="s">
        <v>796</v>
      </c>
      <c r="E18" t="s">
        <v>915</v>
      </c>
      <c r="F18" t="s">
        <v>106</v>
      </c>
      <c r="G18" s="77">
        <v>859.44</v>
      </c>
      <c r="H18" s="77">
        <v>23</v>
      </c>
      <c r="I18" s="77">
        <v>0.76083644880000001</v>
      </c>
      <c r="J18" s="78">
        <v>0</v>
      </c>
      <c r="K18" s="78">
        <v>0.2422</v>
      </c>
      <c r="L18" s="78">
        <v>0</v>
      </c>
    </row>
    <row r="19" spans="2:12">
      <c r="B19" t="s">
        <v>1121</v>
      </c>
      <c r="C19" t="s">
        <v>1122</v>
      </c>
      <c r="D19" t="s">
        <v>790</v>
      </c>
      <c r="E19" t="s">
        <v>936</v>
      </c>
      <c r="F19" t="s">
        <v>106</v>
      </c>
      <c r="G19" s="77">
        <v>227.09</v>
      </c>
      <c r="H19" s="77">
        <v>7</v>
      </c>
      <c r="I19" s="77">
        <v>6.1184858699999997E-2</v>
      </c>
      <c r="J19" s="78">
        <v>0</v>
      </c>
      <c r="K19" s="78">
        <v>1.95E-2</v>
      </c>
      <c r="L19" s="78">
        <v>0</v>
      </c>
    </row>
    <row r="20" spans="2:12">
      <c r="B20" t="s">
        <v>217</v>
      </c>
      <c r="D20" s="16"/>
      <c r="E20" s="16"/>
    </row>
    <row r="21" spans="2:12">
      <c r="B21" t="s">
        <v>246</v>
      </c>
      <c r="D21" s="16"/>
      <c r="E21" s="16"/>
    </row>
    <row r="22" spans="2:12">
      <c r="B22" t="s">
        <v>247</v>
      </c>
      <c r="D22" s="16"/>
      <c r="E22" s="16"/>
    </row>
    <row r="23" spans="2:12">
      <c r="B23" t="s">
        <v>248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82">
        <v>45197</v>
      </c>
    </row>
    <row r="2" spans="2:61" s="1" customFormat="1">
      <c r="B2" s="2" t="s">
        <v>1</v>
      </c>
      <c r="C2" s="12" t="s">
        <v>1281</v>
      </c>
    </row>
    <row r="3" spans="2:61" s="1" customFormat="1">
      <c r="B3" s="2" t="s">
        <v>2</v>
      </c>
      <c r="C3" s="26" t="s">
        <v>1282</v>
      </c>
    </row>
    <row r="4" spans="2:61" s="1" customFormat="1">
      <c r="B4" s="2" t="s">
        <v>3</v>
      </c>
      <c r="C4" s="83" t="s">
        <v>196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73</v>
      </c>
      <c r="K8" s="28" t="s">
        <v>57</v>
      </c>
      <c r="L8" s="36" t="s">
        <v>182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183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48.2</v>
      </c>
      <c r="H11" s="7"/>
      <c r="I11" s="75">
        <v>236.93995466999999</v>
      </c>
      <c r="J11" s="25"/>
      <c r="K11" s="76">
        <v>1</v>
      </c>
      <c r="L11" s="76">
        <v>1.1999999999999999E-3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142.25136000000001</v>
      </c>
      <c r="K12" s="80">
        <v>0.60040000000000004</v>
      </c>
      <c r="L12" s="80">
        <v>6.9999999999999999E-4</v>
      </c>
    </row>
    <row r="13" spans="2:61">
      <c r="B13" s="79" t="s">
        <v>1123</v>
      </c>
      <c r="C13" s="16"/>
      <c r="D13" s="16"/>
      <c r="E13" s="16"/>
      <c r="G13" s="81">
        <v>0</v>
      </c>
      <c r="I13" s="81">
        <v>142.25136000000001</v>
      </c>
      <c r="K13" s="80">
        <v>0.60040000000000004</v>
      </c>
      <c r="L13" s="80">
        <v>6.9999999999999999E-4</v>
      </c>
    </row>
    <row r="14" spans="2:61">
      <c r="B14" t="s">
        <v>1124</v>
      </c>
      <c r="C14" t="s">
        <v>1125</v>
      </c>
      <c r="D14" t="s">
        <v>100</v>
      </c>
      <c r="E14" t="s">
        <v>123</v>
      </c>
      <c r="F14" t="s">
        <v>102</v>
      </c>
      <c r="G14" s="77">
        <v>3.12</v>
      </c>
      <c r="H14" s="77">
        <v>3763400</v>
      </c>
      <c r="I14" s="77">
        <v>117.41808</v>
      </c>
      <c r="J14" s="78">
        <v>0</v>
      </c>
      <c r="K14" s="78">
        <v>0.49559999999999998</v>
      </c>
      <c r="L14" s="78">
        <v>5.9999999999999995E-4</v>
      </c>
    </row>
    <row r="15" spans="2:61">
      <c r="B15" t="s">
        <v>1126</v>
      </c>
      <c r="C15" t="s">
        <v>1127</v>
      </c>
      <c r="D15" t="s">
        <v>100</v>
      </c>
      <c r="E15" t="s">
        <v>123</v>
      </c>
      <c r="F15" t="s">
        <v>102</v>
      </c>
      <c r="G15" s="77">
        <v>-3.12</v>
      </c>
      <c r="H15" s="77">
        <v>305600</v>
      </c>
      <c r="I15" s="77">
        <v>-9.5347200000000001</v>
      </c>
      <c r="J15" s="78">
        <v>0</v>
      </c>
      <c r="K15" s="78">
        <v>-4.02E-2</v>
      </c>
      <c r="L15" s="78">
        <v>0</v>
      </c>
    </row>
    <row r="16" spans="2:61">
      <c r="B16" t="s">
        <v>1128</v>
      </c>
      <c r="C16" t="s">
        <v>1129</v>
      </c>
      <c r="D16" t="s">
        <v>100</v>
      </c>
      <c r="E16" t="s">
        <v>123</v>
      </c>
      <c r="F16" t="s">
        <v>102</v>
      </c>
      <c r="G16" s="77">
        <v>28.64</v>
      </c>
      <c r="H16" s="77">
        <v>120100</v>
      </c>
      <c r="I16" s="77">
        <v>34.396639999999998</v>
      </c>
      <c r="J16" s="78">
        <v>0</v>
      </c>
      <c r="K16" s="78">
        <v>0.1452</v>
      </c>
      <c r="L16" s="78">
        <v>2.0000000000000001E-4</v>
      </c>
    </row>
    <row r="17" spans="2:12">
      <c r="B17" t="s">
        <v>1130</v>
      </c>
      <c r="C17" t="s">
        <v>1131</v>
      </c>
      <c r="D17" t="s">
        <v>100</v>
      </c>
      <c r="E17" t="s">
        <v>123</v>
      </c>
      <c r="F17" t="s">
        <v>102</v>
      </c>
      <c r="G17" s="77">
        <v>-28.64</v>
      </c>
      <c r="H17" s="77">
        <v>100</v>
      </c>
      <c r="I17" s="77">
        <v>-2.8639999999999999E-2</v>
      </c>
      <c r="J17" s="78">
        <v>0</v>
      </c>
      <c r="K17" s="78">
        <v>-1E-4</v>
      </c>
      <c r="L17" s="78">
        <v>0</v>
      </c>
    </row>
    <row r="18" spans="2:12">
      <c r="B18" s="79" t="s">
        <v>1132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207</v>
      </c>
      <c r="C19" t="s">
        <v>207</v>
      </c>
      <c r="D19" s="16"/>
      <c r="E19" t="s">
        <v>207</v>
      </c>
      <c r="F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1133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207</v>
      </c>
      <c r="C21" t="s">
        <v>207</v>
      </c>
      <c r="D21" s="16"/>
      <c r="E21" t="s">
        <v>207</v>
      </c>
      <c r="F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254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215</v>
      </c>
      <c r="C24" s="16"/>
      <c r="D24" s="16"/>
      <c r="E24" s="16"/>
      <c r="G24" s="81">
        <v>48.2</v>
      </c>
      <c r="I24" s="81">
        <v>94.688594670000001</v>
      </c>
      <c r="K24" s="80">
        <v>0.39960000000000001</v>
      </c>
      <c r="L24" s="80">
        <v>5.0000000000000001E-4</v>
      </c>
    </row>
    <row r="25" spans="2:12">
      <c r="B25" s="79" t="s">
        <v>1123</v>
      </c>
      <c r="C25" s="16"/>
      <c r="D25" s="16"/>
      <c r="E25" s="16"/>
      <c r="G25" s="81">
        <v>48.2</v>
      </c>
      <c r="I25" s="81">
        <v>94.688594670000001</v>
      </c>
      <c r="K25" s="80">
        <v>0.39960000000000001</v>
      </c>
      <c r="L25" s="80">
        <v>5.0000000000000001E-4</v>
      </c>
    </row>
    <row r="26" spans="2:12">
      <c r="B26" t="s">
        <v>1134</v>
      </c>
      <c r="C26" t="s">
        <v>1135</v>
      </c>
      <c r="D26" t="s">
        <v>123</v>
      </c>
      <c r="E26" t="s">
        <v>123</v>
      </c>
      <c r="F26" t="s">
        <v>106</v>
      </c>
      <c r="G26" s="77">
        <v>-2.29</v>
      </c>
      <c r="H26" s="77">
        <v>461200</v>
      </c>
      <c r="I26" s="77">
        <v>-40.651136520000001</v>
      </c>
      <c r="J26" s="78">
        <v>0</v>
      </c>
      <c r="K26" s="78">
        <v>-0.1716</v>
      </c>
      <c r="L26" s="78">
        <v>-2.0000000000000001E-4</v>
      </c>
    </row>
    <row r="27" spans="2:12">
      <c r="B27" t="s">
        <v>1136</v>
      </c>
      <c r="C27" t="s">
        <v>1137</v>
      </c>
      <c r="D27" t="s">
        <v>123</v>
      </c>
      <c r="E27" t="s">
        <v>123</v>
      </c>
      <c r="F27" t="s">
        <v>106</v>
      </c>
      <c r="G27" s="77">
        <v>2.29</v>
      </c>
      <c r="H27" s="77">
        <v>1503900</v>
      </c>
      <c r="I27" s="77">
        <v>132.55690419000001</v>
      </c>
      <c r="J27" s="78">
        <v>0</v>
      </c>
      <c r="K27" s="78">
        <v>0.5595</v>
      </c>
      <c r="L27" s="78">
        <v>6.9999999999999999E-4</v>
      </c>
    </row>
    <row r="28" spans="2:12">
      <c r="B28" t="s">
        <v>1138</v>
      </c>
      <c r="C28" t="s">
        <v>1139</v>
      </c>
      <c r="D28" t="s">
        <v>123</v>
      </c>
      <c r="E28" t="s">
        <v>123</v>
      </c>
      <c r="F28" t="s">
        <v>106</v>
      </c>
      <c r="G28" s="77">
        <v>48.2</v>
      </c>
      <c r="H28" s="77">
        <v>1500</v>
      </c>
      <c r="I28" s="77">
        <v>2.7828270000000002</v>
      </c>
      <c r="J28" s="78">
        <v>0</v>
      </c>
      <c r="K28" s="78">
        <v>1.17E-2</v>
      </c>
      <c r="L28" s="78">
        <v>0</v>
      </c>
    </row>
    <row r="29" spans="2:12">
      <c r="B29" s="79" t="s">
        <v>1140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F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1133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207</v>
      </c>
      <c r="C32" t="s">
        <v>207</v>
      </c>
      <c r="D32" s="16"/>
      <c r="E32" t="s">
        <v>207</v>
      </c>
      <c r="F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1141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F34" t="s">
        <v>207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s="79" t="s">
        <v>254</v>
      </c>
      <c r="C35" s="16"/>
      <c r="D35" s="16"/>
      <c r="E35" s="16"/>
      <c r="G35" s="81">
        <v>0</v>
      </c>
      <c r="I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F36" t="s">
        <v>207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  <c r="L36" s="78">
        <v>0</v>
      </c>
    </row>
    <row r="37" spans="2:12">
      <c r="B37" t="s">
        <v>217</v>
      </c>
      <c r="C37" s="16"/>
      <c r="D37" s="16"/>
      <c r="E37" s="16"/>
    </row>
    <row r="38" spans="2:12">
      <c r="B38" t="s">
        <v>246</v>
      </c>
      <c r="C38" s="16"/>
      <c r="D38" s="16"/>
      <c r="E38" s="16"/>
    </row>
    <row r="39" spans="2:12">
      <c r="B39" t="s">
        <v>247</v>
      </c>
      <c r="C39" s="16"/>
      <c r="D39" s="16"/>
      <c r="E39" s="16"/>
    </row>
    <row r="40" spans="2:12">
      <c r="B40" t="s">
        <v>248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H19" sqref="H19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82">
        <v>45197</v>
      </c>
    </row>
    <row r="2" spans="1:60" s="1" customFormat="1">
      <c r="B2" s="2" t="s">
        <v>1</v>
      </c>
      <c r="C2" s="12" t="s">
        <v>1281</v>
      </c>
    </row>
    <row r="3" spans="1:60" s="1" customFormat="1">
      <c r="B3" s="2" t="s">
        <v>2</v>
      </c>
      <c r="C3" s="26" t="s">
        <v>1282</v>
      </c>
    </row>
    <row r="4" spans="1:60" s="1" customFormat="1">
      <c r="B4" s="2" t="s">
        <v>3</v>
      </c>
      <c r="C4" s="83" t="s">
        <v>196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186</v>
      </c>
      <c r="H8" s="28" t="s">
        <v>187</v>
      </c>
      <c r="I8" s="28" t="s">
        <v>56</v>
      </c>
      <c r="J8" s="28" t="s">
        <v>57</v>
      </c>
      <c r="K8" s="28" t="s">
        <v>182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183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59.12</v>
      </c>
      <c r="H11" s="25"/>
      <c r="I11" s="75">
        <v>-1632.6643048493595</v>
      </c>
      <c r="J11" s="76">
        <v>1</v>
      </c>
      <c r="K11" s="76">
        <v>-8.3999999999999995E-3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215</v>
      </c>
      <c r="C14" s="19"/>
      <c r="D14" s="19"/>
      <c r="E14" s="19"/>
      <c r="F14" s="19"/>
      <c r="G14" s="81">
        <v>59.12</v>
      </c>
      <c r="H14" s="19"/>
      <c r="I14" s="81">
        <v>-1632.6643048493595</v>
      </c>
      <c r="J14" s="80">
        <v>1</v>
      </c>
      <c r="K14" s="80">
        <v>-8.3999999999999995E-3</v>
      </c>
      <c r="BF14" s="16" t="s">
        <v>126</v>
      </c>
    </row>
    <row r="15" spans="1:60">
      <c r="B15" t="s">
        <v>1142</v>
      </c>
      <c r="C15" t="s">
        <v>1143</v>
      </c>
      <c r="D15" t="s">
        <v>123</v>
      </c>
      <c r="E15" t="s">
        <v>123</v>
      </c>
      <c r="F15" t="s">
        <v>106</v>
      </c>
      <c r="G15" s="77">
        <v>9.76</v>
      </c>
      <c r="H15" s="77">
        <v>955.5</v>
      </c>
      <c r="I15" s="77">
        <v>-62.516947716959997</v>
      </c>
      <c r="J15" s="78">
        <v>3.8300000000000001E-2</v>
      </c>
      <c r="K15" s="78">
        <v>-2.9999999999999997E-4</v>
      </c>
      <c r="BF15" s="16" t="s">
        <v>127</v>
      </c>
    </row>
    <row r="16" spans="1:60">
      <c r="B16" t="s">
        <v>1144</v>
      </c>
      <c r="C16" t="s">
        <v>1145</v>
      </c>
      <c r="D16" t="s">
        <v>123</v>
      </c>
      <c r="E16" t="s">
        <v>123</v>
      </c>
      <c r="F16" t="s">
        <v>106</v>
      </c>
      <c r="G16" s="77">
        <v>2.34</v>
      </c>
      <c r="H16" s="77">
        <v>14859.75</v>
      </c>
      <c r="I16" s="77">
        <v>-114.9173264794</v>
      </c>
      <c r="J16" s="78">
        <v>7.0400000000000004E-2</v>
      </c>
      <c r="K16" s="78">
        <v>-5.9999999999999995E-4</v>
      </c>
      <c r="BF16" s="16" t="s">
        <v>128</v>
      </c>
    </row>
    <row r="17" spans="2:58">
      <c r="B17" t="s">
        <v>1146</v>
      </c>
      <c r="C17" t="s">
        <v>1147</v>
      </c>
      <c r="D17" t="s">
        <v>123</v>
      </c>
      <c r="E17" t="s">
        <v>123</v>
      </c>
      <c r="F17" t="s">
        <v>106</v>
      </c>
      <c r="G17" s="77">
        <v>45.27</v>
      </c>
      <c r="H17" s="77">
        <v>4337.5</v>
      </c>
      <c r="I17" s="77">
        <v>-1451.4717819130999</v>
      </c>
      <c r="J17" s="78">
        <v>0.88900000000000001</v>
      </c>
      <c r="K17" s="78">
        <v>-7.4999999999999997E-3</v>
      </c>
      <c r="BF17" s="16" t="s">
        <v>129</v>
      </c>
    </row>
    <row r="18" spans="2:58">
      <c r="B18" t="s">
        <v>1148</v>
      </c>
      <c r="C18" t="s">
        <v>1149</v>
      </c>
      <c r="D18" t="s">
        <v>123</v>
      </c>
      <c r="E18" t="s">
        <v>123</v>
      </c>
      <c r="F18" t="s">
        <v>199</v>
      </c>
      <c r="G18" s="77">
        <v>1.75</v>
      </c>
      <c r="H18" s="77">
        <v>2340</v>
      </c>
      <c r="I18" s="77">
        <v>-3.7582487398994999</v>
      </c>
      <c r="J18" s="78">
        <v>2.3E-3</v>
      </c>
      <c r="K18" s="78">
        <v>0</v>
      </c>
      <c r="BF18" s="16" t="s">
        <v>130</v>
      </c>
    </row>
    <row r="19" spans="2:58">
      <c r="B19" t="s">
        <v>217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247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248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1281</v>
      </c>
    </row>
    <row r="3" spans="2:81" s="1" customFormat="1">
      <c r="B3" s="2" t="s">
        <v>2</v>
      </c>
      <c r="C3" s="26" t="s">
        <v>1282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56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1150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1151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1152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1153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1154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1156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1150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1151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1152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1153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1154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1155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1156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</row>
    <row r="41" spans="2:17">
      <c r="B41" t="s">
        <v>246</v>
      </c>
    </row>
    <row r="42" spans="2:17">
      <c r="B42" t="s">
        <v>247</v>
      </c>
    </row>
    <row r="43" spans="2:17">
      <c r="B43" t="s">
        <v>248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82">
        <v>45197</v>
      </c>
    </row>
    <row r="2" spans="2:72" s="1" customFormat="1">
      <c r="B2" s="2" t="s">
        <v>1</v>
      </c>
      <c r="C2" s="12" t="s">
        <v>1281</v>
      </c>
    </row>
    <row r="3" spans="2:72" s="1" customFormat="1">
      <c r="B3" s="2" t="s">
        <v>2</v>
      </c>
      <c r="C3" s="26" t="s">
        <v>1282</v>
      </c>
    </row>
    <row r="4" spans="2:72" s="1" customFormat="1">
      <c r="B4" s="2" t="s">
        <v>3</v>
      </c>
      <c r="C4" s="83" t="s">
        <v>196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186</v>
      </c>
      <c r="L8" s="28" t="s">
        <v>187</v>
      </c>
      <c r="M8" s="28" t="s">
        <v>5</v>
      </c>
      <c r="N8" s="28" t="s">
        <v>73</v>
      </c>
      <c r="O8" s="28" t="s">
        <v>57</v>
      </c>
      <c r="P8" s="36" t="s">
        <v>182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1157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1158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1159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1160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1161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246</v>
      </c>
    </row>
    <row r="29" spans="2:16">
      <c r="B29" t="s">
        <v>247</v>
      </c>
    </row>
    <row r="30" spans="2:16">
      <c r="B30" t="s">
        <v>248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82">
        <v>45197</v>
      </c>
    </row>
    <row r="2" spans="2:65" s="1" customFormat="1">
      <c r="B2" s="2" t="s">
        <v>1</v>
      </c>
      <c r="C2" s="12" t="s">
        <v>1281</v>
      </c>
    </row>
    <row r="3" spans="2:65" s="1" customFormat="1">
      <c r="B3" s="2" t="s">
        <v>2</v>
      </c>
      <c r="C3" s="26" t="s">
        <v>1282</v>
      </c>
    </row>
    <row r="4" spans="2:65" s="1" customFormat="1">
      <c r="B4" s="2" t="s">
        <v>3</v>
      </c>
      <c r="C4" s="83" t="s">
        <v>196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1162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1163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1164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1165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246</v>
      </c>
      <c r="D27" s="16"/>
      <c r="E27" s="16"/>
      <c r="F27" s="16"/>
    </row>
    <row r="28" spans="2:19">
      <c r="B28" t="s">
        <v>247</v>
      </c>
      <c r="D28" s="16"/>
      <c r="E28" s="16"/>
      <c r="F28" s="16"/>
    </row>
    <row r="29" spans="2:19">
      <c r="B29" t="s">
        <v>248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82">
        <v>45197</v>
      </c>
    </row>
    <row r="2" spans="2:81" s="1" customFormat="1">
      <c r="B2" s="2" t="s">
        <v>1</v>
      </c>
      <c r="C2" s="12" t="s">
        <v>1281</v>
      </c>
    </row>
    <row r="3" spans="2:81" s="1" customFormat="1">
      <c r="B3" s="2" t="s">
        <v>2</v>
      </c>
      <c r="C3" s="26" t="s">
        <v>1282</v>
      </c>
    </row>
    <row r="4" spans="2:81" s="1" customFormat="1">
      <c r="B4" s="2" t="s">
        <v>3</v>
      </c>
      <c r="C4" s="83" t="s">
        <v>196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186</v>
      </c>
      <c r="O8" s="28" t="s">
        <v>187</v>
      </c>
      <c r="P8" s="28" t="s">
        <v>5</v>
      </c>
      <c r="Q8" s="28" t="s">
        <v>73</v>
      </c>
      <c r="R8" s="28" t="s">
        <v>57</v>
      </c>
      <c r="S8" s="36" t="s">
        <v>182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183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1162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1163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251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215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252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253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217</v>
      </c>
      <c r="C26" s="16"/>
      <c r="D26" s="16"/>
      <c r="E26" s="16"/>
    </row>
    <row r="27" spans="2:19">
      <c r="B27" t="s">
        <v>246</v>
      </c>
      <c r="C27" s="16"/>
      <c r="D27" s="16"/>
      <c r="E27" s="16"/>
    </row>
    <row r="28" spans="2:19">
      <c r="B28" t="s">
        <v>247</v>
      </c>
      <c r="C28" s="16"/>
      <c r="D28" s="16"/>
      <c r="E28" s="16"/>
    </row>
    <row r="29" spans="2:19">
      <c r="B29" t="s">
        <v>248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/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82">
        <v>45197</v>
      </c>
    </row>
    <row r="2" spans="2:98" s="1" customFormat="1">
      <c r="B2" s="2" t="s">
        <v>1</v>
      </c>
      <c r="C2" s="12" t="s">
        <v>1281</v>
      </c>
    </row>
    <row r="3" spans="2:98" s="1" customFormat="1">
      <c r="B3" s="2" t="s">
        <v>2</v>
      </c>
      <c r="C3" s="26" t="s">
        <v>1282</v>
      </c>
    </row>
    <row r="4" spans="2:98" s="1" customFormat="1">
      <c r="B4" s="2" t="s">
        <v>3</v>
      </c>
      <c r="C4" s="83" t="s">
        <v>196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186</v>
      </c>
      <c r="I8" s="28" t="s">
        <v>187</v>
      </c>
      <c r="J8" s="28" t="s">
        <v>5</v>
      </c>
      <c r="K8" s="28" t="s">
        <v>73</v>
      </c>
      <c r="L8" s="28" t="s">
        <v>57</v>
      </c>
      <c r="M8" s="36" t="s">
        <v>182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183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1737.1</v>
      </c>
      <c r="I11" s="7"/>
      <c r="J11" s="75">
        <v>16.72245804705269</v>
      </c>
      <c r="K11" s="7"/>
      <c r="L11" s="76">
        <v>1</v>
      </c>
      <c r="M11" s="76">
        <v>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1737.1</v>
      </c>
      <c r="J12" s="81">
        <v>16.72245804705269</v>
      </c>
      <c r="L12" s="80">
        <v>1</v>
      </c>
      <c r="M12" s="80">
        <v>1E-4</v>
      </c>
    </row>
    <row r="13" spans="2:98">
      <c r="B13" t="s">
        <v>1166</v>
      </c>
      <c r="C13" t="s">
        <v>1167</v>
      </c>
      <c r="D13" t="s">
        <v>123</v>
      </c>
      <c r="E13" t="s">
        <v>1168</v>
      </c>
      <c r="F13" t="s">
        <v>915</v>
      </c>
      <c r="G13" t="s">
        <v>106</v>
      </c>
      <c r="H13" s="77">
        <v>251.77</v>
      </c>
      <c r="I13" s="77">
        <v>100</v>
      </c>
      <c r="J13" s="77">
        <v>0.96906272999999998</v>
      </c>
      <c r="K13" s="78">
        <v>0</v>
      </c>
      <c r="L13" s="78">
        <v>5.79E-2</v>
      </c>
      <c r="M13" s="78">
        <v>0</v>
      </c>
    </row>
    <row r="14" spans="2:98">
      <c r="B14" t="s">
        <v>1169</v>
      </c>
      <c r="C14" t="s">
        <v>1170</v>
      </c>
      <c r="D14" t="s">
        <v>123</v>
      </c>
      <c r="E14" t="s">
        <v>1171</v>
      </c>
      <c r="F14" t="s">
        <v>609</v>
      </c>
      <c r="G14" t="s">
        <v>106</v>
      </c>
      <c r="H14" s="77">
        <v>306.38</v>
      </c>
      <c r="I14" s="77">
        <v>100</v>
      </c>
      <c r="J14" s="77">
        <v>1.1792566200000001</v>
      </c>
      <c r="K14" s="78">
        <v>0</v>
      </c>
      <c r="L14" s="78">
        <v>7.0499999999999993E-2</v>
      </c>
      <c r="M14" s="78">
        <v>0</v>
      </c>
    </row>
    <row r="15" spans="2:98">
      <c r="B15" t="s">
        <v>1172</v>
      </c>
      <c r="C15" t="s">
        <v>1173</v>
      </c>
      <c r="D15" t="s">
        <v>123</v>
      </c>
      <c r="E15" t="s">
        <v>1174</v>
      </c>
      <c r="F15" t="s">
        <v>609</v>
      </c>
      <c r="G15" t="s">
        <v>106</v>
      </c>
      <c r="H15" s="77">
        <v>306.38</v>
      </c>
      <c r="I15" s="77">
        <v>100</v>
      </c>
      <c r="J15" s="77">
        <v>1.1792566200000001</v>
      </c>
      <c r="K15" s="78">
        <v>0</v>
      </c>
      <c r="L15" s="78">
        <v>7.0499999999999993E-2</v>
      </c>
      <c r="M15" s="78">
        <v>0</v>
      </c>
    </row>
    <row r="16" spans="2:98">
      <c r="B16" t="s">
        <v>1175</v>
      </c>
      <c r="C16" t="s">
        <v>1176</v>
      </c>
      <c r="D16" t="s">
        <v>123</v>
      </c>
      <c r="E16" t="s">
        <v>1177</v>
      </c>
      <c r="F16" t="s">
        <v>609</v>
      </c>
      <c r="G16" t="s">
        <v>106</v>
      </c>
      <c r="H16" s="77">
        <v>306.38</v>
      </c>
      <c r="I16" s="77">
        <v>100</v>
      </c>
      <c r="J16" s="77">
        <v>1.1792566200000001</v>
      </c>
      <c r="K16" s="78">
        <v>0</v>
      </c>
      <c r="L16" s="78">
        <v>7.0499999999999993E-2</v>
      </c>
      <c r="M16" s="78">
        <v>0</v>
      </c>
    </row>
    <row r="17" spans="2:13">
      <c r="B17" t="s">
        <v>1178</v>
      </c>
      <c r="C17" t="s">
        <v>1179</v>
      </c>
      <c r="D17" t="s">
        <v>123</v>
      </c>
      <c r="E17" t="s">
        <v>1180</v>
      </c>
      <c r="F17" t="s">
        <v>609</v>
      </c>
      <c r="G17" t="s">
        <v>102</v>
      </c>
      <c r="H17" s="77">
        <v>30.62</v>
      </c>
      <c r="I17" s="77">
        <v>3904.375</v>
      </c>
      <c r="J17" s="77">
        <v>1.195519625</v>
      </c>
      <c r="K17" s="78">
        <v>0</v>
      </c>
      <c r="L17" s="78">
        <v>7.1499999999999994E-2</v>
      </c>
      <c r="M17" s="78">
        <v>0</v>
      </c>
    </row>
    <row r="18" spans="2:13">
      <c r="B18" t="s">
        <v>1181</v>
      </c>
      <c r="C18" t="s">
        <v>1182</v>
      </c>
      <c r="D18" t="s">
        <v>123</v>
      </c>
      <c r="E18" t="s">
        <v>1183</v>
      </c>
      <c r="F18" t="s">
        <v>609</v>
      </c>
      <c r="G18" t="s">
        <v>106</v>
      </c>
      <c r="H18" s="77">
        <v>306.38</v>
      </c>
      <c r="I18" s="77">
        <v>100</v>
      </c>
      <c r="J18" s="77">
        <v>1.1792566200000001</v>
      </c>
      <c r="K18" s="78">
        <v>0</v>
      </c>
      <c r="L18" s="78">
        <v>7.0499999999999993E-2</v>
      </c>
      <c r="M18" s="78">
        <v>0</v>
      </c>
    </row>
    <row r="19" spans="2:13">
      <c r="B19" t="s">
        <v>1184</v>
      </c>
      <c r="C19" t="s">
        <v>1185</v>
      </c>
      <c r="D19" t="s">
        <v>123</v>
      </c>
      <c r="E19" t="s">
        <v>1186</v>
      </c>
      <c r="F19" t="s">
        <v>323</v>
      </c>
      <c r="G19" t="s">
        <v>106</v>
      </c>
      <c r="H19" s="77">
        <v>229.19</v>
      </c>
      <c r="I19" s="77">
        <v>1115.5499</v>
      </c>
      <c r="J19" s="77">
        <v>9.8408492120526905</v>
      </c>
      <c r="K19" s="78">
        <v>0</v>
      </c>
      <c r="L19" s="78">
        <v>0.58850000000000002</v>
      </c>
      <c r="M19" s="78">
        <v>1E-4</v>
      </c>
    </row>
    <row r="20" spans="2:13">
      <c r="B20" s="79" t="s">
        <v>215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s="79" t="s">
        <v>252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253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t="s">
        <v>217</v>
      </c>
      <c r="C25" s="16"/>
      <c r="D25" s="16"/>
      <c r="E25" s="16"/>
    </row>
    <row r="26" spans="2:13">
      <c r="B26" t="s">
        <v>246</v>
      </c>
      <c r="C26" s="16"/>
      <c r="D26" s="16"/>
      <c r="E26" s="16"/>
    </row>
    <row r="27" spans="2:13">
      <c r="B27" t="s">
        <v>247</v>
      </c>
      <c r="C27" s="16"/>
      <c r="D27" s="16"/>
      <c r="E27" s="16"/>
    </row>
    <row r="28" spans="2:13">
      <c r="B28" t="s">
        <v>248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26" workbookViewId="0">
      <selection activeCell="C26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1281</v>
      </c>
    </row>
    <row r="3" spans="2:55" s="1" customFormat="1">
      <c r="B3" s="2" t="s">
        <v>2</v>
      </c>
      <c r="C3" s="26" t="s">
        <v>1282</v>
      </c>
    </row>
    <row r="4" spans="2:55" s="1" customFormat="1">
      <c r="B4" s="2" t="s">
        <v>3</v>
      </c>
      <c r="C4" s="83" t="s">
        <v>196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186</v>
      </c>
      <c r="G8" s="28" t="s">
        <v>187</v>
      </c>
      <c r="H8" s="28" t="s">
        <v>5</v>
      </c>
      <c r="I8" s="28" t="s">
        <v>73</v>
      </c>
      <c r="J8" s="28" t="s">
        <v>57</v>
      </c>
      <c r="K8" s="36" t="s">
        <v>182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183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48447.43</v>
      </c>
      <c r="G11" s="7"/>
      <c r="H11" s="75">
        <v>388.62162423656491</v>
      </c>
      <c r="I11" s="7"/>
      <c r="J11" s="76">
        <v>1</v>
      </c>
      <c r="K11" s="76">
        <v>2E-3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17972.349999999999</v>
      </c>
      <c r="H12" s="81">
        <v>203.48512454276954</v>
      </c>
      <c r="J12" s="80">
        <v>0.52359999999999995</v>
      </c>
      <c r="K12" s="80">
        <v>1.1000000000000001E-3</v>
      </c>
    </row>
    <row r="13" spans="2:55">
      <c r="B13" s="79" t="s">
        <v>1187</v>
      </c>
      <c r="C13" s="16"/>
      <c r="F13" s="81">
        <v>1627.11</v>
      </c>
      <c r="H13" s="81">
        <v>5.7728681488913098</v>
      </c>
      <c r="J13" s="80">
        <v>1.49E-2</v>
      </c>
      <c r="K13" s="80">
        <v>0</v>
      </c>
    </row>
    <row r="14" spans="2:55">
      <c r="B14" t="s">
        <v>1188</v>
      </c>
      <c r="C14" t="s">
        <v>1189</v>
      </c>
      <c r="D14" t="s">
        <v>106</v>
      </c>
      <c r="E14" s="86">
        <v>44560</v>
      </c>
      <c r="F14" s="77">
        <v>492.41</v>
      </c>
      <c r="G14" s="77">
        <v>102.7159</v>
      </c>
      <c r="H14" s="77">
        <v>1.9467601649183099</v>
      </c>
      <c r="I14" s="78">
        <v>0</v>
      </c>
      <c r="J14" s="78">
        <v>5.0000000000000001E-3</v>
      </c>
      <c r="K14" s="78">
        <v>0</v>
      </c>
      <c r="W14" s="90"/>
    </row>
    <row r="15" spans="2:55">
      <c r="B15" t="s">
        <v>1190</v>
      </c>
      <c r="C15" t="s">
        <v>1191</v>
      </c>
      <c r="D15" t="s">
        <v>106</v>
      </c>
      <c r="E15" s="86">
        <v>44621</v>
      </c>
      <c r="F15" s="77">
        <v>886.05</v>
      </c>
      <c r="G15" s="77">
        <v>80.816400000000002</v>
      </c>
      <c r="H15" s="77">
        <v>2.7561677182577999</v>
      </c>
      <c r="I15" s="78">
        <v>0</v>
      </c>
      <c r="J15" s="78">
        <v>7.1000000000000004E-3</v>
      </c>
      <c r="K15" s="78">
        <v>0</v>
      </c>
      <c r="W15" s="90"/>
    </row>
    <row r="16" spans="2:55">
      <c r="B16" t="s">
        <v>1192</v>
      </c>
      <c r="C16" t="s">
        <v>1193</v>
      </c>
      <c r="D16" t="s">
        <v>106</v>
      </c>
      <c r="E16" s="86">
        <v>44581</v>
      </c>
      <c r="F16" s="77">
        <v>248.65</v>
      </c>
      <c r="G16" s="77">
        <v>111.79519999999999</v>
      </c>
      <c r="H16" s="77">
        <v>1.0699402657152</v>
      </c>
      <c r="I16" s="78">
        <v>0</v>
      </c>
      <c r="J16" s="78">
        <v>2.8E-3</v>
      </c>
      <c r="K16" s="78">
        <v>0</v>
      </c>
      <c r="W16" s="90"/>
    </row>
    <row r="17" spans="2:23">
      <c r="B17" s="79" t="s">
        <v>1194</v>
      </c>
      <c r="C17" s="16"/>
      <c r="F17" s="81">
        <v>50.6</v>
      </c>
      <c r="H17" s="81">
        <v>123.244706721705</v>
      </c>
      <c r="J17" s="80">
        <v>0.31709999999999999</v>
      </c>
      <c r="K17" s="80">
        <v>5.9999999999999995E-4</v>
      </c>
    </row>
    <row r="18" spans="2:23">
      <c r="B18" t="s">
        <v>1195</v>
      </c>
      <c r="C18" t="s">
        <v>1196</v>
      </c>
      <c r="D18" t="s">
        <v>106</v>
      </c>
      <c r="E18" s="86">
        <v>45103</v>
      </c>
      <c r="F18" s="77">
        <v>4.8099999999999996</v>
      </c>
      <c r="G18" s="77">
        <v>126356.95</v>
      </c>
      <c r="H18" s="77">
        <v>23.393334016455</v>
      </c>
      <c r="I18" s="78">
        <v>0</v>
      </c>
      <c r="J18" s="78">
        <v>6.0199999999999997E-2</v>
      </c>
      <c r="K18" s="78">
        <v>1E-4</v>
      </c>
      <c r="W18" s="90"/>
    </row>
    <row r="19" spans="2:23">
      <c r="B19" t="s">
        <v>1197</v>
      </c>
      <c r="C19" t="s">
        <v>1198</v>
      </c>
      <c r="D19" t="s">
        <v>102</v>
      </c>
      <c r="E19" s="86">
        <v>45158</v>
      </c>
      <c r="F19" s="77">
        <v>39.99</v>
      </c>
      <c r="G19" s="77">
        <v>179087.5435</v>
      </c>
      <c r="H19" s="77">
        <v>71.617108645650006</v>
      </c>
      <c r="I19" s="78">
        <v>0</v>
      </c>
      <c r="J19" s="78">
        <v>0.18429999999999999</v>
      </c>
      <c r="K19" s="78">
        <v>4.0000000000000002E-4</v>
      </c>
      <c r="W19" s="90"/>
    </row>
    <row r="20" spans="2:23">
      <c r="B20" t="s">
        <v>1199</v>
      </c>
      <c r="C20" t="s">
        <v>1200</v>
      </c>
      <c r="D20" t="s">
        <v>106</v>
      </c>
      <c r="E20" s="86">
        <v>45103</v>
      </c>
      <c r="F20" s="77">
        <v>5.8</v>
      </c>
      <c r="G20" s="77">
        <v>126473.8</v>
      </c>
      <c r="H20" s="77">
        <v>28.234264059600001</v>
      </c>
      <c r="I20" s="78">
        <v>0</v>
      </c>
      <c r="J20" s="78">
        <v>7.2700000000000001E-2</v>
      </c>
      <c r="K20" s="78">
        <v>1E-4</v>
      </c>
      <c r="W20" s="90"/>
    </row>
    <row r="21" spans="2:23">
      <c r="B21" s="79" t="s">
        <v>1201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23">
      <c r="B22" t="s">
        <v>207</v>
      </c>
      <c r="C22" t="s">
        <v>207</v>
      </c>
      <c r="D22" t="s">
        <v>207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23">
      <c r="B23" s="79" t="s">
        <v>1202</v>
      </c>
      <c r="C23" s="16"/>
      <c r="F23" s="81">
        <v>16294.64</v>
      </c>
      <c r="H23" s="81">
        <v>74.467549672173234</v>
      </c>
      <c r="J23" s="80">
        <v>0.19159999999999999</v>
      </c>
      <c r="K23" s="80">
        <v>4.0000000000000002E-4</v>
      </c>
    </row>
    <row r="24" spans="2:23">
      <c r="B24" t="s">
        <v>1203</v>
      </c>
      <c r="C24" t="s">
        <v>1204</v>
      </c>
      <c r="D24" t="s">
        <v>106</v>
      </c>
      <c r="E24" s="86">
        <v>42736</v>
      </c>
      <c r="F24" s="77">
        <v>6657.8</v>
      </c>
      <c r="G24" s="77">
        <v>115.08450000000001</v>
      </c>
      <c r="H24" s="77">
        <v>29.491406892009</v>
      </c>
      <c r="I24" s="78">
        <v>2.0000000000000001E-4</v>
      </c>
      <c r="J24" s="78">
        <v>7.5899999999999995E-2</v>
      </c>
      <c r="K24" s="78">
        <v>2.0000000000000001E-4</v>
      </c>
      <c r="W24" s="90"/>
    </row>
    <row r="25" spans="2:23">
      <c r="B25" t="s">
        <v>1205</v>
      </c>
      <c r="C25" t="s">
        <v>1206</v>
      </c>
      <c r="D25" t="s">
        <v>106</v>
      </c>
      <c r="E25" s="86">
        <v>45093</v>
      </c>
      <c r="F25" s="77">
        <v>422.24</v>
      </c>
      <c r="G25" s="77">
        <v>125.0609</v>
      </c>
      <c r="H25" s="77">
        <v>2.03249194787184</v>
      </c>
      <c r="I25" s="78">
        <v>0</v>
      </c>
      <c r="J25" s="78">
        <v>5.1999999999999998E-3</v>
      </c>
      <c r="K25" s="78">
        <v>0</v>
      </c>
      <c r="W25" s="90"/>
    </row>
    <row r="26" spans="2:23">
      <c r="B26" t="s">
        <v>1207</v>
      </c>
      <c r="C26" t="s">
        <v>1208</v>
      </c>
      <c r="D26" t="s">
        <v>106</v>
      </c>
      <c r="E26" s="86">
        <v>42403</v>
      </c>
      <c r="F26" s="77">
        <v>9214.6</v>
      </c>
      <c r="G26" s="77">
        <v>121.0806</v>
      </c>
      <c r="H26" s="77">
        <v>42.943650832292398</v>
      </c>
      <c r="I26" s="78">
        <v>2.0000000000000001E-4</v>
      </c>
      <c r="J26" s="78">
        <v>0.1105</v>
      </c>
      <c r="K26" s="78">
        <v>2.0000000000000001E-4</v>
      </c>
      <c r="W26" s="90"/>
    </row>
    <row r="27" spans="2:23">
      <c r="B27" s="79" t="s">
        <v>215</v>
      </c>
      <c r="C27" s="16"/>
      <c r="F27" s="81">
        <v>30475.08</v>
      </c>
      <c r="H27" s="81">
        <v>185.13649969379534</v>
      </c>
      <c r="J27" s="80">
        <v>0.47639999999999999</v>
      </c>
      <c r="K27" s="80">
        <v>1E-3</v>
      </c>
    </row>
    <row r="28" spans="2:23">
      <c r="B28" s="79" t="s">
        <v>1209</v>
      </c>
      <c r="C28" s="16"/>
      <c r="F28" s="81">
        <v>8566.23</v>
      </c>
      <c r="H28" s="81">
        <v>29.7063585339497</v>
      </c>
      <c r="J28" s="80">
        <v>7.6399999999999996E-2</v>
      </c>
      <c r="K28" s="80">
        <v>2.0000000000000001E-4</v>
      </c>
    </row>
    <row r="29" spans="2:23">
      <c r="B29" t="s">
        <v>1210</v>
      </c>
      <c r="C29" t="s">
        <v>1211</v>
      </c>
      <c r="D29" t="s">
        <v>106</v>
      </c>
      <c r="E29" s="86">
        <v>45197</v>
      </c>
      <c r="F29" s="77">
        <v>8566.23</v>
      </c>
      <c r="G29" s="77">
        <v>90.097299999999976</v>
      </c>
      <c r="H29" s="77">
        <v>29.7063585339497</v>
      </c>
      <c r="I29" s="78">
        <v>1E-4</v>
      </c>
      <c r="J29" s="78">
        <v>7.6399999999999996E-2</v>
      </c>
      <c r="K29" s="78">
        <v>2.0000000000000001E-4</v>
      </c>
    </row>
    <row r="30" spans="2:23">
      <c r="B30" s="79" t="s">
        <v>1212</v>
      </c>
      <c r="C30" s="16"/>
      <c r="F30" s="81">
        <v>17.190000000000001</v>
      </c>
      <c r="H30" s="81">
        <v>64.858464712116003</v>
      </c>
      <c r="J30" s="80">
        <v>0.16689999999999999</v>
      </c>
      <c r="K30" s="80">
        <v>2.9999999999999997E-4</v>
      </c>
    </row>
    <row r="31" spans="2:23">
      <c r="B31" t="s">
        <v>1213</v>
      </c>
      <c r="C31" t="s">
        <v>1214</v>
      </c>
      <c r="D31" t="s">
        <v>106</v>
      </c>
      <c r="E31" s="86">
        <v>44616</v>
      </c>
      <c r="F31" s="77">
        <v>17.190000000000001</v>
      </c>
      <c r="G31" s="77">
        <v>98026.36</v>
      </c>
      <c r="H31" s="77">
        <v>64.858464712116003</v>
      </c>
      <c r="I31" s="78">
        <v>0</v>
      </c>
      <c r="J31" s="78">
        <v>0.16689999999999999</v>
      </c>
      <c r="K31" s="78">
        <v>2.9999999999999997E-4</v>
      </c>
      <c r="W31" s="90"/>
    </row>
    <row r="32" spans="2:23">
      <c r="B32" s="79" t="s">
        <v>1215</v>
      </c>
      <c r="C32" s="16"/>
      <c r="F32" s="81">
        <v>0</v>
      </c>
      <c r="H32" s="81">
        <v>0</v>
      </c>
      <c r="J32" s="80">
        <v>0</v>
      </c>
      <c r="K32" s="80">
        <v>0</v>
      </c>
    </row>
    <row r="33" spans="2:23">
      <c r="B33" t="s">
        <v>207</v>
      </c>
      <c r="C33" t="s">
        <v>207</v>
      </c>
      <c r="D33" t="s">
        <v>207</v>
      </c>
      <c r="F33" s="77">
        <v>0</v>
      </c>
      <c r="G33" s="77">
        <v>0</v>
      </c>
      <c r="H33" s="77">
        <v>0</v>
      </c>
      <c r="I33" s="78">
        <v>0</v>
      </c>
      <c r="J33" s="78">
        <v>0</v>
      </c>
      <c r="K33" s="78">
        <v>0</v>
      </c>
    </row>
    <row r="34" spans="2:23">
      <c r="B34" s="79" t="s">
        <v>1216</v>
      </c>
      <c r="C34" s="16"/>
      <c r="F34" s="81">
        <v>21891.66</v>
      </c>
      <c r="H34" s="81">
        <v>90.571676447729644</v>
      </c>
      <c r="J34" s="80">
        <v>0.2331</v>
      </c>
      <c r="K34" s="80">
        <v>5.0000000000000001E-4</v>
      </c>
    </row>
    <row r="35" spans="2:23">
      <c r="B35" t="s">
        <v>1217</v>
      </c>
      <c r="C35" t="s">
        <v>1218</v>
      </c>
      <c r="D35" t="s">
        <v>106</v>
      </c>
      <c r="E35" s="86">
        <v>44742</v>
      </c>
      <c r="F35" s="77">
        <v>1333.54</v>
      </c>
      <c r="G35" s="77">
        <v>108.958</v>
      </c>
      <c r="H35" s="77">
        <v>5.5925912773068003</v>
      </c>
      <c r="I35" s="78">
        <v>0</v>
      </c>
      <c r="J35" s="78">
        <v>1.44E-2</v>
      </c>
      <c r="K35" s="78">
        <v>0</v>
      </c>
      <c r="W35" s="90"/>
    </row>
    <row r="36" spans="2:23">
      <c r="B36" t="s">
        <v>1219</v>
      </c>
      <c r="C36" t="s">
        <v>1220</v>
      </c>
      <c r="D36" t="s">
        <v>106</v>
      </c>
      <c r="E36" s="86">
        <v>44470</v>
      </c>
      <c r="F36" s="77">
        <v>3635.71</v>
      </c>
      <c r="G36" s="77">
        <v>144.72410000000008</v>
      </c>
      <c r="H36" s="77">
        <v>20.2524702694474</v>
      </c>
      <c r="I36" s="78">
        <v>0</v>
      </c>
      <c r="J36" s="78">
        <v>5.21E-2</v>
      </c>
      <c r="K36" s="78">
        <v>1E-4</v>
      </c>
      <c r="W36" s="90"/>
    </row>
    <row r="37" spans="2:23">
      <c r="B37" t="s">
        <v>1221</v>
      </c>
      <c r="C37" t="s">
        <v>1222</v>
      </c>
      <c r="D37" t="s">
        <v>106</v>
      </c>
      <c r="E37" s="86">
        <v>44562</v>
      </c>
      <c r="F37" s="77">
        <v>1704.5</v>
      </c>
      <c r="G37" s="77">
        <v>107.17489999999999</v>
      </c>
      <c r="H37" s="77">
        <v>7.0313384602545002</v>
      </c>
      <c r="I37" s="78">
        <v>0</v>
      </c>
      <c r="J37" s="78">
        <v>1.8100000000000002E-2</v>
      </c>
      <c r="K37" s="78">
        <v>0</v>
      </c>
      <c r="W37" s="90"/>
    </row>
    <row r="38" spans="2:23">
      <c r="B38" t="s">
        <v>1223</v>
      </c>
      <c r="C38" t="s">
        <v>1224</v>
      </c>
      <c r="D38" t="s">
        <v>106</v>
      </c>
      <c r="E38" s="86">
        <v>45197</v>
      </c>
      <c r="F38" s="77">
        <v>1939.47</v>
      </c>
      <c r="G38" s="77">
        <v>100.59699999999999</v>
      </c>
      <c r="H38" s="77">
        <v>7.5095861995790996</v>
      </c>
      <c r="I38" s="78">
        <v>1E-4</v>
      </c>
      <c r="J38" s="78">
        <v>1.9300000000000001E-2</v>
      </c>
      <c r="K38" s="78">
        <v>0</v>
      </c>
    </row>
    <row r="39" spans="2:23">
      <c r="B39" t="s">
        <v>1225</v>
      </c>
      <c r="C39" t="s">
        <v>1226</v>
      </c>
      <c r="D39" t="s">
        <v>106</v>
      </c>
      <c r="E39" s="86">
        <v>45014</v>
      </c>
      <c r="F39" s="77">
        <v>2364.2600000000002</v>
      </c>
      <c r="G39" s="77">
        <v>104.8687</v>
      </c>
      <c r="H39" s="77">
        <v>9.5430902287603807</v>
      </c>
      <c r="I39" s="78">
        <v>0</v>
      </c>
      <c r="J39" s="78">
        <v>2.46E-2</v>
      </c>
      <c r="K39" s="78">
        <v>0</v>
      </c>
      <c r="W39" s="90"/>
    </row>
    <row r="40" spans="2:23">
      <c r="B40" t="s">
        <v>1227</v>
      </c>
      <c r="C40" t="s">
        <v>1228</v>
      </c>
      <c r="D40" t="s">
        <v>106</v>
      </c>
      <c r="E40" s="86">
        <v>44621</v>
      </c>
      <c r="F40" s="77">
        <v>756.1</v>
      </c>
      <c r="G40" s="77">
        <v>89.819299999999998</v>
      </c>
      <c r="H40" s="77">
        <v>2.6139472263777002</v>
      </c>
      <c r="I40" s="78">
        <v>0</v>
      </c>
      <c r="J40" s="78">
        <v>6.7000000000000002E-3</v>
      </c>
      <c r="K40" s="78">
        <v>0</v>
      </c>
      <c r="W40" s="90"/>
    </row>
    <row r="41" spans="2:23">
      <c r="B41" t="s">
        <v>1229</v>
      </c>
      <c r="C41" t="s">
        <v>1230</v>
      </c>
      <c r="D41" t="s">
        <v>106</v>
      </c>
      <c r="E41" s="86">
        <v>44893</v>
      </c>
      <c r="F41" s="77">
        <v>154.36000000000001</v>
      </c>
      <c r="G41" s="77">
        <v>100</v>
      </c>
      <c r="H41" s="77">
        <v>0.59413163999999996</v>
      </c>
      <c r="I41" s="78">
        <v>0</v>
      </c>
      <c r="J41" s="78">
        <v>1.5E-3</v>
      </c>
      <c r="K41" s="78">
        <v>0</v>
      </c>
      <c r="W41" s="90"/>
    </row>
    <row r="42" spans="2:23">
      <c r="B42" t="s">
        <v>1231</v>
      </c>
      <c r="C42" t="s">
        <v>1232</v>
      </c>
      <c r="D42" t="s">
        <v>106</v>
      </c>
      <c r="E42" s="86">
        <v>44561</v>
      </c>
      <c r="F42" s="77">
        <v>762.57</v>
      </c>
      <c r="G42" s="77">
        <v>67.068899999999999</v>
      </c>
      <c r="H42" s="77">
        <v>1.9685606989997699</v>
      </c>
      <c r="I42" s="78">
        <v>0</v>
      </c>
      <c r="J42" s="78">
        <v>5.1000000000000004E-3</v>
      </c>
      <c r="K42" s="78">
        <v>0</v>
      </c>
      <c r="W42" s="90"/>
    </row>
    <row r="43" spans="2:23">
      <c r="B43" t="s">
        <v>1233</v>
      </c>
      <c r="C43" t="s">
        <v>1234</v>
      </c>
      <c r="D43" t="s">
        <v>106</v>
      </c>
      <c r="E43" s="86">
        <v>45166</v>
      </c>
      <c r="F43" s="77">
        <v>1309.52</v>
      </c>
      <c r="G43" s="77">
        <v>101</v>
      </c>
      <c r="H43" s="77">
        <v>5.0907459048000003</v>
      </c>
      <c r="I43" s="78">
        <v>2.9999999999999997E-4</v>
      </c>
      <c r="J43" s="78">
        <v>1.3100000000000001E-2</v>
      </c>
      <c r="K43" s="78">
        <v>0</v>
      </c>
      <c r="W43" s="90"/>
    </row>
    <row r="44" spans="2:23">
      <c r="B44" t="s">
        <v>1235</v>
      </c>
      <c r="C44" t="s">
        <v>1236</v>
      </c>
      <c r="D44" t="s">
        <v>110</v>
      </c>
      <c r="E44" s="86">
        <v>44608</v>
      </c>
      <c r="F44" s="77">
        <v>7931.63</v>
      </c>
      <c r="G44" s="77">
        <v>94.384</v>
      </c>
      <c r="H44" s="77">
        <v>30.375214542203999</v>
      </c>
      <c r="I44" s="78">
        <v>0</v>
      </c>
      <c r="J44" s="78">
        <v>7.8200000000000006E-2</v>
      </c>
      <c r="K44" s="78">
        <v>2.0000000000000001E-4</v>
      </c>
      <c r="W44" s="90"/>
    </row>
    <row r="45" spans="2:23">
      <c r="B45" t="s">
        <v>217</v>
      </c>
      <c r="C45" s="16"/>
    </row>
    <row r="46" spans="2:23">
      <c r="B46" t="s">
        <v>246</v>
      </c>
      <c r="C46" s="16"/>
    </row>
    <row r="47" spans="2:23">
      <c r="B47" t="s">
        <v>247</v>
      </c>
      <c r="C47" s="16"/>
    </row>
    <row r="48" spans="2:23">
      <c r="B48" t="s">
        <v>248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F14" sqref="F1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82">
        <v>45197</v>
      </c>
    </row>
    <row r="2" spans="2:59" s="1" customFormat="1">
      <c r="B2" s="2" t="s">
        <v>1</v>
      </c>
      <c r="C2" s="12" t="s">
        <v>1281</v>
      </c>
    </row>
    <row r="3" spans="2:59" s="1" customFormat="1">
      <c r="B3" s="2" t="s">
        <v>2</v>
      </c>
      <c r="C3" s="26" t="s">
        <v>1282</v>
      </c>
    </row>
    <row r="4" spans="2:59" s="1" customFormat="1">
      <c r="B4" s="2" t="s">
        <v>3</v>
      </c>
      <c r="C4" s="83" t="s">
        <v>196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2692.92</v>
      </c>
      <c r="H11" s="7"/>
      <c r="I11" s="75">
        <v>8.1389617800000005E-3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1237</v>
      </c>
      <c r="C12" s="16"/>
      <c r="D12" s="16"/>
      <c r="G12" s="81">
        <v>2692.92</v>
      </c>
      <c r="I12" s="81">
        <v>8.1389617800000005E-3</v>
      </c>
      <c r="K12" s="80">
        <v>1</v>
      </c>
      <c r="L12" s="80">
        <v>0</v>
      </c>
    </row>
    <row r="13" spans="2:59">
      <c r="B13" t="s">
        <v>1238</v>
      </c>
      <c r="C13" t="s">
        <v>1239</v>
      </c>
      <c r="D13" t="s">
        <v>489</v>
      </c>
      <c r="E13" t="s">
        <v>102</v>
      </c>
      <c r="F13" s="86">
        <v>44607</v>
      </c>
      <c r="G13" s="77">
        <v>2220.23</v>
      </c>
      <c r="H13" s="77">
        <v>0.3649</v>
      </c>
      <c r="I13" s="77">
        <v>8.1016192700000007E-3</v>
      </c>
      <c r="J13" s="78">
        <v>0</v>
      </c>
      <c r="K13" s="78">
        <v>0.99539999999999995</v>
      </c>
      <c r="L13" s="78">
        <v>0</v>
      </c>
    </row>
    <row r="14" spans="2:59">
      <c r="B14" t="s">
        <v>1240</v>
      </c>
      <c r="C14" t="s">
        <v>1241</v>
      </c>
      <c r="D14" t="s">
        <v>125</v>
      </c>
      <c r="E14" t="s">
        <v>102</v>
      </c>
      <c r="F14" s="86">
        <v>44537</v>
      </c>
      <c r="G14" s="77">
        <v>472.69</v>
      </c>
      <c r="H14" s="77">
        <v>7.9000000000000008E-3</v>
      </c>
      <c r="I14" s="77">
        <v>3.7342509999999998E-5</v>
      </c>
      <c r="J14" s="78">
        <v>1E-4</v>
      </c>
      <c r="K14" s="78">
        <v>4.5999999999999999E-3</v>
      </c>
      <c r="L14" s="78">
        <v>0</v>
      </c>
      <c r="W14" s="90"/>
    </row>
    <row r="15" spans="2:59">
      <c r="B15" s="79" t="s">
        <v>1118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217</v>
      </c>
      <c r="C17" s="16"/>
      <c r="D17" s="16"/>
    </row>
    <row r="18" spans="2:4">
      <c r="B18" t="s">
        <v>246</v>
      </c>
      <c r="C18" s="16"/>
      <c r="D18" s="16"/>
    </row>
    <row r="19" spans="2:4">
      <c r="B19" t="s">
        <v>247</v>
      </c>
      <c r="C19" s="16"/>
      <c r="D19" s="16"/>
    </row>
    <row r="20" spans="2:4">
      <c r="B20" t="s">
        <v>248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H16" sqref="H16:H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82">
        <v>45197</v>
      </c>
    </row>
    <row r="2" spans="2:52" s="1" customFormat="1">
      <c r="B2" s="2" t="s">
        <v>1</v>
      </c>
      <c r="C2" s="12" t="s">
        <v>1281</v>
      </c>
    </row>
    <row r="3" spans="2:52" s="1" customFormat="1">
      <c r="B3" s="2" t="s">
        <v>2</v>
      </c>
      <c r="C3" s="26" t="s">
        <v>1282</v>
      </c>
    </row>
    <row r="4" spans="2:52" s="1" customFormat="1">
      <c r="B4" s="2" t="s">
        <v>3</v>
      </c>
      <c r="C4" s="83" t="s">
        <v>196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73</v>
      </c>
      <c r="K8" s="28" t="s">
        <v>57</v>
      </c>
      <c r="L8" s="36" t="s">
        <v>182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357074</v>
      </c>
      <c r="H11" s="7"/>
      <c r="I11" s="75">
        <v>-4.8419234400000004</v>
      </c>
      <c r="J11" s="7"/>
      <c r="K11" s="76">
        <v>1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357074</v>
      </c>
      <c r="I12" s="81">
        <v>-4.8419234400000004</v>
      </c>
      <c r="K12" s="80">
        <v>1</v>
      </c>
      <c r="L12" s="80">
        <v>0</v>
      </c>
    </row>
    <row r="13" spans="2:52">
      <c r="B13" s="79" t="s">
        <v>1123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1132</v>
      </c>
      <c r="C15" s="16"/>
      <c r="D15" s="16"/>
      <c r="G15" s="81">
        <v>357074</v>
      </c>
      <c r="I15" s="81">
        <v>-4.8419234400000004</v>
      </c>
      <c r="K15" s="80">
        <v>1</v>
      </c>
      <c r="L15" s="80">
        <v>0</v>
      </c>
    </row>
    <row r="16" spans="2:52">
      <c r="B16" t="s">
        <v>1242</v>
      </c>
      <c r="C16" t="s">
        <v>1243</v>
      </c>
      <c r="D16" t="s">
        <v>1336</v>
      </c>
      <c r="E16" t="s">
        <v>106</v>
      </c>
      <c r="F16" s="86">
        <v>45181</v>
      </c>
      <c r="G16" s="77">
        <v>357074</v>
      </c>
      <c r="H16" s="77">
        <v>0.62319999999999998</v>
      </c>
      <c r="I16" s="77">
        <v>7.2843096000000003</v>
      </c>
      <c r="J16" s="78">
        <v>0</v>
      </c>
      <c r="K16" s="78">
        <v>-1.5044</v>
      </c>
      <c r="L16" s="78">
        <v>0</v>
      </c>
    </row>
    <row r="17" spans="2:12">
      <c r="B17" t="s">
        <v>1244</v>
      </c>
      <c r="C17" t="s">
        <v>1245</v>
      </c>
      <c r="D17" t="s">
        <v>1336</v>
      </c>
      <c r="E17" t="s">
        <v>106</v>
      </c>
      <c r="F17" s="86">
        <v>45140</v>
      </c>
      <c r="G17" s="77">
        <v>-107122.2</v>
      </c>
      <c r="H17" s="77">
        <v>2.6110000000000002</v>
      </c>
      <c r="I17" s="77">
        <v>-12.544009620000001</v>
      </c>
      <c r="J17" s="78">
        <v>0</v>
      </c>
      <c r="K17" s="78">
        <v>2.5907</v>
      </c>
      <c r="L17" s="78">
        <v>-1E-4</v>
      </c>
    </row>
    <row r="18" spans="2:12">
      <c r="B18" t="s">
        <v>1244</v>
      </c>
      <c r="C18" t="s">
        <v>1246</v>
      </c>
      <c r="D18" t="s">
        <v>1336</v>
      </c>
      <c r="E18" t="s">
        <v>106</v>
      </c>
      <c r="F18" s="86">
        <v>45140</v>
      </c>
      <c r="G18" s="77">
        <v>107122.2</v>
      </c>
      <c r="H18" s="77">
        <v>7.4800000000000005E-2</v>
      </c>
      <c r="I18" s="77">
        <v>0.41777658000000001</v>
      </c>
      <c r="J18" s="78">
        <v>0</v>
      </c>
      <c r="K18" s="78">
        <v>-8.6300000000000002E-2</v>
      </c>
      <c r="L18" s="78">
        <v>0</v>
      </c>
    </row>
    <row r="19" spans="2:12">
      <c r="B19" s="79" t="s">
        <v>1247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215</v>
      </c>
      <c r="C25" s="16"/>
      <c r="D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s="79" t="s">
        <v>1123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1140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1133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254</v>
      </c>
      <c r="C34" s="16"/>
      <c r="D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t="s">
        <v>207</v>
      </c>
      <c r="E35" t="s">
        <v>207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t="s">
        <v>217</v>
      </c>
      <c r="C36" s="16"/>
      <c r="D36" s="16"/>
    </row>
    <row r="37" spans="2:12">
      <c r="B37" t="s">
        <v>246</v>
      </c>
      <c r="C37" s="16"/>
      <c r="D37" s="16"/>
    </row>
    <row r="38" spans="2:12">
      <c r="B38" t="s">
        <v>247</v>
      </c>
      <c r="C38" s="16"/>
      <c r="D38" s="16"/>
    </row>
    <row r="39" spans="2:12">
      <c r="B39" t="s">
        <v>248</v>
      </c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7"/>
  <sheetViews>
    <sheetView rightToLeft="1" workbookViewId="0">
      <selection activeCell="K11" sqref="K11:K29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8.7109375" style="16" bestFit="1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82">
        <v>45197</v>
      </c>
    </row>
    <row r="2" spans="2:49" s="1" customFormat="1">
      <c r="B2" s="2" t="s">
        <v>1</v>
      </c>
      <c r="C2" s="12" t="s">
        <v>1281</v>
      </c>
    </row>
    <row r="3" spans="2:49" s="1" customFormat="1">
      <c r="B3" s="2" t="s">
        <v>2</v>
      </c>
      <c r="C3" s="26" t="s">
        <v>1282</v>
      </c>
    </row>
    <row r="4" spans="2:49" s="1" customFormat="1">
      <c r="B4" s="2" t="s">
        <v>3</v>
      </c>
      <c r="C4" s="83" t="s">
        <v>196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186</v>
      </c>
      <c r="H8" s="28" t="s">
        <v>187</v>
      </c>
      <c r="I8" s="28" t="s">
        <v>5</v>
      </c>
      <c r="J8" s="28" t="s">
        <v>57</v>
      </c>
      <c r="K8" s="36" t="s">
        <v>182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183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117</v>
      </c>
      <c r="C11" s="7"/>
      <c r="D11" s="7"/>
      <c r="E11" s="7"/>
      <c r="F11" s="7"/>
      <c r="G11" s="75"/>
      <c r="H11" s="7"/>
      <c r="I11" s="75">
        <f>I12+I282</f>
        <v>-1133.3169623683534</v>
      </c>
      <c r="J11" s="76">
        <f>I11/$I$11</f>
        <v>1</v>
      </c>
      <c r="K11" s="76">
        <f>I11/'סכום נכסי הקרן'!$C$42</f>
        <v>-5.8488126683320192E-3</v>
      </c>
      <c r="M11" s="81"/>
      <c r="N11" s="81"/>
      <c r="AW11" s="16"/>
    </row>
    <row r="12" spans="2:49">
      <c r="B12" s="79" t="s">
        <v>1337</v>
      </c>
      <c r="C12" s="16"/>
      <c r="D12" s="16"/>
      <c r="G12" s="81"/>
      <c r="I12" s="81">
        <f>I13+I23+I224+I278+I280</f>
        <v>-1448.7855578833535</v>
      </c>
      <c r="J12" s="80">
        <f t="shared" ref="J12:J75" si="0">I12/$I$11</f>
        <v>1.2783586639837705</v>
      </c>
      <c r="K12" s="80">
        <f>I12/'סכום נכסי הקרן'!$C$42</f>
        <v>-7.4768803485802723E-3</v>
      </c>
    </row>
    <row r="13" spans="2:49">
      <c r="B13" s="79" t="s">
        <v>1123</v>
      </c>
      <c r="C13" s="16"/>
      <c r="D13" s="16"/>
      <c r="G13" s="81"/>
      <c r="I13" s="81">
        <v>48.707508071999996</v>
      </c>
      <c r="J13" s="80">
        <f t="shared" si="0"/>
        <v>-4.2977833818187365E-2</v>
      </c>
      <c r="K13" s="80">
        <f>I13/'סכום נכסי הקרן'!$C$42</f>
        <v>2.513692988932825E-4</v>
      </c>
    </row>
    <row r="14" spans="2:49">
      <c r="B14" t="s">
        <v>1338</v>
      </c>
      <c r="C14" t="s">
        <v>1339</v>
      </c>
      <c r="D14" t="s">
        <v>1336</v>
      </c>
      <c r="E14" t="s">
        <v>102</v>
      </c>
      <c r="F14" s="86">
        <v>44952</v>
      </c>
      <c r="G14" s="77">
        <v>138695.350592</v>
      </c>
      <c r="H14" s="77">
        <v>-35.108198000000002</v>
      </c>
      <c r="I14" s="77">
        <v>-48.693438888999999</v>
      </c>
      <c r="J14" s="78">
        <f t="shared" si="0"/>
        <v>4.2965419653865147E-2</v>
      </c>
      <c r="K14" s="78">
        <f>I14/'סכום נכסי הקרן'!$C$42</f>
        <v>-2.5129669077172799E-4</v>
      </c>
    </row>
    <row r="15" spans="2:49">
      <c r="B15" t="s">
        <v>1340</v>
      </c>
      <c r="C15" t="s">
        <v>1341</v>
      </c>
      <c r="D15" t="s">
        <v>1336</v>
      </c>
      <c r="E15" t="s">
        <v>102</v>
      </c>
      <c r="F15" s="86">
        <v>44952</v>
      </c>
      <c r="G15" s="77">
        <v>230841.49995600001</v>
      </c>
      <c r="H15" s="77">
        <v>-6.1429830000000001</v>
      </c>
      <c r="I15" s="77">
        <v>-14.180553400000001</v>
      </c>
      <c r="J15" s="78">
        <f t="shared" si="0"/>
        <v>1.2512433741718764E-2</v>
      </c>
      <c r="K15" s="78">
        <f>I15/'סכום נכסי הקרן'!$C$42</f>
        <v>-7.3182880980229717E-5</v>
      </c>
    </row>
    <row r="16" spans="2:49">
      <c r="B16" t="s">
        <v>1342</v>
      </c>
      <c r="C16" t="s">
        <v>1343</v>
      </c>
      <c r="D16" t="s">
        <v>1336</v>
      </c>
      <c r="E16" t="s">
        <v>102</v>
      </c>
      <c r="F16" s="86">
        <v>44882</v>
      </c>
      <c r="G16" s="77">
        <v>62398.426610000002</v>
      </c>
      <c r="H16" s="77">
        <v>1.6043970000000001</v>
      </c>
      <c r="I16" s="77">
        <v>1.0011187690000001</v>
      </c>
      <c r="J16" s="78">
        <f t="shared" si="0"/>
        <v>-8.8335285029874462E-4</v>
      </c>
      <c r="K16" s="78">
        <f>I16/'סכום נכסי הקרן'!$C$42</f>
        <v>5.166565341434495E-6</v>
      </c>
    </row>
    <row r="17" spans="2:11">
      <c r="B17" t="s">
        <v>1342</v>
      </c>
      <c r="C17" t="s">
        <v>1344</v>
      </c>
      <c r="D17" t="s">
        <v>1336</v>
      </c>
      <c r="E17" t="s">
        <v>102</v>
      </c>
      <c r="F17" s="86">
        <v>44965</v>
      </c>
      <c r="G17" s="77">
        <v>64870.757640000003</v>
      </c>
      <c r="H17" s="77">
        <v>2.1593149999999999</v>
      </c>
      <c r="I17" s="77">
        <v>1.4007640330000002</v>
      </c>
      <c r="J17" s="78">
        <f t="shared" si="0"/>
        <v>-1.2359861181930501E-3</v>
      </c>
      <c r="K17" s="78">
        <f>I17/'סכום נכסי הקרן'!$C$42</f>
        <v>7.2290512659700277E-6</v>
      </c>
    </row>
    <row r="18" spans="2:11">
      <c r="B18" t="s">
        <v>1345</v>
      </c>
      <c r="C18" t="s">
        <v>1346</v>
      </c>
      <c r="D18" t="s">
        <v>1336</v>
      </c>
      <c r="E18" t="s">
        <v>102</v>
      </c>
      <c r="F18" s="86">
        <v>44965</v>
      </c>
      <c r="G18" s="77">
        <v>55477.045650000007</v>
      </c>
      <c r="H18" s="77">
        <v>19.176314000000001</v>
      </c>
      <c r="I18" s="77">
        <v>10.638452383000002</v>
      </c>
      <c r="J18" s="78">
        <f t="shared" si="0"/>
        <v>-9.3870053447080298E-3</v>
      </c>
      <c r="K18" s="78">
        <f>I18/'סכום נכסי הקרן'!$C$42</f>
        <v>5.4902835777828697E-5</v>
      </c>
    </row>
    <row r="19" spans="2:11">
      <c r="B19" t="s">
        <v>1345</v>
      </c>
      <c r="C19" t="s">
        <v>1347</v>
      </c>
      <c r="D19" t="s">
        <v>1336</v>
      </c>
      <c r="E19" t="s">
        <v>102</v>
      </c>
      <c r="F19" s="86">
        <v>44952</v>
      </c>
      <c r="G19" s="77">
        <v>159723.32141599999</v>
      </c>
      <c r="H19" s="77">
        <v>31.616206999999999</v>
      </c>
      <c r="I19" s="77">
        <v>50.498455186999998</v>
      </c>
      <c r="J19" s="78">
        <f t="shared" si="0"/>
        <v>-4.4558104099554512E-2</v>
      </c>
      <c r="K19" s="78">
        <f>I19/'סכום נכסי הקרן'!$C$42</f>
        <v>2.6061200373433133E-4</v>
      </c>
    </row>
    <row r="20" spans="2:11">
      <c r="B20" t="s">
        <v>1348</v>
      </c>
      <c r="C20" t="s">
        <v>1349</v>
      </c>
      <c r="D20" t="s">
        <v>1336</v>
      </c>
      <c r="E20" t="s">
        <v>102</v>
      </c>
      <c r="F20" s="86">
        <v>45091</v>
      </c>
      <c r="G20" s="77">
        <v>135913.748425</v>
      </c>
      <c r="H20" s="77">
        <v>14.644228</v>
      </c>
      <c r="I20" s="77">
        <v>19.903519421000002</v>
      </c>
      <c r="J20" s="78">
        <f t="shared" si="0"/>
        <v>-1.7562182586067138E-2</v>
      </c>
      <c r="K20" s="78">
        <f>I20/'סכום נכסי הקרן'!$C$42</f>
        <v>1.0271791599294946E-4</v>
      </c>
    </row>
    <row r="21" spans="2:11">
      <c r="B21" t="s">
        <v>1350</v>
      </c>
      <c r="C21" t="s">
        <v>1351</v>
      </c>
      <c r="D21" t="s">
        <v>1336</v>
      </c>
      <c r="E21" t="s">
        <v>102</v>
      </c>
      <c r="F21" s="86">
        <v>44917</v>
      </c>
      <c r="G21" s="77">
        <v>219728.14870699999</v>
      </c>
      <c r="H21" s="77">
        <v>4.2166980000000001</v>
      </c>
      <c r="I21" s="77">
        <v>9.2652734619999997</v>
      </c>
      <c r="J21" s="78">
        <f t="shared" si="0"/>
        <v>-8.1753593828136645E-3</v>
      </c>
      <c r="K21" s="78">
        <f>I21/'סכום נכסי הקרן'!$C$42</f>
        <v>4.7816145526367606E-5</v>
      </c>
    </row>
    <row r="22" spans="2:11">
      <c r="B22" t="s">
        <v>1350</v>
      </c>
      <c r="C22" t="s">
        <v>1352</v>
      </c>
      <c r="D22" t="s">
        <v>1336</v>
      </c>
      <c r="E22" t="s">
        <v>102</v>
      </c>
      <c r="F22" s="86">
        <v>45043</v>
      </c>
      <c r="G22" s="77">
        <v>181084.64009999999</v>
      </c>
      <c r="H22" s="77">
        <v>10.422705000000001</v>
      </c>
      <c r="I22" s="77">
        <v>18.873917106</v>
      </c>
      <c r="J22" s="78">
        <f t="shared" si="0"/>
        <v>-1.665369683213614E-2</v>
      </c>
      <c r="K22" s="78">
        <f>I22/'סכום נכסי הקרן'!$C$42</f>
        <v>9.7404353006358673E-5</v>
      </c>
    </row>
    <row r="23" spans="2:11" s="91" customFormat="1">
      <c r="B23" s="93" t="s">
        <v>1858</v>
      </c>
      <c r="C23" s="79"/>
      <c r="D23" s="79"/>
      <c r="E23" s="79"/>
      <c r="F23" s="92"/>
      <c r="G23" s="81"/>
      <c r="H23" s="81"/>
      <c r="I23" s="81">
        <f>SUM(I24:I223)</f>
        <v>-1788.7287216653535</v>
      </c>
      <c r="J23" s="80">
        <f t="shared" si="0"/>
        <v>1.578312847208561</v>
      </c>
      <c r="K23" s="80">
        <f>I23/'סכום נכסי הקרן'!$C$42</f>
        <v>-9.2312561753446105E-3</v>
      </c>
    </row>
    <row r="24" spans="2:11">
      <c r="B24" t="s">
        <v>1353</v>
      </c>
      <c r="C24" t="s">
        <v>1354</v>
      </c>
      <c r="D24" t="s">
        <v>1336</v>
      </c>
      <c r="E24" t="s">
        <v>106</v>
      </c>
      <c r="F24" s="86">
        <v>44951</v>
      </c>
      <c r="G24" s="77">
        <v>206835.1145</v>
      </c>
      <c r="H24" s="77">
        <v>-16.205981999999999</v>
      </c>
      <c r="I24" s="77">
        <v>-33.519661162999995</v>
      </c>
      <c r="J24" s="78">
        <f t="shared" si="0"/>
        <v>2.9576598847468192E-2</v>
      </c>
      <c r="K24" s="78">
        <f>I24/'סכום נכסי הקרן'!$C$42</f>
        <v>-1.7298798602524617E-4</v>
      </c>
    </row>
    <row r="25" spans="2:11">
      <c r="B25" t="s">
        <v>1353</v>
      </c>
      <c r="C25" t="s">
        <v>1355</v>
      </c>
      <c r="D25" t="s">
        <v>1336</v>
      </c>
      <c r="E25" t="s">
        <v>106</v>
      </c>
      <c r="F25" s="86">
        <v>44951</v>
      </c>
      <c r="G25" s="77">
        <v>71118.908249999993</v>
      </c>
      <c r="H25" s="77">
        <v>-16.205981999999999</v>
      </c>
      <c r="I25" s="77">
        <v>-11.525517379</v>
      </c>
      <c r="J25" s="78">
        <f t="shared" si="0"/>
        <v>1.0169721059247632E-2</v>
      </c>
      <c r="K25" s="78">
        <f>I25/'סכום נכסי הקרן'!$C$42</f>
        <v>-5.9480793364730472E-5</v>
      </c>
    </row>
    <row r="26" spans="2:11">
      <c r="B26" t="s">
        <v>1356</v>
      </c>
      <c r="C26" t="s">
        <v>1357</v>
      </c>
      <c r="D26" t="s">
        <v>1336</v>
      </c>
      <c r="E26" t="s">
        <v>106</v>
      </c>
      <c r="F26" s="86">
        <v>44951</v>
      </c>
      <c r="G26" s="77">
        <v>236382.98800000001</v>
      </c>
      <c r="H26" s="77">
        <v>-16.205981999999999</v>
      </c>
      <c r="I26" s="77">
        <v>-38.308184185999998</v>
      </c>
      <c r="J26" s="78">
        <f t="shared" si="0"/>
        <v>3.380182725399726E-2</v>
      </c>
      <c r="K26" s="78">
        <f>I26/'סכום נכסי הקרן'!$C$42</f>
        <v>-1.9770055545594969E-4</v>
      </c>
    </row>
    <row r="27" spans="2:11">
      <c r="B27" t="s">
        <v>1358</v>
      </c>
      <c r="C27" t="s">
        <v>1359</v>
      </c>
      <c r="D27" t="s">
        <v>1336</v>
      </c>
      <c r="E27" t="s">
        <v>106</v>
      </c>
      <c r="F27" s="86">
        <v>44951</v>
      </c>
      <c r="G27" s="77">
        <v>443418.95662499999</v>
      </c>
      <c r="H27" s="77">
        <v>-16.153344000000001</v>
      </c>
      <c r="I27" s="77">
        <v>-71.626991225000012</v>
      </c>
      <c r="J27" s="78">
        <f t="shared" si="0"/>
        <v>6.3201199314371181E-2</v>
      </c>
      <c r="K27" s="78">
        <f>I27/'סכום נכסי הקרן'!$C$42</f>
        <v>-3.696519752036711E-4</v>
      </c>
    </row>
    <row r="28" spans="2:11">
      <c r="B28" t="s">
        <v>1360</v>
      </c>
      <c r="C28" t="s">
        <v>1361</v>
      </c>
      <c r="D28" t="s">
        <v>1336</v>
      </c>
      <c r="E28" t="s">
        <v>106</v>
      </c>
      <c r="F28" s="86">
        <v>44950</v>
      </c>
      <c r="G28" s="77">
        <v>214774.8057</v>
      </c>
      <c r="H28" s="77">
        <v>-15.443427</v>
      </c>
      <c r="I28" s="77">
        <v>-33.168591128999999</v>
      </c>
      <c r="J28" s="78">
        <f t="shared" si="0"/>
        <v>2.9266826695760213E-2</v>
      </c>
      <c r="K28" s="78">
        <f>I28/'סכום נכסי הקרן'!$C$42</f>
        <v>-1.7117618674004006E-4</v>
      </c>
    </row>
    <row r="29" spans="2:11">
      <c r="B29" t="s">
        <v>1362</v>
      </c>
      <c r="C29" t="s">
        <v>1363</v>
      </c>
      <c r="D29" t="s">
        <v>1336</v>
      </c>
      <c r="E29" t="s">
        <v>106</v>
      </c>
      <c r="F29" s="86">
        <v>44950</v>
      </c>
      <c r="G29" s="77">
        <v>357338.23476000002</v>
      </c>
      <c r="H29" s="77">
        <v>-15.311919</v>
      </c>
      <c r="I29" s="77">
        <v>-54.715341705</v>
      </c>
      <c r="J29" s="78">
        <f t="shared" si="0"/>
        <v>4.8278940068679825E-2</v>
      </c>
      <c r="K29" s="78">
        <f>I29/'סכום נכסי הקרן'!$C$42</f>
        <v>-2.8237447628733689E-4</v>
      </c>
    </row>
    <row r="30" spans="2:11">
      <c r="B30" t="s">
        <v>1364</v>
      </c>
      <c r="C30" t="s">
        <v>1365</v>
      </c>
      <c r="D30" t="s">
        <v>1336</v>
      </c>
      <c r="E30" t="s">
        <v>106</v>
      </c>
      <c r="F30" s="86">
        <v>44950</v>
      </c>
      <c r="G30" s="77">
        <v>208459.80119999999</v>
      </c>
      <c r="H30" s="77">
        <v>-15.305006000000001</v>
      </c>
      <c r="I30" s="77">
        <v>-31.904785071000003</v>
      </c>
      <c r="J30" s="78">
        <f t="shared" si="0"/>
        <v>2.8151687595257428E-2</v>
      </c>
      <c r="K30" s="78">
        <f>I30/'סכום נכסי הקרן'!$C$42</f>
        <v>-1.6465394704206698E-4</v>
      </c>
    </row>
    <row r="31" spans="2:11">
      <c r="B31" t="s">
        <v>1366</v>
      </c>
      <c r="C31" t="s">
        <v>1367</v>
      </c>
      <c r="D31" t="s">
        <v>1336</v>
      </c>
      <c r="E31" t="s">
        <v>106</v>
      </c>
      <c r="F31" s="86">
        <v>44952</v>
      </c>
      <c r="G31" s="77">
        <v>280200.25268799998</v>
      </c>
      <c r="H31" s="77">
        <v>-15.185104000000001</v>
      </c>
      <c r="I31" s="77">
        <v>-42.548700386</v>
      </c>
      <c r="J31" s="78">
        <f t="shared" si="0"/>
        <v>3.7543513243712238E-2</v>
      </c>
      <c r="K31" s="78">
        <f>I31/'סכום נכסי הקרן'!$C$42</f>
        <v>-2.1958497587351507E-4</v>
      </c>
    </row>
    <row r="32" spans="2:11">
      <c r="B32" t="s">
        <v>1368</v>
      </c>
      <c r="C32" t="s">
        <v>1369</v>
      </c>
      <c r="D32" t="s">
        <v>1336</v>
      </c>
      <c r="E32" t="s">
        <v>106</v>
      </c>
      <c r="F32" s="86">
        <v>44952</v>
      </c>
      <c r="G32" s="77">
        <v>566497.90099999995</v>
      </c>
      <c r="H32" s="77">
        <v>-15.157515</v>
      </c>
      <c r="I32" s="77">
        <v>-85.867004148999982</v>
      </c>
      <c r="J32" s="78">
        <f t="shared" si="0"/>
        <v>7.5766098099828205E-2</v>
      </c>
      <c r="K32" s="78">
        <f>I32/'סכום נכסי הקרן'!$C$42</f>
        <v>-4.4314171439636176E-4</v>
      </c>
    </row>
    <row r="33" spans="2:11">
      <c r="B33" t="s">
        <v>1370</v>
      </c>
      <c r="C33" t="s">
        <v>1371</v>
      </c>
      <c r="D33" t="s">
        <v>1336</v>
      </c>
      <c r="E33" t="s">
        <v>106</v>
      </c>
      <c r="F33" s="86">
        <v>44952</v>
      </c>
      <c r="G33" s="77">
        <v>286341.92548799998</v>
      </c>
      <c r="H33" s="77">
        <v>-15.112710999999999</v>
      </c>
      <c r="I33" s="77">
        <v>-43.274026587000009</v>
      </c>
      <c r="J33" s="78">
        <f t="shared" si="0"/>
        <v>3.8183516195299812E-2</v>
      </c>
      <c r="K33" s="78">
        <f>I33/'סכום נכסי הקרן'!$C$42</f>
        <v>-2.2332823324453037E-4</v>
      </c>
    </row>
    <row r="34" spans="2:11">
      <c r="B34" t="s">
        <v>1372</v>
      </c>
      <c r="C34" t="s">
        <v>1373</v>
      </c>
      <c r="D34" t="s">
        <v>1336</v>
      </c>
      <c r="E34" t="s">
        <v>106</v>
      </c>
      <c r="F34" s="86">
        <v>44959</v>
      </c>
      <c r="G34" s="77">
        <v>373433.70238399995</v>
      </c>
      <c r="H34" s="77">
        <v>-13.976167999999999</v>
      </c>
      <c r="I34" s="77">
        <v>-52.191721210000004</v>
      </c>
      <c r="J34" s="78">
        <f t="shared" si="0"/>
        <v>4.6052183937079841E-2</v>
      </c>
      <c r="K34" s="78">
        <f>I34/'סכום נכסי הקרן'!$C$42</f>
        <v>-2.6935059681554887E-4</v>
      </c>
    </row>
    <row r="35" spans="2:11">
      <c r="B35" t="s">
        <v>1374</v>
      </c>
      <c r="C35" t="s">
        <v>1375</v>
      </c>
      <c r="D35" t="s">
        <v>1336</v>
      </c>
      <c r="E35" t="s">
        <v>106</v>
      </c>
      <c r="F35" s="86">
        <v>44959</v>
      </c>
      <c r="G35" s="77">
        <v>301432.94394999999</v>
      </c>
      <c r="H35" s="77">
        <v>-13.871530999999999</v>
      </c>
      <c r="I35" s="77">
        <v>-41.813365400000002</v>
      </c>
      <c r="J35" s="78">
        <f t="shared" si="0"/>
        <v>3.6894678883672899E-2</v>
      </c>
      <c r="K35" s="78">
        <f>I35/'סכום נכסי הקרן'!$C$42</f>
        <v>-2.1579006524886788E-4</v>
      </c>
    </row>
    <row r="36" spans="2:11">
      <c r="B36" t="s">
        <v>1374</v>
      </c>
      <c r="C36" t="s">
        <v>1376</v>
      </c>
      <c r="D36" t="s">
        <v>1336</v>
      </c>
      <c r="E36" t="s">
        <v>106</v>
      </c>
      <c r="F36" s="86">
        <v>44959</v>
      </c>
      <c r="G36" s="77">
        <v>193472.07853999999</v>
      </c>
      <c r="H36" s="77">
        <v>-13.871530999999999</v>
      </c>
      <c r="I36" s="77">
        <v>-26.83754008</v>
      </c>
      <c r="J36" s="78">
        <f t="shared" si="0"/>
        <v>2.3680524487973909E-2</v>
      </c>
      <c r="K36" s="78">
        <f>I36/'סכום נכסי הקרן'!$C$42</f>
        <v>-1.3850295161800842E-4</v>
      </c>
    </row>
    <row r="37" spans="2:11">
      <c r="B37" t="s">
        <v>1377</v>
      </c>
      <c r="C37" t="s">
        <v>1378</v>
      </c>
      <c r="D37" t="s">
        <v>1336</v>
      </c>
      <c r="E37" t="s">
        <v>106</v>
      </c>
      <c r="F37" s="86">
        <v>44958</v>
      </c>
      <c r="G37" s="77">
        <v>145740.04672499999</v>
      </c>
      <c r="H37" s="77">
        <v>-13.379503</v>
      </c>
      <c r="I37" s="77">
        <v>-19.499294472000003</v>
      </c>
      <c r="J37" s="78">
        <f t="shared" si="0"/>
        <v>1.7205508361271923E-2</v>
      </c>
      <c r="K37" s="78">
        <f>I37/'סכום נכסי הקרן'!$C$42</f>
        <v>-1.006317952684997E-4</v>
      </c>
    </row>
    <row r="38" spans="2:11">
      <c r="B38" t="s">
        <v>1377</v>
      </c>
      <c r="C38" t="s">
        <v>1379</v>
      </c>
      <c r="D38" t="s">
        <v>1336</v>
      </c>
      <c r="E38" t="s">
        <v>106</v>
      </c>
      <c r="F38" s="86">
        <v>44958</v>
      </c>
      <c r="G38" s="77">
        <v>435965.92956000002</v>
      </c>
      <c r="H38" s="77">
        <v>-13.379503</v>
      </c>
      <c r="I38" s="77">
        <v>-58.330076257000002</v>
      </c>
      <c r="J38" s="78">
        <f t="shared" si="0"/>
        <v>5.1468457804694376E-2</v>
      </c>
      <c r="K38" s="78">
        <f>I38/'סכום נכסי הקרן'!$C$42</f>
        <v>-3.0102936802760846E-4</v>
      </c>
    </row>
    <row r="39" spans="2:11">
      <c r="B39" t="s">
        <v>1380</v>
      </c>
      <c r="C39" t="s">
        <v>1381</v>
      </c>
      <c r="D39" t="s">
        <v>1336</v>
      </c>
      <c r="E39" t="s">
        <v>106</v>
      </c>
      <c r="F39" s="86">
        <v>44958</v>
      </c>
      <c r="G39" s="77">
        <v>272599.21844999999</v>
      </c>
      <c r="H39" s="77">
        <v>-13.32938</v>
      </c>
      <c r="I39" s="77">
        <v>-36.335785180999999</v>
      </c>
      <c r="J39" s="78">
        <f t="shared" si="0"/>
        <v>3.2061450051067052E-2</v>
      </c>
      <c r="K39" s="78">
        <f>I39/'סכום נכסי הקרן'!$C$42</f>
        <v>-1.8752141522377521E-4</v>
      </c>
    </row>
    <row r="40" spans="2:11">
      <c r="B40" t="s">
        <v>1382</v>
      </c>
      <c r="C40" t="s">
        <v>1383</v>
      </c>
      <c r="D40" t="s">
        <v>1336</v>
      </c>
      <c r="E40" t="s">
        <v>106</v>
      </c>
      <c r="F40" s="86">
        <v>44958</v>
      </c>
      <c r="G40" s="77">
        <v>224156.952777</v>
      </c>
      <c r="H40" s="77">
        <v>-13.31936</v>
      </c>
      <c r="I40" s="77">
        <v>-29.856272440000001</v>
      </c>
      <c r="J40" s="78">
        <f t="shared" si="0"/>
        <v>2.6344150340437633E-2</v>
      </c>
      <c r="K40" s="78">
        <f>I40/'סכום נכסי הקרן'!$C$42</f>
        <v>-1.5408200024759491E-4</v>
      </c>
    </row>
    <row r="41" spans="2:11">
      <c r="B41" t="s">
        <v>1384</v>
      </c>
      <c r="C41" t="s">
        <v>1385</v>
      </c>
      <c r="D41" t="s">
        <v>1336</v>
      </c>
      <c r="E41" t="s">
        <v>106</v>
      </c>
      <c r="F41" s="86">
        <v>44963</v>
      </c>
      <c r="G41" s="77">
        <v>272719.73092499998</v>
      </c>
      <c r="H41" s="77">
        <v>-13.249682</v>
      </c>
      <c r="I41" s="77">
        <v>-36.134496175999999</v>
      </c>
      <c r="J41" s="78">
        <f t="shared" si="0"/>
        <v>3.1883839539900469E-2</v>
      </c>
      <c r="K41" s="78">
        <f>I41/'סכום נכסי הקרן'!$C$42</f>
        <v>-1.8648260461603521E-4</v>
      </c>
    </row>
    <row r="42" spans="2:11">
      <c r="B42" t="s">
        <v>1386</v>
      </c>
      <c r="C42" t="s">
        <v>1387</v>
      </c>
      <c r="D42" t="s">
        <v>1336</v>
      </c>
      <c r="E42" t="s">
        <v>106</v>
      </c>
      <c r="F42" s="86">
        <v>44963</v>
      </c>
      <c r="G42" s="77">
        <v>242596.07560000001</v>
      </c>
      <c r="H42" s="77">
        <v>-13.166335999999999</v>
      </c>
      <c r="I42" s="77">
        <v>-31.941015156000002</v>
      </c>
      <c r="J42" s="78">
        <f t="shared" si="0"/>
        <v>2.8183655779095679E-2</v>
      </c>
      <c r="K42" s="78">
        <f>I42/'סכום נכסי הקרן'!$C$42</f>
        <v>-1.6484092296068371E-4</v>
      </c>
    </row>
    <row r="43" spans="2:11">
      <c r="B43" t="s">
        <v>1388</v>
      </c>
      <c r="C43" t="s">
        <v>1389</v>
      </c>
      <c r="D43" t="s">
        <v>1336</v>
      </c>
      <c r="E43" t="s">
        <v>106</v>
      </c>
      <c r="F43" s="86">
        <v>44963</v>
      </c>
      <c r="G43" s="77">
        <v>376355.99600000004</v>
      </c>
      <c r="H43" s="77">
        <v>-13.066484000000001</v>
      </c>
      <c r="I43" s="77">
        <v>-49.176494676000004</v>
      </c>
      <c r="J43" s="78">
        <f t="shared" si="0"/>
        <v>4.3391651505182836E-2</v>
      </c>
      <c r="K43" s="78">
        <f>I43/'סכום נכסי הקרן'!$C$42</f>
        <v>-2.5378964102336149E-4</v>
      </c>
    </row>
    <row r="44" spans="2:11">
      <c r="B44" t="s">
        <v>1390</v>
      </c>
      <c r="C44" t="s">
        <v>1391</v>
      </c>
      <c r="D44" t="s">
        <v>1336</v>
      </c>
      <c r="E44" t="s">
        <v>106</v>
      </c>
      <c r="F44" s="86">
        <v>44964</v>
      </c>
      <c r="G44" s="77">
        <v>122308.55722000002</v>
      </c>
      <c r="H44" s="77">
        <v>-12.219094999999999</v>
      </c>
      <c r="I44" s="77">
        <v>-14.944999013</v>
      </c>
      <c r="J44" s="78">
        <f t="shared" si="0"/>
        <v>1.3186954320147676E-2</v>
      </c>
      <c r="K44" s="78">
        <f>I44/'סכום נכסי הקרן'!$C$42</f>
        <v>-7.712802548439538E-5</v>
      </c>
    </row>
    <row r="45" spans="2:11">
      <c r="B45" t="s">
        <v>1390</v>
      </c>
      <c r="C45" t="s">
        <v>1392</v>
      </c>
      <c r="D45" t="s">
        <v>1336</v>
      </c>
      <c r="E45" t="s">
        <v>106</v>
      </c>
      <c r="F45" s="86">
        <v>44964</v>
      </c>
      <c r="G45" s="77">
        <v>98128.336930000005</v>
      </c>
      <c r="H45" s="77">
        <v>-12.219094999999999</v>
      </c>
      <c r="I45" s="77">
        <v>-11.990394882</v>
      </c>
      <c r="J45" s="78">
        <f t="shared" si="0"/>
        <v>1.0579913016516604E-2</v>
      </c>
      <c r="K45" s="78">
        <f>I45/'סכום נכסי הקרן'!$C$42</f>
        <v>-6.1879929280853136E-5</v>
      </c>
    </row>
    <row r="46" spans="2:11">
      <c r="B46" t="s">
        <v>1393</v>
      </c>
      <c r="C46" t="s">
        <v>1394</v>
      </c>
      <c r="D46" t="s">
        <v>1336</v>
      </c>
      <c r="E46" t="s">
        <v>106</v>
      </c>
      <c r="F46" s="86">
        <v>44964</v>
      </c>
      <c r="G46" s="77">
        <v>214264.93175499997</v>
      </c>
      <c r="H46" s="77">
        <v>-12.107398</v>
      </c>
      <c r="I46" s="77">
        <v>-25.941907186000005</v>
      </c>
      <c r="J46" s="78">
        <f t="shared" si="0"/>
        <v>2.2890248754230066E-2</v>
      </c>
      <c r="K46" s="78">
        <f>I46/'סכום נכסי הקרן'!$C$42</f>
        <v>-1.3388077689501204E-4</v>
      </c>
    </row>
    <row r="47" spans="2:11">
      <c r="B47" t="s">
        <v>1395</v>
      </c>
      <c r="C47" t="s">
        <v>1396</v>
      </c>
      <c r="D47" t="s">
        <v>1336</v>
      </c>
      <c r="E47" t="s">
        <v>106</v>
      </c>
      <c r="F47" s="86">
        <v>44956</v>
      </c>
      <c r="G47" s="77">
        <v>275571.85950000002</v>
      </c>
      <c r="H47" s="77">
        <v>-12.116547000000001</v>
      </c>
      <c r="I47" s="77">
        <v>-33.389794581000004</v>
      </c>
      <c r="J47" s="78">
        <f t="shared" si="0"/>
        <v>2.9462009031633617E-2</v>
      </c>
      <c r="K47" s="78">
        <f>I47/'סכום נכסי הקרן'!$C$42</f>
        <v>-1.7231777165873106E-4</v>
      </c>
    </row>
    <row r="48" spans="2:11">
      <c r="B48" t="s">
        <v>1397</v>
      </c>
      <c r="C48" t="s">
        <v>1398</v>
      </c>
      <c r="D48" t="s">
        <v>1336</v>
      </c>
      <c r="E48" t="s">
        <v>106</v>
      </c>
      <c r="F48" s="86">
        <v>44956</v>
      </c>
      <c r="G48" s="77">
        <v>122476.382</v>
      </c>
      <c r="H48" s="77">
        <v>-12.116547000000001</v>
      </c>
      <c r="I48" s="77">
        <v>-14.839908707000001</v>
      </c>
      <c r="J48" s="78">
        <f t="shared" si="0"/>
        <v>1.3094226240105191E-2</v>
      </c>
      <c r="K48" s="78">
        <f>I48/'סכום נכסי הקרן'!$C$42</f>
        <v>-7.6585676315132789E-5</v>
      </c>
    </row>
    <row r="49" spans="2:11">
      <c r="B49" t="s">
        <v>1399</v>
      </c>
      <c r="C49" t="s">
        <v>1400</v>
      </c>
      <c r="D49" t="s">
        <v>1336</v>
      </c>
      <c r="E49" t="s">
        <v>106</v>
      </c>
      <c r="F49" s="86">
        <v>44957</v>
      </c>
      <c r="G49" s="77">
        <v>949745.42520000006</v>
      </c>
      <c r="H49" s="77">
        <v>-12.046379</v>
      </c>
      <c r="I49" s="77">
        <v>-114.40992978</v>
      </c>
      <c r="J49" s="78">
        <f t="shared" si="0"/>
        <v>0.10095139628097634</v>
      </c>
      <c r="K49" s="78">
        <f>I49/'סכום נכסי הקרן'!$C$42</f>
        <v>-5.904458054539803E-4</v>
      </c>
    </row>
    <row r="50" spans="2:11">
      <c r="B50" t="s">
        <v>1401</v>
      </c>
      <c r="C50" t="s">
        <v>1402</v>
      </c>
      <c r="D50" t="s">
        <v>1336</v>
      </c>
      <c r="E50" t="s">
        <v>106</v>
      </c>
      <c r="F50" s="86">
        <v>44956</v>
      </c>
      <c r="G50" s="77">
        <v>281983.12316999998</v>
      </c>
      <c r="H50" s="77">
        <v>-12.002259</v>
      </c>
      <c r="I50" s="77">
        <v>-33.844345462999996</v>
      </c>
      <c r="J50" s="78">
        <f t="shared" si="0"/>
        <v>2.9863089132870339E-2</v>
      </c>
      <c r="K50" s="78">
        <f>I50/'סכום נכסי הקרן'!$C$42</f>
        <v>-1.7466361403586028E-4</v>
      </c>
    </row>
    <row r="51" spans="2:11">
      <c r="B51" t="s">
        <v>1403</v>
      </c>
      <c r="C51" t="s">
        <v>1404</v>
      </c>
      <c r="D51" t="s">
        <v>1336</v>
      </c>
      <c r="E51" t="s">
        <v>106</v>
      </c>
      <c r="F51" s="86">
        <v>44956</v>
      </c>
      <c r="G51" s="77">
        <v>220688.871552</v>
      </c>
      <c r="H51" s="77">
        <v>-11.998996999999999</v>
      </c>
      <c r="I51" s="77">
        <v>-26.480451726999998</v>
      </c>
      <c r="J51" s="78">
        <f t="shared" si="0"/>
        <v>2.3365441978087379E-2</v>
      </c>
      <c r="K51" s="78">
        <f>I51/'סכום נכסי הקרן'!$C$42</f>
        <v>-1.366600930426142E-4</v>
      </c>
    </row>
    <row r="52" spans="2:11">
      <c r="B52" t="s">
        <v>1405</v>
      </c>
      <c r="C52" t="s">
        <v>1406</v>
      </c>
      <c r="D52" t="s">
        <v>1336</v>
      </c>
      <c r="E52" t="s">
        <v>106</v>
      </c>
      <c r="F52" s="86">
        <v>44972</v>
      </c>
      <c r="G52" s="77">
        <v>311636.33350000001</v>
      </c>
      <c r="H52" s="77">
        <v>-10.101139</v>
      </c>
      <c r="I52" s="77">
        <v>-31.478820606000003</v>
      </c>
      <c r="J52" s="78">
        <f t="shared" si="0"/>
        <v>2.777583116749353E-2</v>
      </c>
      <c r="K52" s="78">
        <f>I52/'סכום נכסי הקרן'!$C$42</f>
        <v>-1.6245563320588751E-4</v>
      </c>
    </row>
    <row r="53" spans="2:11">
      <c r="B53" t="s">
        <v>1405</v>
      </c>
      <c r="C53" t="s">
        <v>1407</v>
      </c>
      <c r="D53" t="s">
        <v>1336</v>
      </c>
      <c r="E53" t="s">
        <v>106</v>
      </c>
      <c r="F53" s="86">
        <v>44972</v>
      </c>
      <c r="G53" s="77">
        <v>200021.03419999999</v>
      </c>
      <c r="H53" s="77">
        <v>-10.101139</v>
      </c>
      <c r="I53" s="77">
        <v>-20.204403581999998</v>
      </c>
      <c r="J53" s="78">
        <f t="shared" si="0"/>
        <v>1.7827672445471714E-2</v>
      </c>
      <c r="K53" s="78">
        <f>I53/'סכום נכסי הקרן'!$C$42</f>
        <v>-1.0427071644594863E-4</v>
      </c>
    </row>
    <row r="54" spans="2:11">
      <c r="B54" t="s">
        <v>1408</v>
      </c>
      <c r="C54" t="s">
        <v>1409</v>
      </c>
      <c r="D54" t="s">
        <v>1336</v>
      </c>
      <c r="E54" t="s">
        <v>106</v>
      </c>
      <c r="F54" s="86">
        <v>44972</v>
      </c>
      <c r="G54" s="77">
        <v>62337.978920000001</v>
      </c>
      <c r="H54" s="77">
        <v>-10.08222</v>
      </c>
      <c r="I54" s="77">
        <v>-6.2850519010000001</v>
      </c>
      <c r="J54" s="78">
        <f t="shared" si="0"/>
        <v>5.5457141379634776E-3</v>
      </c>
      <c r="K54" s="78">
        <f>I54/'סכום נכסי הקרן'!$C$42</f>
        <v>-3.2435843105068768E-5</v>
      </c>
    </row>
    <row r="55" spans="2:11">
      <c r="B55" t="s">
        <v>1410</v>
      </c>
      <c r="C55" t="s">
        <v>1411</v>
      </c>
      <c r="D55" t="s">
        <v>1336</v>
      </c>
      <c r="E55" t="s">
        <v>106</v>
      </c>
      <c r="F55" s="86">
        <v>44973</v>
      </c>
      <c r="G55" s="77">
        <v>312618.28700000001</v>
      </c>
      <c r="H55" s="77">
        <v>-9.7217570000000002</v>
      </c>
      <c r="I55" s="77">
        <v>-30.391990454999998</v>
      </c>
      <c r="J55" s="78">
        <f t="shared" si="0"/>
        <v>2.6816849534739357E-2</v>
      </c>
      <c r="K55" s="78">
        <f>I55/'סכום נכסי הקרן'!$C$42</f>
        <v>-1.5684672928353716E-4</v>
      </c>
    </row>
    <row r="56" spans="2:11">
      <c r="B56" t="s">
        <v>1412</v>
      </c>
      <c r="C56" t="s">
        <v>1413</v>
      </c>
      <c r="D56" t="s">
        <v>1336</v>
      </c>
      <c r="E56" t="s">
        <v>106</v>
      </c>
      <c r="F56" s="86">
        <v>44973</v>
      </c>
      <c r="G56" s="77">
        <v>775381.906112</v>
      </c>
      <c r="H56" s="77">
        <v>-9.7092259999999992</v>
      </c>
      <c r="I56" s="77">
        <v>-75.283581972999997</v>
      </c>
      <c r="J56" s="78">
        <f t="shared" si="0"/>
        <v>6.6427649521521193E-2</v>
      </c>
      <c r="K56" s="78">
        <f>I56/'סכום נכסי הקרן'!$C$42</f>
        <v>-3.8852287804899249E-4</v>
      </c>
    </row>
    <row r="57" spans="2:11">
      <c r="B57" t="s">
        <v>1414</v>
      </c>
      <c r="C57" t="s">
        <v>1415</v>
      </c>
      <c r="D57" t="s">
        <v>1336</v>
      </c>
      <c r="E57" t="s">
        <v>106</v>
      </c>
      <c r="F57" s="86">
        <v>44977</v>
      </c>
      <c r="G57" s="77">
        <v>545679.95118900004</v>
      </c>
      <c r="H57" s="77">
        <v>-9.369707</v>
      </c>
      <c r="I57" s="77">
        <v>-51.128611092</v>
      </c>
      <c r="J57" s="78">
        <f t="shared" si="0"/>
        <v>4.5114132047537517E-2</v>
      </c>
      <c r="K57" s="78">
        <f>I57/'סכום נכסי הקרן'!$C$42</f>
        <v>-2.6386410704044096E-4</v>
      </c>
    </row>
    <row r="58" spans="2:11">
      <c r="B58" t="s">
        <v>1416</v>
      </c>
      <c r="C58" t="s">
        <v>1417</v>
      </c>
      <c r="D58" t="s">
        <v>1336</v>
      </c>
      <c r="E58" t="s">
        <v>106</v>
      </c>
      <c r="F58" s="86">
        <v>44977</v>
      </c>
      <c r="G58" s="77">
        <v>473186.68380099995</v>
      </c>
      <c r="H58" s="77">
        <v>-9.3323610000000006</v>
      </c>
      <c r="I58" s="77">
        <v>-44.159490127999995</v>
      </c>
      <c r="J58" s="78">
        <f t="shared" si="0"/>
        <v>3.8964818840898252E-2</v>
      </c>
      <c r="K58" s="78">
        <f>I58/'סכום נכסי הקרן'!$C$42</f>
        <v>-2.2789792605590784E-4</v>
      </c>
    </row>
    <row r="59" spans="2:11">
      <c r="B59" t="s">
        <v>1418</v>
      </c>
      <c r="C59" t="s">
        <v>1419</v>
      </c>
      <c r="D59" t="s">
        <v>1336</v>
      </c>
      <c r="E59" t="s">
        <v>106</v>
      </c>
      <c r="F59" s="86">
        <v>45013</v>
      </c>
      <c r="G59" s="77">
        <v>313957.31449999998</v>
      </c>
      <c r="H59" s="77">
        <v>-9.1732849999999999</v>
      </c>
      <c r="I59" s="77">
        <v>-28.800199196999998</v>
      </c>
      <c r="J59" s="78">
        <f t="shared" si="0"/>
        <v>2.5412307547938464E-2</v>
      </c>
      <c r="K59" s="78">
        <f>I59/'סכום נכסי הקרן'!$C$42</f>
        <v>-1.4863182631793187E-4</v>
      </c>
    </row>
    <row r="60" spans="2:11">
      <c r="B60" t="s">
        <v>1418</v>
      </c>
      <c r="C60" t="s">
        <v>1420</v>
      </c>
      <c r="D60" t="s">
        <v>1336</v>
      </c>
      <c r="E60" t="s">
        <v>106</v>
      </c>
      <c r="F60" s="86">
        <v>45013</v>
      </c>
      <c r="G60" s="77">
        <v>75566.525775000002</v>
      </c>
      <c r="H60" s="77">
        <v>-9.1732849999999999</v>
      </c>
      <c r="I60" s="77">
        <v>-6.9319327569999993</v>
      </c>
      <c r="J60" s="78">
        <f t="shared" si="0"/>
        <v>6.1164996088243192E-3</v>
      </c>
      <c r="K60" s="78">
        <f>I60/'סכום נכסי הקרן'!$C$42</f>
        <v>-3.5774260397939519E-5</v>
      </c>
    </row>
    <row r="61" spans="2:11">
      <c r="B61" t="s">
        <v>1421</v>
      </c>
      <c r="C61" t="s">
        <v>1422</v>
      </c>
      <c r="D61" t="s">
        <v>1336</v>
      </c>
      <c r="E61" t="s">
        <v>106</v>
      </c>
      <c r="F61" s="86">
        <v>45013</v>
      </c>
      <c r="G61" s="77">
        <v>106836.5408</v>
      </c>
      <c r="H61" s="77">
        <v>-9.0802399999999999</v>
      </c>
      <c r="I61" s="77">
        <v>-9.7010138549999994</v>
      </c>
      <c r="J61" s="78">
        <f t="shared" si="0"/>
        <v>8.5598417540025777E-3</v>
      </c>
      <c r="K61" s="78">
        <f>I61/'סכום נכסי הקרן'!$C$42</f>
        <v>-5.0064910889727646E-5</v>
      </c>
    </row>
    <row r="62" spans="2:11">
      <c r="B62" t="s">
        <v>1423</v>
      </c>
      <c r="C62" t="s">
        <v>1424</v>
      </c>
      <c r="D62" t="s">
        <v>1336</v>
      </c>
      <c r="E62" t="s">
        <v>106</v>
      </c>
      <c r="F62" s="86">
        <v>45013</v>
      </c>
      <c r="G62" s="77">
        <v>125832.87760000002</v>
      </c>
      <c r="H62" s="77">
        <v>-8.9564249999999994</v>
      </c>
      <c r="I62" s="77">
        <v>-11.270127879</v>
      </c>
      <c r="J62" s="78">
        <f t="shared" si="0"/>
        <v>9.9443741276475806E-3</v>
      </c>
      <c r="K62" s="78">
        <f>I62/'סכום נכסי הקרן'!$C$42</f>
        <v>-5.8162781376418338E-5</v>
      </c>
    </row>
    <row r="63" spans="2:11">
      <c r="B63" t="s">
        <v>1425</v>
      </c>
      <c r="C63" t="s">
        <v>1426</v>
      </c>
      <c r="D63" t="s">
        <v>1336</v>
      </c>
      <c r="E63" t="s">
        <v>106</v>
      </c>
      <c r="F63" s="86">
        <v>45014</v>
      </c>
      <c r="G63" s="77">
        <v>107018.64854000001</v>
      </c>
      <c r="H63" s="77">
        <v>-8.8678559999999997</v>
      </c>
      <c r="I63" s="77">
        <v>-9.490259567999999</v>
      </c>
      <c r="J63" s="78">
        <f t="shared" si="0"/>
        <v>8.3738794027821608E-3</v>
      </c>
      <c r="K63" s="78">
        <f>I63/'סכום נכסי הקרן'!$C$42</f>
        <v>-4.897725193407686E-5</v>
      </c>
    </row>
    <row r="64" spans="2:11">
      <c r="B64" t="s">
        <v>1425</v>
      </c>
      <c r="C64" t="s">
        <v>1427</v>
      </c>
      <c r="D64" t="s">
        <v>1336</v>
      </c>
      <c r="E64" t="s">
        <v>106</v>
      </c>
      <c r="F64" s="86">
        <v>45014</v>
      </c>
      <c r="G64" s="77">
        <v>126266.50075000001</v>
      </c>
      <c r="H64" s="77">
        <v>-8.8678559999999997</v>
      </c>
      <c r="I64" s="77">
        <v>-11.197131370999999</v>
      </c>
      <c r="J64" s="78">
        <f t="shared" si="0"/>
        <v>9.8799645137232842E-3</v>
      </c>
      <c r="K64" s="78">
        <f>I64/'סכום נכסי הקרן'!$C$42</f>
        <v>-5.7786061610535547E-5</v>
      </c>
    </row>
    <row r="65" spans="2:11">
      <c r="B65" t="s">
        <v>1428</v>
      </c>
      <c r="C65" t="s">
        <v>1429</v>
      </c>
      <c r="D65" t="s">
        <v>1336</v>
      </c>
      <c r="E65" t="s">
        <v>106</v>
      </c>
      <c r="F65" s="86">
        <v>45012</v>
      </c>
      <c r="G65" s="77">
        <v>440852.48725000001</v>
      </c>
      <c r="H65" s="77">
        <v>-8.8269129999999993</v>
      </c>
      <c r="I65" s="77">
        <v>-38.913666873000004</v>
      </c>
      <c r="J65" s="78">
        <f t="shared" si="0"/>
        <v>3.4336084401031128E-2</v>
      </c>
      <c r="K65" s="78">
        <f>I65/'סכום נכסי הקרן'!$C$42</f>
        <v>-2.0082532542566831E-4</v>
      </c>
    </row>
    <row r="66" spans="2:11">
      <c r="B66" t="s">
        <v>1430</v>
      </c>
      <c r="C66" t="s">
        <v>1431</v>
      </c>
      <c r="D66" t="s">
        <v>1336</v>
      </c>
      <c r="E66" t="s">
        <v>106</v>
      </c>
      <c r="F66" s="86">
        <v>45014</v>
      </c>
      <c r="G66" s="77">
        <v>535396.75560000003</v>
      </c>
      <c r="H66" s="77">
        <v>-8.8061389999999999</v>
      </c>
      <c r="I66" s="77">
        <v>-47.147784940000001</v>
      </c>
      <c r="J66" s="78">
        <f t="shared" si="0"/>
        <v>4.1601587645412753E-2</v>
      </c>
      <c r="K66" s="78">
        <f>I66/'סכום נכסי הקרן'!$C$42</f>
        <v>-2.4331989284321492E-4</v>
      </c>
    </row>
    <row r="67" spans="2:11">
      <c r="B67" t="s">
        <v>1432</v>
      </c>
      <c r="C67" t="s">
        <v>1433</v>
      </c>
      <c r="D67" t="s">
        <v>1336</v>
      </c>
      <c r="E67" t="s">
        <v>106</v>
      </c>
      <c r="F67" s="86">
        <v>45012</v>
      </c>
      <c r="G67" s="77">
        <v>189070.68300000002</v>
      </c>
      <c r="H67" s="77">
        <v>-8.7498400000000007</v>
      </c>
      <c r="I67" s="77">
        <v>-16.543383053000003</v>
      </c>
      <c r="J67" s="78">
        <f t="shared" si="0"/>
        <v>1.4597313551566727E-2</v>
      </c>
      <c r="K67" s="78">
        <f>I67/'סכום נכסי הקרן'!$C$42</f>
        <v>-8.5376952424018129E-5</v>
      </c>
    </row>
    <row r="68" spans="2:11">
      <c r="B68" t="s">
        <v>1434</v>
      </c>
      <c r="C68" t="s">
        <v>1435</v>
      </c>
      <c r="D68" t="s">
        <v>1336</v>
      </c>
      <c r="E68" t="s">
        <v>106</v>
      </c>
      <c r="F68" s="86">
        <v>45090</v>
      </c>
      <c r="G68" s="77">
        <v>536762.56365000003</v>
      </c>
      <c r="H68" s="77">
        <v>-8.4759170000000008</v>
      </c>
      <c r="I68" s="77">
        <v>-45.495551765999998</v>
      </c>
      <c r="J68" s="78">
        <f t="shared" si="0"/>
        <v>4.0143713785881663E-2</v>
      </c>
      <c r="K68" s="78">
        <f>I68/'סכום נכסי הקרן'!$C$42</f>
        <v>-2.3479306174475938E-4</v>
      </c>
    </row>
    <row r="69" spans="2:11">
      <c r="B69" t="s">
        <v>1436</v>
      </c>
      <c r="C69" t="s">
        <v>1437</v>
      </c>
      <c r="D69" t="s">
        <v>1336</v>
      </c>
      <c r="E69" t="s">
        <v>106</v>
      </c>
      <c r="F69" s="86">
        <v>45090</v>
      </c>
      <c r="G69" s="77">
        <v>221332.31890000001</v>
      </c>
      <c r="H69" s="77">
        <v>-8.3227890000000002</v>
      </c>
      <c r="I69" s="77">
        <v>-18.421022742000002</v>
      </c>
      <c r="J69" s="78">
        <f t="shared" si="0"/>
        <v>1.6254078385542381E-2</v>
      </c>
      <c r="K69" s="78">
        <f>I69/'סכום נכסי הקרן'!$C$42</f>
        <v>-9.5067059573421936E-5</v>
      </c>
    </row>
    <row r="70" spans="2:11">
      <c r="B70" t="s">
        <v>1438</v>
      </c>
      <c r="C70" t="s">
        <v>1439</v>
      </c>
      <c r="D70" t="s">
        <v>1336</v>
      </c>
      <c r="E70" t="s">
        <v>106</v>
      </c>
      <c r="F70" s="86">
        <v>45090</v>
      </c>
      <c r="G70" s="77">
        <v>101614.8107</v>
      </c>
      <c r="H70" s="77">
        <v>-8.1700929999999996</v>
      </c>
      <c r="I70" s="77">
        <v>-8.3020245730000006</v>
      </c>
      <c r="J70" s="78">
        <f t="shared" si="0"/>
        <v>7.3254216151947583E-3</v>
      </c>
      <c r="K70" s="78">
        <f>I70/'סכום נכסי הקרן'!$C$42</f>
        <v>-4.2845018743824303E-5</v>
      </c>
    </row>
    <row r="71" spans="2:11">
      <c r="B71" t="s">
        <v>1440</v>
      </c>
      <c r="C71" t="s">
        <v>1441</v>
      </c>
      <c r="D71" t="s">
        <v>1336</v>
      </c>
      <c r="E71" t="s">
        <v>106</v>
      </c>
      <c r="F71" s="86">
        <v>45019</v>
      </c>
      <c r="G71" s="77">
        <v>539494.17975000001</v>
      </c>
      <c r="H71" s="77">
        <v>-7.9744539999999997</v>
      </c>
      <c r="I71" s="77">
        <v>-43.021714189000001</v>
      </c>
      <c r="J71" s="78">
        <f t="shared" si="0"/>
        <v>3.7960884392919711E-2</v>
      </c>
      <c r="K71" s="78">
        <f>I71/'סכום נכסי הקרן'!$C$42</f>
        <v>-2.2202610153839602E-4</v>
      </c>
    </row>
    <row r="72" spans="2:11">
      <c r="B72" t="s">
        <v>1440</v>
      </c>
      <c r="C72" t="s">
        <v>1442</v>
      </c>
      <c r="D72" t="s">
        <v>1336</v>
      </c>
      <c r="E72" t="s">
        <v>106</v>
      </c>
      <c r="F72" s="86">
        <v>45019</v>
      </c>
      <c r="G72" s="77">
        <v>178226.99212499999</v>
      </c>
      <c r="H72" s="77">
        <v>-7.9744539999999997</v>
      </c>
      <c r="I72" s="77">
        <v>-14.212629174</v>
      </c>
      <c r="J72" s="78">
        <f t="shared" si="0"/>
        <v>1.2540736304077815E-2</v>
      </c>
      <c r="K72" s="78">
        <f>I72/'סכום נכסי הקרן'!$C$42</f>
        <v>-7.3348417365501592E-5</v>
      </c>
    </row>
    <row r="73" spans="2:11">
      <c r="B73" t="s">
        <v>1443</v>
      </c>
      <c r="C73" t="s">
        <v>1444</v>
      </c>
      <c r="D73" t="s">
        <v>1336</v>
      </c>
      <c r="E73" t="s">
        <v>106</v>
      </c>
      <c r="F73" s="86">
        <v>45019</v>
      </c>
      <c r="G73" s="77">
        <v>76421.671560000003</v>
      </c>
      <c r="H73" s="77">
        <v>-7.9198110000000002</v>
      </c>
      <c r="I73" s="77">
        <v>-6.0524518440000001</v>
      </c>
      <c r="J73" s="78">
        <f t="shared" si="0"/>
        <v>5.34047582889068E-3</v>
      </c>
      <c r="K73" s="78">
        <f>I73/'סכום נכסי הקרן'!$C$42</f>
        <v>-3.123544268293675E-5</v>
      </c>
    </row>
    <row r="74" spans="2:11">
      <c r="B74" t="s">
        <v>1443</v>
      </c>
      <c r="C74" t="s">
        <v>1445</v>
      </c>
      <c r="D74" t="s">
        <v>1336</v>
      </c>
      <c r="E74" t="s">
        <v>106</v>
      </c>
      <c r="F74" s="86">
        <v>45019</v>
      </c>
      <c r="G74" s="77">
        <v>127004.08031999999</v>
      </c>
      <c r="H74" s="77">
        <v>-7.9198110000000002</v>
      </c>
      <c r="I74" s="77">
        <v>-10.058482958000001</v>
      </c>
      <c r="J74" s="78">
        <f t="shared" si="0"/>
        <v>8.8752602246244053E-3</v>
      </c>
      <c r="K74" s="78">
        <f>I74/'סכום נכסי הקרן'!$C$42</f>
        <v>-5.1909734436526502E-5</v>
      </c>
    </row>
    <row r="75" spans="2:11">
      <c r="B75" t="s">
        <v>1446</v>
      </c>
      <c r="C75" t="s">
        <v>1447</v>
      </c>
      <c r="D75" t="s">
        <v>1336</v>
      </c>
      <c r="E75" t="s">
        <v>106</v>
      </c>
      <c r="F75" s="86">
        <v>45091</v>
      </c>
      <c r="G75" s="77">
        <v>275210.83746000001</v>
      </c>
      <c r="H75" s="77">
        <v>-8.0831250000000008</v>
      </c>
      <c r="I75" s="77">
        <v>-22.245634722999998</v>
      </c>
      <c r="J75" s="78">
        <f t="shared" si="0"/>
        <v>1.9628784763365846E-2</v>
      </c>
      <c r="K75" s="78">
        <f>I75/'סכום נכסי הקרן'!$C$42</f>
        <v>-1.1480508498793667E-4</v>
      </c>
    </row>
    <row r="76" spans="2:11">
      <c r="B76" t="s">
        <v>1448</v>
      </c>
      <c r="C76" t="s">
        <v>1449</v>
      </c>
      <c r="D76" t="s">
        <v>1336</v>
      </c>
      <c r="E76" t="s">
        <v>106</v>
      </c>
      <c r="F76" s="86">
        <v>45019</v>
      </c>
      <c r="G76" s="77">
        <v>63523.464599999999</v>
      </c>
      <c r="H76" s="77">
        <v>-7.883413</v>
      </c>
      <c r="I76" s="77">
        <v>-5.0078170389999999</v>
      </c>
      <c r="J76" s="78">
        <f t="shared" ref="J76:J139" si="1">I76/$I$11</f>
        <v>4.4187259215946921E-3</v>
      </c>
      <c r="K76" s="78">
        <f>I76/'סכום נכסי הקרן'!$C$42</f>
        <v>-2.5844300148110114E-5</v>
      </c>
    </row>
    <row r="77" spans="2:11">
      <c r="B77" t="s">
        <v>1450</v>
      </c>
      <c r="C77" t="s">
        <v>1451</v>
      </c>
      <c r="D77" t="s">
        <v>1336</v>
      </c>
      <c r="E77" t="s">
        <v>106</v>
      </c>
      <c r="F77" s="86">
        <v>45091</v>
      </c>
      <c r="G77" s="77">
        <v>229471.28099999999</v>
      </c>
      <c r="H77" s="77">
        <v>-8.0224039999999999</v>
      </c>
      <c r="I77" s="77">
        <v>-18.409112484000001</v>
      </c>
      <c r="J77" s="78">
        <f t="shared" si="1"/>
        <v>1.6243569182560799E-2</v>
      </c>
      <c r="K77" s="78">
        <f>I77/'סכום נכסי הקרן'!$C$42</f>
        <v>-9.5005593213889173E-5</v>
      </c>
    </row>
    <row r="78" spans="2:11">
      <c r="B78" t="s">
        <v>1452</v>
      </c>
      <c r="C78" t="s">
        <v>1453</v>
      </c>
      <c r="D78" t="s">
        <v>1336</v>
      </c>
      <c r="E78" t="s">
        <v>106</v>
      </c>
      <c r="F78" s="86">
        <v>45131</v>
      </c>
      <c r="G78" s="77">
        <v>228813.01920000001</v>
      </c>
      <c r="H78" s="77">
        <v>-7.4373379999999996</v>
      </c>
      <c r="I78" s="77">
        <v>-17.017597642000002</v>
      </c>
      <c r="J78" s="78">
        <f t="shared" si="1"/>
        <v>1.5015744233137932E-2</v>
      </c>
      <c r="K78" s="78">
        <f>I78/'סכום נכסי הקרן'!$C$42</f>
        <v>-8.78242750952106E-5</v>
      </c>
    </row>
    <row r="79" spans="2:11">
      <c r="B79" t="s">
        <v>1454</v>
      </c>
      <c r="C79" t="s">
        <v>1455</v>
      </c>
      <c r="D79" t="s">
        <v>1336</v>
      </c>
      <c r="E79" t="s">
        <v>106</v>
      </c>
      <c r="F79" s="86">
        <v>44993</v>
      </c>
      <c r="G79" s="77">
        <v>178095.65653599999</v>
      </c>
      <c r="H79" s="77">
        <v>-7.7865029999999997</v>
      </c>
      <c r="I79" s="77">
        <v>-13.867424202</v>
      </c>
      <c r="J79" s="78">
        <f t="shared" si="1"/>
        <v>1.2236139281830299E-2</v>
      </c>
      <c r="K79" s="78">
        <f>I79/'סכום נכסי הקרן'!$C$42</f>
        <v>-7.1566886443044116E-5</v>
      </c>
    </row>
    <row r="80" spans="2:11">
      <c r="B80" t="s">
        <v>1456</v>
      </c>
      <c r="C80" t="s">
        <v>1457</v>
      </c>
      <c r="D80" t="s">
        <v>1336</v>
      </c>
      <c r="E80" t="s">
        <v>106</v>
      </c>
      <c r="F80" s="86">
        <v>45131</v>
      </c>
      <c r="G80" s="77">
        <v>229407.990896</v>
      </c>
      <c r="H80" s="77">
        <v>-7.316757</v>
      </c>
      <c r="I80" s="77">
        <v>-16.785226095000002</v>
      </c>
      <c r="J80" s="78">
        <f t="shared" si="1"/>
        <v>1.4810707553448254E-2</v>
      </c>
      <c r="K80" s="78">
        <f>I80/'סכום נכסי הקרן'!$C$42</f>
        <v>-8.6625053965568876E-5</v>
      </c>
    </row>
    <row r="81" spans="2:11">
      <c r="B81" t="s">
        <v>1458</v>
      </c>
      <c r="C81" t="s">
        <v>1459</v>
      </c>
      <c r="D81" t="s">
        <v>1336</v>
      </c>
      <c r="E81" t="s">
        <v>106</v>
      </c>
      <c r="F81" s="86">
        <v>44993</v>
      </c>
      <c r="G81" s="77">
        <v>222807.03451999999</v>
      </c>
      <c r="H81" s="77">
        <v>-7.6958149999999996</v>
      </c>
      <c r="I81" s="77">
        <v>-17.146816384999997</v>
      </c>
      <c r="J81" s="78">
        <f t="shared" si="1"/>
        <v>1.5129762418068264E-2</v>
      </c>
      <c r="K81" s="78">
        <f>I81/'סכום נכסי הקרן'!$C$42</f>
        <v>-8.8491146099651342E-5</v>
      </c>
    </row>
    <row r="82" spans="2:11">
      <c r="B82" t="s">
        <v>1460</v>
      </c>
      <c r="C82" t="s">
        <v>1461</v>
      </c>
      <c r="D82" t="s">
        <v>1336</v>
      </c>
      <c r="E82" t="s">
        <v>106</v>
      </c>
      <c r="F82" s="86">
        <v>44993</v>
      </c>
      <c r="G82" s="77">
        <v>525178.38893799996</v>
      </c>
      <c r="H82" s="77">
        <v>-7.6927940000000001</v>
      </c>
      <c r="I82" s="77">
        <v>-40.400893259</v>
      </c>
      <c r="J82" s="78">
        <f t="shared" si="1"/>
        <v>3.5648361932721875E-2</v>
      </c>
      <c r="K82" s="78">
        <f>I82/'סכום נכסי הקרן'!$C$42</f>
        <v>-2.085005908773886E-4</v>
      </c>
    </row>
    <row r="83" spans="2:11">
      <c r="B83" t="s">
        <v>1462</v>
      </c>
      <c r="C83" t="s">
        <v>1463</v>
      </c>
      <c r="D83" t="s">
        <v>1336</v>
      </c>
      <c r="E83" t="s">
        <v>106</v>
      </c>
      <c r="F83" s="86">
        <v>44986</v>
      </c>
      <c r="G83" s="77">
        <v>324716.31119400001</v>
      </c>
      <c r="H83" s="77">
        <v>-7.7094550000000002</v>
      </c>
      <c r="I83" s="77">
        <v>-25.033856327000002</v>
      </c>
      <c r="J83" s="78">
        <f t="shared" si="1"/>
        <v>2.2089015834268824E-2</v>
      </c>
      <c r="K83" s="78">
        <f>I83/'סכום נכסי הקרן'!$C$42</f>
        <v>-1.2919451564245805E-4</v>
      </c>
    </row>
    <row r="84" spans="2:11">
      <c r="B84" t="s">
        <v>1464</v>
      </c>
      <c r="C84" t="s">
        <v>1465</v>
      </c>
      <c r="D84" t="s">
        <v>1336</v>
      </c>
      <c r="E84" t="s">
        <v>106</v>
      </c>
      <c r="F84" s="86">
        <v>44986</v>
      </c>
      <c r="G84" s="77">
        <v>292963.50574400002</v>
      </c>
      <c r="H84" s="77">
        <v>-7.6792600000000002</v>
      </c>
      <c r="I84" s="77">
        <v>-22.497429659000002</v>
      </c>
      <c r="J84" s="78">
        <f t="shared" si="1"/>
        <v>1.9850959975032858E-2</v>
      </c>
      <c r="K84" s="78">
        <f>I84/'סכום נכסי הקרן'!$C$42</f>
        <v>-1.1610454618052404E-4</v>
      </c>
    </row>
    <row r="85" spans="2:11">
      <c r="B85" t="s">
        <v>1466</v>
      </c>
      <c r="C85" t="s">
        <v>1467</v>
      </c>
      <c r="D85" t="s">
        <v>1336</v>
      </c>
      <c r="E85" t="s">
        <v>106</v>
      </c>
      <c r="F85" s="86">
        <v>44993</v>
      </c>
      <c r="G85" s="77">
        <v>382426.25399999996</v>
      </c>
      <c r="H85" s="77">
        <v>-7.5630800000000002</v>
      </c>
      <c r="I85" s="77">
        <v>-28.923204709</v>
      </c>
      <c r="J85" s="78">
        <f t="shared" si="1"/>
        <v>2.5520843391029481E-2</v>
      </c>
      <c r="K85" s="78">
        <f>I85/'סכום נכסי הקרן'!$C$42</f>
        <v>-1.4926663213197071E-4</v>
      </c>
    </row>
    <row r="86" spans="2:11">
      <c r="B86" t="s">
        <v>1466</v>
      </c>
      <c r="C86" t="s">
        <v>1468</v>
      </c>
      <c r="D86" t="s">
        <v>1336</v>
      </c>
      <c r="E86" t="s">
        <v>106</v>
      </c>
      <c r="F86" s="86">
        <v>44993</v>
      </c>
      <c r="G86" s="77">
        <v>51136.858500000002</v>
      </c>
      <c r="H86" s="77">
        <v>-7.5630800000000002</v>
      </c>
      <c r="I86" s="77">
        <v>-3.8675216749999999</v>
      </c>
      <c r="J86" s="78">
        <f t="shared" si="1"/>
        <v>3.4125684194453703E-3</v>
      </c>
      <c r="K86" s="78">
        <f>I86/'סכום נכסי הקרן'!$C$42</f>
        <v>-1.9959473403201856E-5</v>
      </c>
    </row>
    <row r="87" spans="2:11">
      <c r="B87" t="s">
        <v>1469</v>
      </c>
      <c r="C87" t="s">
        <v>1470</v>
      </c>
      <c r="D87" t="s">
        <v>1336</v>
      </c>
      <c r="E87" t="s">
        <v>106</v>
      </c>
      <c r="F87" s="86">
        <v>44980</v>
      </c>
      <c r="G87" s="77">
        <v>230225.44223300004</v>
      </c>
      <c r="H87" s="77">
        <v>-7.5541650000000002</v>
      </c>
      <c r="I87" s="77">
        <v>-17.39160905</v>
      </c>
      <c r="J87" s="78">
        <f t="shared" si="1"/>
        <v>1.5345759066074348E-2</v>
      </c>
      <c r="K87" s="78">
        <f>I87/'סכום נכסי הקרן'!$C$42</f>
        <v>-8.9754470030826579E-5</v>
      </c>
    </row>
    <row r="88" spans="2:11">
      <c r="B88" t="s">
        <v>1469</v>
      </c>
      <c r="C88" t="s">
        <v>1471</v>
      </c>
      <c r="D88" t="s">
        <v>1336</v>
      </c>
      <c r="E88" t="s">
        <v>106</v>
      </c>
      <c r="F88" s="86">
        <v>44980</v>
      </c>
      <c r="G88" s="77">
        <v>255072.24116000001</v>
      </c>
      <c r="H88" s="77">
        <v>-7.5541650000000002</v>
      </c>
      <c r="I88" s="77">
        <v>-19.268577158999999</v>
      </c>
      <c r="J88" s="78">
        <f t="shared" si="1"/>
        <v>1.700193132090198E-2</v>
      </c>
      <c r="K88" s="78">
        <f>I88/'סכום נכסי הקרן'!$C$42</f>
        <v>-9.9441111295802448E-5</v>
      </c>
    </row>
    <row r="89" spans="2:11">
      <c r="B89" t="s">
        <v>1472</v>
      </c>
      <c r="C89" t="s">
        <v>1473</v>
      </c>
      <c r="D89" t="s">
        <v>1336</v>
      </c>
      <c r="E89" t="s">
        <v>106</v>
      </c>
      <c r="F89" s="86">
        <v>44998</v>
      </c>
      <c r="G89" s="77">
        <v>191320.24919999999</v>
      </c>
      <c r="H89" s="77">
        <v>-7.3144119999999999</v>
      </c>
      <c r="I89" s="77">
        <v>-13.993951445999999</v>
      </c>
      <c r="J89" s="78">
        <f t="shared" si="1"/>
        <v>1.2347782580396649E-2</v>
      </c>
      <c r="K89" s="78">
        <f>I89/'סכום נכסי הקרן'!$C$42</f>
        <v>-7.2219867182033343E-5</v>
      </c>
    </row>
    <row r="90" spans="2:11">
      <c r="B90" t="s">
        <v>1474</v>
      </c>
      <c r="C90" t="s">
        <v>1475</v>
      </c>
      <c r="D90" t="s">
        <v>1336</v>
      </c>
      <c r="E90" t="s">
        <v>106</v>
      </c>
      <c r="F90" s="86">
        <v>45126</v>
      </c>
      <c r="G90" s="77">
        <v>373508.19818000006</v>
      </c>
      <c r="H90" s="77">
        <v>-7.4711470000000002</v>
      </c>
      <c r="I90" s="77">
        <v>-27.905346140000002</v>
      </c>
      <c r="J90" s="78">
        <f t="shared" si="1"/>
        <v>2.4622719915604808E-2</v>
      </c>
      <c r="K90" s="78">
        <f>I90/'סכום נכסי הקרן'!$C$42</f>
        <v>-1.4401367617118051E-4</v>
      </c>
    </row>
    <row r="91" spans="2:11">
      <c r="B91" t="s">
        <v>1476</v>
      </c>
      <c r="C91" t="s">
        <v>1477</v>
      </c>
      <c r="D91" t="s">
        <v>1336</v>
      </c>
      <c r="E91" t="s">
        <v>106</v>
      </c>
      <c r="F91" s="86">
        <v>45092</v>
      </c>
      <c r="G91" s="77">
        <v>307852.48259999999</v>
      </c>
      <c r="H91" s="77">
        <v>-7.3543190000000003</v>
      </c>
      <c r="I91" s="77">
        <v>-22.640454258000002</v>
      </c>
      <c r="J91" s="78">
        <f t="shared" si="1"/>
        <v>1.9977159973576172E-2</v>
      </c>
      <c r="K91" s="78">
        <f>I91/'סכום נכסי הקרן'!$C$42</f>
        <v>-1.1684266633074766E-4</v>
      </c>
    </row>
    <row r="92" spans="2:11">
      <c r="B92" t="s">
        <v>1478</v>
      </c>
      <c r="C92" t="s">
        <v>1479</v>
      </c>
      <c r="D92" t="s">
        <v>1336</v>
      </c>
      <c r="E92" t="s">
        <v>106</v>
      </c>
      <c r="F92" s="86">
        <v>44998</v>
      </c>
      <c r="G92" s="77">
        <v>320313.2317</v>
      </c>
      <c r="H92" s="77">
        <v>-6.8299089999999998</v>
      </c>
      <c r="I92" s="77">
        <v>-21.877102709999996</v>
      </c>
      <c r="J92" s="78">
        <f t="shared" si="1"/>
        <v>1.9303604760562514E-2</v>
      </c>
      <c r="K92" s="78">
        <f>I92/'סכום נכסי הקרן'!$C$42</f>
        <v>-1.1290316806805231E-4</v>
      </c>
    </row>
    <row r="93" spans="2:11">
      <c r="B93" t="s">
        <v>1478</v>
      </c>
      <c r="C93" t="s">
        <v>1480</v>
      </c>
      <c r="D93" t="s">
        <v>1336</v>
      </c>
      <c r="E93" t="s">
        <v>106</v>
      </c>
      <c r="F93" s="86">
        <v>44998</v>
      </c>
      <c r="G93" s="77">
        <v>256987.78104999999</v>
      </c>
      <c r="H93" s="77">
        <v>-6.8299089999999998</v>
      </c>
      <c r="I93" s="77">
        <v>-17.552031964000001</v>
      </c>
      <c r="J93" s="78">
        <f t="shared" si="1"/>
        <v>1.5487310740783916E-2</v>
      </c>
      <c r="K93" s="78">
        <f>I93/'סכום נכסי הקרן'!$C$42</f>
        <v>-9.058237925909152E-5</v>
      </c>
    </row>
    <row r="94" spans="2:11">
      <c r="B94" t="s">
        <v>1481</v>
      </c>
      <c r="C94" t="s">
        <v>1482</v>
      </c>
      <c r="D94" t="s">
        <v>1336</v>
      </c>
      <c r="E94" t="s">
        <v>106</v>
      </c>
      <c r="F94" s="86">
        <v>44987</v>
      </c>
      <c r="G94" s="77">
        <v>180232.35912499999</v>
      </c>
      <c r="H94" s="77">
        <v>-6.9160159999999999</v>
      </c>
      <c r="I94" s="77">
        <v>-12.464898934999999</v>
      </c>
      <c r="J94" s="78">
        <f t="shared" si="1"/>
        <v>1.0998599111189009E-2</v>
      </c>
      <c r="K94" s="78">
        <f>I94/'סכום נכסי הקרן'!$C$42</f>
        <v>-6.4328745815427562E-5</v>
      </c>
    </row>
    <row r="95" spans="2:11">
      <c r="B95" t="s">
        <v>1483</v>
      </c>
      <c r="C95" t="s">
        <v>1484</v>
      </c>
      <c r="D95" t="s">
        <v>1336</v>
      </c>
      <c r="E95" t="s">
        <v>106</v>
      </c>
      <c r="F95" s="86">
        <v>45097</v>
      </c>
      <c r="G95" s="77">
        <v>192605.7156</v>
      </c>
      <c r="H95" s="77">
        <v>-6.897958</v>
      </c>
      <c r="I95" s="77">
        <v>-13.285860634999999</v>
      </c>
      <c r="J95" s="78">
        <f t="shared" si="1"/>
        <v>1.1722987545545795E-2</v>
      </c>
      <c r="K95" s="78">
        <f>I95/'סכום נכסי הקרן'!$C$42</f>
        <v>-6.8565558067086729E-5</v>
      </c>
    </row>
    <row r="96" spans="2:11">
      <c r="B96" t="s">
        <v>1485</v>
      </c>
      <c r="C96" t="s">
        <v>1486</v>
      </c>
      <c r="D96" t="s">
        <v>1336</v>
      </c>
      <c r="E96" t="s">
        <v>106</v>
      </c>
      <c r="F96" s="86">
        <v>44987</v>
      </c>
      <c r="G96" s="77">
        <v>282959.72055999999</v>
      </c>
      <c r="H96" s="77">
        <v>-6.6336979999999999</v>
      </c>
      <c r="I96" s="77">
        <v>-18.770693169999998</v>
      </c>
      <c r="J96" s="78">
        <f t="shared" si="1"/>
        <v>1.656261557294075E-2</v>
      </c>
      <c r="K96" s="78">
        <f>I96/'סכום נכסי הקרן'!$C$42</f>
        <v>-9.6871635783729051E-5</v>
      </c>
    </row>
    <row r="97" spans="2:11">
      <c r="B97" t="s">
        <v>1487</v>
      </c>
      <c r="C97" t="s">
        <v>1488</v>
      </c>
      <c r="D97" t="s">
        <v>1336</v>
      </c>
      <c r="E97" t="s">
        <v>106</v>
      </c>
      <c r="F97" s="86">
        <v>44987</v>
      </c>
      <c r="G97" s="77">
        <v>385854.16439999995</v>
      </c>
      <c r="H97" s="77">
        <v>-6.6336979999999999</v>
      </c>
      <c r="I97" s="77">
        <v>-25.596399776999998</v>
      </c>
      <c r="J97" s="78">
        <f t="shared" si="1"/>
        <v>2.2585384871951289E-2</v>
      </c>
      <c r="K97" s="78">
        <f>I97/'סכום נכסי הקרן'!$C$42</f>
        <v>-1.3209768515822304E-4</v>
      </c>
    </row>
    <row r="98" spans="2:11">
      <c r="B98" t="s">
        <v>1489</v>
      </c>
      <c r="C98" t="s">
        <v>1490</v>
      </c>
      <c r="D98" t="s">
        <v>1336</v>
      </c>
      <c r="E98" t="s">
        <v>106</v>
      </c>
      <c r="F98" s="86">
        <v>44987</v>
      </c>
      <c r="G98" s="77">
        <v>321634.40549999999</v>
      </c>
      <c r="H98" s="77">
        <v>-6.6041020000000001</v>
      </c>
      <c r="I98" s="77">
        <v>-21.241064646999998</v>
      </c>
      <c r="J98" s="78">
        <f t="shared" si="1"/>
        <v>1.8742386598195267E-2</v>
      </c>
      <c r="K98" s="78">
        <f>I98/'סכום נכסי הקרן'!$C$42</f>
        <v>-1.0962070817030075E-4</v>
      </c>
    </row>
    <row r="99" spans="2:11">
      <c r="B99" t="s">
        <v>1491</v>
      </c>
      <c r="C99" t="s">
        <v>1492</v>
      </c>
      <c r="D99" t="s">
        <v>1336</v>
      </c>
      <c r="E99" t="s">
        <v>106</v>
      </c>
      <c r="F99" s="86">
        <v>44987</v>
      </c>
      <c r="G99" s="77">
        <v>437544.19663999998</v>
      </c>
      <c r="H99" s="77">
        <v>-6.5745230000000001</v>
      </c>
      <c r="I99" s="77">
        <v>-28.76644276</v>
      </c>
      <c r="J99" s="78">
        <f t="shared" si="1"/>
        <v>2.5382522026216936E-2</v>
      </c>
      <c r="K99" s="78">
        <f>I99/'סכום נכסי הקרן'!$C$42</f>
        <v>-1.4845761638115413E-4</v>
      </c>
    </row>
    <row r="100" spans="2:11">
      <c r="B100" t="s">
        <v>1493</v>
      </c>
      <c r="C100" t="s">
        <v>1494</v>
      </c>
      <c r="D100" t="s">
        <v>1336</v>
      </c>
      <c r="E100" t="s">
        <v>106</v>
      </c>
      <c r="F100" s="86">
        <v>45033</v>
      </c>
      <c r="G100" s="77">
        <v>321732.60084999999</v>
      </c>
      <c r="H100" s="77">
        <v>-6.5715659999999998</v>
      </c>
      <c r="I100" s="77">
        <v>-21.142869297000001</v>
      </c>
      <c r="J100" s="78">
        <f t="shared" si="1"/>
        <v>1.865574239074002E-2</v>
      </c>
      <c r="K100" s="78">
        <f>I100/'סכום נכסי הקרן'!$C$42</f>
        <v>-1.0911394243209888E-4</v>
      </c>
    </row>
    <row r="101" spans="2:11">
      <c r="B101" t="s">
        <v>1495</v>
      </c>
      <c r="C101" t="s">
        <v>1496</v>
      </c>
      <c r="D101" t="s">
        <v>1336</v>
      </c>
      <c r="E101" t="s">
        <v>106</v>
      </c>
      <c r="F101" s="86">
        <v>45034</v>
      </c>
      <c r="G101" s="77">
        <v>257486.06140000001</v>
      </c>
      <c r="H101" s="77">
        <v>-6.4359450000000002</v>
      </c>
      <c r="I101" s="77">
        <v>-16.571661510000002</v>
      </c>
      <c r="J101" s="78">
        <f t="shared" si="1"/>
        <v>1.4622265491702612E-2</v>
      </c>
      <c r="K101" s="78">
        <f>I101/'סכום נכסי הקרן'!$C$42</f>
        <v>-8.5522891647584365E-5</v>
      </c>
    </row>
    <row r="102" spans="2:11">
      <c r="B102" t="s">
        <v>1497</v>
      </c>
      <c r="C102" t="s">
        <v>1498</v>
      </c>
      <c r="D102" t="s">
        <v>1336</v>
      </c>
      <c r="E102" t="s">
        <v>106</v>
      </c>
      <c r="F102" s="86">
        <v>45033</v>
      </c>
      <c r="G102" s="77">
        <v>257636.03247999999</v>
      </c>
      <c r="H102" s="77">
        <v>-6.4681730000000002</v>
      </c>
      <c r="I102" s="77">
        <v>-16.664343637999998</v>
      </c>
      <c r="J102" s="78">
        <f t="shared" si="1"/>
        <v>1.470404502124068E-2</v>
      </c>
      <c r="K102" s="78">
        <f>I102/'סכום נכסי הקרן'!$C$42</f>
        <v>-8.600120479595685E-5</v>
      </c>
    </row>
    <row r="103" spans="2:11">
      <c r="B103" t="s">
        <v>1499</v>
      </c>
      <c r="C103" t="s">
        <v>1500</v>
      </c>
      <c r="D103" t="s">
        <v>1336</v>
      </c>
      <c r="E103" t="s">
        <v>106</v>
      </c>
      <c r="F103" s="86">
        <v>45034</v>
      </c>
      <c r="G103" s="77">
        <v>250230.974736</v>
      </c>
      <c r="H103" s="77">
        <v>-6.3621949999999998</v>
      </c>
      <c r="I103" s="77">
        <v>-15.920182872</v>
      </c>
      <c r="J103" s="78">
        <f t="shared" si="1"/>
        <v>1.4047423095769023E-2</v>
      </c>
      <c r="K103" s="78">
        <f>I103/'סכום נכסי הקרן'!$C$42</f>
        <v>-8.2160746159953648E-5</v>
      </c>
    </row>
    <row r="104" spans="2:11">
      <c r="B104" t="s">
        <v>1501</v>
      </c>
      <c r="C104" t="s">
        <v>1502</v>
      </c>
      <c r="D104" t="s">
        <v>1336</v>
      </c>
      <c r="E104" t="s">
        <v>106</v>
      </c>
      <c r="F104" s="86">
        <v>45034</v>
      </c>
      <c r="G104" s="77">
        <v>322125.38225000002</v>
      </c>
      <c r="H104" s="77">
        <v>-6.3474570000000003</v>
      </c>
      <c r="I104" s="77">
        <v>-20.446771388000002</v>
      </c>
      <c r="J104" s="78">
        <f t="shared" si="1"/>
        <v>1.8041529481100577E-2</v>
      </c>
      <c r="K104" s="78">
        <f>I104/'סכום נכסי הקרן'!$C$42</f>
        <v>-1.0552152618514666E-4</v>
      </c>
    </row>
    <row r="105" spans="2:11">
      <c r="B105" t="s">
        <v>1501</v>
      </c>
      <c r="C105" t="s">
        <v>1503</v>
      </c>
      <c r="D105" t="s">
        <v>1336</v>
      </c>
      <c r="E105" t="s">
        <v>106</v>
      </c>
      <c r="F105" s="86">
        <v>45034</v>
      </c>
      <c r="G105" s="77">
        <v>310130.00654999999</v>
      </c>
      <c r="H105" s="77">
        <v>-6.3474570000000003</v>
      </c>
      <c r="I105" s="77">
        <v>-19.685370026000001</v>
      </c>
      <c r="J105" s="78">
        <f t="shared" si="1"/>
        <v>1.7369695045296441E-2</v>
      </c>
      <c r="K105" s="78">
        <f>I105/'סכום נכסי הקרן'!$C$42</f>
        <v>-1.0159209242599372E-4</v>
      </c>
    </row>
    <row r="106" spans="2:11">
      <c r="B106" t="s">
        <v>1504</v>
      </c>
      <c r="C106" t="s">
        <v>1505</v>
      </c>
      <c r="D106" t="s">
        <v>1336</v>
      </c>
      <c r="E106" t="s">
        <v>106</v>
      </c>
      <c r="F106" s="86">
        <v>45034</v>
      </c>
      <c r="G106" s="77">
        <v>289912.844025</v>
      </c>
      <c r="H106" s="77">
        <v>-6.3474570000000003</v>
      </c>
      <c r="I106" s="77">
        <v>-18.402094249000001</v>
      </c>
      <c r="J106" s="78">
        <f t="shared" si="1"/>
        <v>1.6237376532814048E-2</v>
      </c>
      <c r="K106" s="78">
        <f>I106/'סכום נכסי הקרן'!$C$42</f>
        <v>-9.4969373565599832E-5</v>
      </c>
    </row>
    <row r="107" spans="2:11">
      <c r="B107" t="s">
        <v>1506</v>
      </c>
      <c r="C107" t="s">
        <v>1507</v>
      </c>
      <c r="D107" t="s">
        <v>1336</v>
      </c>
      <c r="E107" t="s">
        <v>106</v>
      </c>
      <c r="F107" s="86">
        <v>45034</v>
      </c>
      <c r="G107" s="77">
        <v>257750.29616</v>
      </c>
      <c r="H107" s="77">
        <v>-6.3895929999999996</v>
      </c>
      <c r="I107" s="77">
        <v>-16.469195554999999</v>
      </c>
      <c r="J107" s="78">
        <f t="shared" si="1"/>
        <v>1.4531853048932961E-2</v>
      </c>
      <c r="K107" s="78">
        <f>I107/'סכום נכסי הקרן'!$C$42</f>
        <v>-8.4994086206938377E-5</v>
      </c>
    </row>
    <row r="108" spans="2:11">
      <c r="B108" t="s">
        <v>1508</v>
      </c>
      <c r="C108" t="s">
        <v>1509</v>
      </c>
      <c r="D108" t="s">
        <v>1336</v>
      </c>
      <c r="E108" t="s">
        <v>106</v>
      </c>
      <c r="F108" s="86">
        <v>45007</v>
      </c>
      <c r="G108" s="77">
        <v>373924.32205999998</v>
      </c>
      <c r="H108" s="77">
        <v>-6.1623479999999997</v>
      </c>
      <c r="I108" s="77">
        <v>-23.042519403</v>
      </c>
      <c r="J108" s="78">
        <f t="shared" si="1"/>
        <v>2.0331928461431309E-2</v>
      </c>
      <c r="K108" s="78">
        <f>I108/'סכום נכסי הקרן'!$C$42</f>
        <v>-1.1891764075683977E-4</v>
      </c>
    </row>
    <row r="109" spans="2:11">
      <c r="B109" t="s">
        <v>1510</v>
      </c>
      <c r="C109" t="s">
        <v>1511</v>
      </c>
      <c r="D109" t="s">
        <v>1336</v>
      </c>
      <c r="E109" t="s">
        <v>106</v>
      </c>
      <c r="F109" s="86">
        <v>45007</v>
      </c>
      <c r="G109" s="77">
        <v>483656.73299999995</v>
      </c>
      <c r="H109" s="77">
        <v>-6.1329570000000002</v>
      </c>
      <c r="I109" s="77">
        <v>-29.662458547000004</v>
      </c>
      <c r="J109" s="78">
        <f t="shared" si="1"/>
        <v>2.6173135611605749E-2</v>
      </c>
      <c r="K109" s="78">
        <f>I109/'סכום נכסי הקרן'!$C$42</f>
        <v>-1.5308176713513163E-4</v>
      </c>
    </row>
    <row r="110" spans="2:11">
      <c r="B110" t="s">
        <v>1512</v>
      </c>
      <c r="C110" t="s">
        <v>1513</v>
      </c>
      <c r="D110" t="s">
        <v>1336</v>
      </c>
      <c r="E110" t="s">
        <v>106</v>
      </c>
      <c r="F110" s="86">
        <v>45034</v>
      </c>
      <c r="G110" s="77">
        <v>322455.67570000002</v>
      </c>
      <c r="H110" s="77">
        <v>-6.3012350000000001</v>
      </c>
      <c r="I110" s="77">
        <v>-20.318688944000002</v>
      </c>
      <c r="J110" s="78">
        <f t="shared" si="1"/>
        <v>1.7928513927417927E-2</v>
      </c>
      <c r="K110" s="78">
        <f>I110/'סכום נכסי הקרן'!$C$42</f>
        <v>-1.04860519383049E-4</v>
      </c>
    </row>
    <row r="111" spans="2:11">
      <c r="B111" t="s">
        <v>1514</v>
      </c>
      <c r="C111" t="s">
        <v>1515</v>
      </c>
      <c r="D111" t="s">
        <v>1336</v>
      </c>
      <c r="E111" t="s">
        <v>106</v>
      </c>
      <c r="F111" s="86">
        <v>44985</v>
      </c>
      <c r="G111" s="77">
        <v>193489.47375</v>
      </c>
      <c r="H111" s="77">
        <v>-6.3342099999999997</v>
      </c>
      <c r="I111" s="77">
        <v>-12.256029420999999</v>
      </c>
      <c r="J111" s="78">
        <f t="shared" si="1"/>
        <v>1.0814299818991428E-2</v>
      </c>
      <c r="K111" s="78">
        <f>I111/'סכום נכסי הקרן'!$C$42</f>
        <v>-6.3250813780457726E-5</v>
      </c>
    </row>
    <row r="112" spans="2:11">
      <c r="B112" t="s">
        <v>1516</v>
      </c>
      <c r="C112" t="s">
        <v>1517</v>
      </c>
      <c r="D112" t="s">
        <v>1336</v>
      </c>
      <c r="E112" t="s">
        <v>106</v>
      </c>
      <c r="F112" s="86">
        <v>44985</v>
      </c>
      <c r="G112" s="77">
        <v>77627.087637000004</v>
      </c>
      <c r="H112" s="77">
        <v>-6.3223719999999997</v>
      </c>
      <c r="I112" s="77">
        <v>-4.9078735880000002</v>
      </c>
      <c r="J112" s="78">
        <f t="shared" si="1"/>
        <v>4.3305392497997672E-3</v>
      </c>
      <c r="K112" s="78">
        <f>I112/'סכום נכסי הקרן'!$C$42</f>
        <v>-2.5328512824937916E-5</v>
      </c>
    </row>
    <row r="113" spans="2:11">
      <c r="B113" t="s">
        <v>1518</v>
      </c>
      <c r="C113" t="s">
        <v>1519</v>
      </c>
      <c r="D113" t="s">
        <v>1336</v>
      </c>
      <c r="E113" t="s">
        <v>106</v>
      </c>
      <c r="F113" s="86">
        <v>44985</v>
      </c>
      <c r="G113" s="77">
        <v>193516.2543</v>
      </c>
      <c r="H113" s="77">
        <v>-6.3194939999999997</v>
      </c>
      <c r="I113" s="77">
        <v>-12.229248870999999</v>
      </c>
      <c r="J113" s="78">
        <f t="shared" si="1"/>
        <v>1.079066958059454E-2</v>
      </c>
      <c r="K113" s="78">
        <f>I113/'סכום נכסי הקרן'!$C$42</f>
        <v>-6.3112604942766305E-5</v>
      </c>
    </row>
    <row r="114" spans="2:11">
      <c r="B114" t="s">
        <v>1520</v>
      </c>
      <c r="C114" t="s">
        <v>1521</v>
      </c>
      <c r="D114" t="s">
        <v>1336</v>
      </c>
      <c r="E114" t="s">
        <v>106</v>
      </c>
      <c r="F114" s="86">
        <v>44985</v>
      </c>
      <c r="G114" s="77">
        <v>735687.41782800003</v>
      </c>
      <c r="H114" s="77">
        <v>-6.2724320000000002</v>
      </c>
      <c r="I114" s="77">
        <v>-46.145494219000007</v>
      </c>
      <c r="J114" s="78">
        <f t="shared" si="1"/>
        <v>4.0717200704882495E-2</v>
      </c>
      <c r="K114" s="78">
        <f>I114/'סכום נכסי הקרן'!$C$42</f>
        <v>-2.3814727930173416E-4</v>
      </c>
    </row>
    <row r="115" spans="2:11">
      <c r="B115" t="s">
        <v>1520</v>
      </c>
      <c r="C115" t="s">
        <v>1522</v>
      </c>
      <c r="D115" t="s">
        <v>1336</v>
      </c>
      <c r="E115" t="s">
        <v>106</v>
      </c>
      <c r="F115" s="86">
        <v>44985</v>
      </c>
      <c r="G115" s="77">
        <v>5177.571113</v>
      </c>
      <c r="H115" s="77">
        <v>-6.2724320000000002</v>
      </c>
      <c r="I115" s="77">
        <v>-0.32475963200000002</v>
      </c>
      <c r="J115" s="78">
        <f t="shared" si="1"/>
        <v>2.8655675577407081E-4</v>
      </c>
      <c r="K115" s="78">
        <f>I115/'סכום נכסי הקרן'!$C$42</f>
        <v>-1.6760167833675097E-6</v>
      </c>
    </row>
    <row r="116" spans="2:11">
      <c r="B116" t="s">
        <v>1523</v>
      </c>
      <c r="C116" t="s">
        <v>1524</v>
      </c>
      <c r="D116" t="s">
        <v>1336</v>
      </c>
      <c r="E116" t="s">
        <v>106</v>
      </c>
      <c r="F116" s="86">
        <v>44991</v>
      </c>
      <c r="G116" s="77">
        <v>207120.03338000001</v>
      </c>
      <c r="H116" s="77">
        <v>-6.2322810000000004</v>
      </c>
      <c r="I116" s="77">
        <v>-12.908302896</v>
      </c>
      <c r="J116" s="78">
        <f t="shared" si="1"/>
        <v>1.1389843551820513E-2</v>
      </c>
      <c r="K116" s="78">
        <f>I116/'סכום נכסי הקרן'!$C$42</f>
        <v>-6.6617061256207574E-5</v>
      </c>
    </row>
    <row r="117" spans="2:11">
      <c r="B117" t="s">
        <v>1525</v>
      </c>
      <c r="C117" t="s">
        <v>1526</v>
      </c>
      <c r="D117" t="s">
        <v>1336</v>
      </c>
      <c r="E117" t="s">
        <v>106</v>
      </c>
      <c r="F117" s="86">
        <v>45035</v>
      </c>
      <c r="G117" s="77">
        <v>858396.96915000002</v>
      </c>
      <c r="H117" s="77">
        <v>-6.1492779999999998</v>
      </c>
      <c r="I117" s="77">
        <v>-52.785216048000002</v>
      </c>
      <c r="J117" s="78">
        <f t="shared" si="1"/>
        <v>4.6575863417496102E-2</v>
      </c>
      <c r="K117" s="78">
        <f>I117/'סכום נכסי הקרן'!$C$42</f>
        <v>-2.7241349999475306E-4</v>
      </c>
    </row>
    <row r="118" spans="2:11">
      <c r="B118" t="s">
        <v>1527</v>
      </c>
      <c r="C118" t="s">
        <v>1528</v>
      </c>
      <c r="D118" t="s">
        <v>1336</v>
      </c>
      <c r="E118" t="s">
        <v>106</v>
      </c>
      <c r="F118" s="86">
        <v>45007</v>
      </c>
      <c r="G118" s="77">
        <v>258307.3316</v>
      </c>
      <c r="H118" s="77">
        <v>-6.1549469999999999</v>
      </c>
      <c r="I118" s="77">
        <v>-15.898679357999999</v>
      </c>
      <c r="J118" s="78">
        <f t="shared" si="1"/>
        <v>1.4028449132867184E-2</v>
      </c>
      <c r="K118" s="78">
        <f>I118/'סכום נכסי הקרן'!$C$42</f>
        <v>-8.2049771005364913E-5</v>
      </c>
    </row>
    <row r="119" spans="2:11">
      <c r="B119" t="s">
        <v>1529</v>
      </c>
      <c r="C119" t="s">
        <v>1530</v>
      </c>
      <c r="D119" t="s">
        <v>1336</v>
      </c>
      <c r="E119" t="s">
        <v>106</v>
      </c>
      <c r="F119" s="86">
        <v>45036</v>
      </c>
      <c r="G119" s="77">
        <v>516614.66320000001</v>
      </c>
      <c r="H119" s="77">
        <v>-6.0836269999999999</v>
      </c>
      <c r="I119" s="77">
        <v>-31.428910766000001</v>
      </c>
      <c r="J119" s="78">
        <f t="shared" si="1"/>
        <v>2.7731792437237782E-2</v>
      </c>
      <c r="K119" s="78">
        <f>I119/'סכום נכסי הקרן'!$C$42</f>
        <v>-1.6219805892247043E-4</v>
      </c>
    </row>
    <row r="120" spans="2:11">
      <c r="B120" t="s">
        <v>1531</v>
      </c>
      <c r="C120" t="s">
        <v>1532</v>
      </c>
      <c r="D120" t="s">
        <v>1336</v>
      </c>
      <c r="E120" t="s">
        <v>106</v>
      </c>
      <c r="F120" s="86">
        <v>45036</v>
      </c>
      <c r="G120" s="77">
        <v>258521.576</v>
      </c>
      <c r="H120" s="77">
        <v>-5.9957130000000003</v>
      </c>
      <c r="I120" s="77">
        <v>-15.500210983000002</v>
      </c>
      <c r="J120" s="78">
        <f t="shared" si="1"/>
        <v>1.3676854311443798E-2</v>
      </c>
      <c r="K120" s="78">
        <f>I120/'סכום נכסי הקרן'!$C$42</f>
        <v>-7.9993358759703875E-5</v>
      </c>
    </row>
    <row r="121" spans="2:11">
      <c r="B121" t="s">
        <v>1533</v>
      </c>
      <c r="C121" t="s">
        <v>1534</v>
      </c>
      <c r="D121" t="s">
        <v>1336</v>
      </c>
      <c r="E121" t="s">
        <v>106</v>
      </c>
      <c r="F121" s="86">
        <v>45036</v>
      </c>
      <c r="G121" s="77">
        <v>323151.96999999997</v>
      </c>
      <c r="H121" s="77">
        <v>-5.9957130000000003</v>
      </c>
      <c r="I121" s="77">
        <v>-19.375263728999997</v>
      </c>
      <c r="J121" s="78">
        <f t="shared" si="1"/>
        <v>1.7096067889525331E-2</v>
      </c>
      <c r="K121" s="78">
        <f>I121/'סכום נכסי הקרן'!$C$42</f>
        <v>-9.999169845092001E-5</v>
      </c>
    </row>
    <row r="122" spans="2:11">
      <c r="B122" t="s">
        <v>1535</v>
      </c>
      <c r="C122" t="s">
        <v>1536</v>
      </c>
      <c r="D122" t="s">
        <v>1336</v>
      </c>
      <c r="E122" t="s">
        <v>106</v>
      </c>
      <c r="F122" s="86">
        <v>45036</v>
      </c>
      <c r="G122" s="77">
        <v>258521.576</v>
      </c>
      <c r="H122" s="77">
        <v>-5.9957130000000003</v>
      </c>
      <c r="I122" s="77">
        <v>-15.500210983000002</v>
      </c>
      <c r="J122" s="78">
        <f t="shared" si="1"/>
        <v>1.3676854311443798E-2</v>
      </c>
      <c r="K122" s="78">
        <f>I122/'סכום נכסי הקרן'!$C$42</f>
        <v>-7.9993358759703875E-5</v>
      </c>
    </row>
    <row r="123" spans="2:11">
      <c r="B123" t="s">
        <v>1537</v>
      </c>
      <c r="C123" t="s">
        <v>1538</v>
      </c>
      <c r="D123" t="s">
        <v>1336</v>
      </c>
      <c r="E123" t="s">
        <v>106</v>
      </c>
      <c r="F123" s="86">
        <v>44984</v>
      </c>
      <c r="G123" s="77">
        <v>194158.98749999999</v>
      </c>
      <c r="H123" s="77">
        <v>-5.9675399999999996</v>
      </c>
      <c r="I123" s="77">
        <v>-11.586515670999999</v>
      </c>
      <c r="J123" s="78">
        <f t="shared" si="1"/>
        <v>1.0223543859069253E-2</v>
      </c>
      <c r="K123" s="78">
        <f>I123/'סכום נכסי הקרן'!$C$42</f>
        <v>-5.9795592838172263E-5</v>
      </c>
    </row>
    <row r="124" spans="2:11">
      <c r="B124" t="s">
        <v>1539</v>
      </c>
      <c r="C124" t="s">
        <v>1540</v>
      </c>
      <c r="D124" t="s">
        <v>1336</v>
      </c>
      <c r="E124" t="s">
        <v>106</v>
      </c>
      <c r="F124" s="86">
        <v>45061</v>
      </c>
      <c r="G124" s="77">
        <v>259235.72399999999</v>
      </c>
      <c r="H124" s="77">
        <v>-5.6967819999999998</v>
      </c>
      <c r="I124" s="77">
        <v>-14.768095019</v>
      </c>
      <c r="J124" s="78">
        <f t="shared" si="1"/>
        <v>1.3030860305962701E-2</v>
      </c>
      <c r="K124" s="78">
        <f>I124/'סכום נכסי הקרן'!$C$42</f>
        <v>-7.621506083677949E-5</v>
      </c>
    </row>
    <row r="125" spans="2:11">
      <c r="B125" t="s">
        <v>1541</v>
      </c>
      <c r="C125" t="s">
        <v>1542</v>
      </c>
      <c r="D125" t="s">
        <v>1336</v>
      </c>
      <c r="E125" t="s">
        <v>106</v>
      </c>
      <c r="F125" s="86">
        <v>45061</v>
      </c>
      <c r="G125" s="77">
        <v>388853.58600000001</v>
      </c>
      <c r="H125" s="77">
        <v>-5.6967819999999998</v>
      </c>
      <c r="I125" s="77">
        <v>-22.152142528999999</v>
      </c>
      <c r="J125" s="78">
        <f t="shared" si="1"/>
        <v>1.9546290459385232E-2</v>
      </c>
      <c r="K125" s="78">
        <f>I125/'סכום נכסי הקרן'!$C$42</f>
        <v>-1.1432259125774964E-4</v>
      </c>
    </row>
    <row r="126" spans="2:11">
      <c r="B126" t="s">
        <v>1543</v>
      </c>
      <c r="C126" t="s">
        <v>1544</v>
      </c>
      <c r="D126" t="s">
        <v>1336</v>
      </c>
      <c r="E126" t="s">
        <v>106</v>
      </c>
      <c r="F126" s="86">
        <v>45061</v>
      </c>
      <c r="G126" s="77">
        <v>518714.25832000002</v>
      </c>
      <c r="H126" s="77">
        <v>-5.6473060000000004</v>
      </c>
      <c r="I126" s="77">
        <v>-29.293379719000004</v>
      </c>
      <c r="J126" s="78">
        <f t="shared" si="1"/>
        <v>2.5847473118009327E-2</v>
      </c>
      <c r="K126" s="78">
        <f>I126/'סכום נכסי הקרן'!$C$42</f>
        <v>-1.5117702821698428E-4</v>
      </c>
    </row>
    <row r="127" spans="2:11">
      <c r="B127" t="s">
        <v>1545</v>
      </c>
      <c r="C127" t="s">
        <v>1546</v>
      </c>
      <c r="D127" t="s">
        <v>1336</v>
      </c>
      <c r="E127" t="s">
        <v>106</v>
      </c>
      <c r="F127" s="86">
        <v>45005</v>
      </c>
      <c r="G127" s="77">
        <v>292202.58104999998</v>
      </c>
      <c r="H127" s="77">
        <v>-5.5763870000000004</v>
      </c>
      <c r="I127" s="77">
        <v>-16.294347129999998</v>
      </c>
      <c r="J127" s="78">
        <f t="shared" si="1"/>
        <v>1.4377572798300684E-2</v>
      </c>
      <c r="K127" s="78">
        <f>I127/'סכום נכסי הקרן'!$C$42</f>
        <v>-8.4091729922566879E-5</v>
      </c>
    </row>
    <row r="128" spans="2:11">
      <c r="B128" t="s">
        <v>1547</v>
      </c>
      <c r="C128" t="s">
        <v>1548</v>
      </c>
      <c r="D128" t="s">
        <v>1336</v>
      </c>
      <c r="E128" t="s">
        <v>106</v>
      </c>
      <c r="F128" s="86">
        <v>45106</v>
      </c>
      <c r="G128" s="77">
        <v>618907.43735000002</v>
      </c>
      <c r="H128" s="77">
        <v>-5.0981639999999997</v>
      </c>
      <c r="I128" s="77">
        <v>-31.552915424999998</v>
      </c>
      <c r="J128" s="78">
        <f t="shared" si="1"/>
        <v>2.7841209893357789E-2</v>
      </c>
      <c r="K128" s="78">
        <f>I128/'סכום נכסי הקרן'!$C$42</f>
        <v>-1.6283802112596179E-4</v>
      </c>
    </row>
    <row r="129" spans="2:11">
      <c r="B129" t="s">
        <v>1549</v>
      </c>
      <c r="C129" t="s">
        <v>1550</v>
      </c>
      <c r="D129" t="s">
        <v>1336</v>
      </c>
      <c r="E129" t="s">
        <v>106</v>
      </c>
      <c r="F129" s="86">
        <v>45138</v>
      </c>
      <c r="G129" s="77">
        <v>489106.57492500002</v>
      </c>
      <c r="H129" s="77">
        <v>-4.6942180000000002</v>
      </c>
      <c r="I129" s="77">
        <v>-22.959726492999998</v>
      </c>
      <c r="J129" s="78">
        <f t="shared" si="1"/>
        <v>2.0258874838526921E-2</v>
      </c>
      <c r="K129" s="78">
        <f>I129/'סכום נכסי הקרן'!$C$42</f>
        <v>-1.1849036380172906E-4</v>
      </c>
    </row>
    <row r="130" spans="2:11">
      <c r="B130" t="s">
        <v>1551</v>
      </c>
      <c r="C130" t="s">
        <v>1552</v>
      </c>
      <c r="D130" t="s">
        <v>1336</v>
      </c>
      <c r="E130" t="s">
        <v>106</v>
      </c>
      <c r="F130" s="86">
        <v>45132</v>
      </c>
      <c r="G130" s="77">
        <v>162760.45589700001</v>
      </c>
      <c r="H130" s="77">
        <v>-4.3424469999999999</v>
      </c>
      <c r="I130" s="77">
        <v>-7.06778643</v>
      </c>
      <c r="J130" s="78">
        <f t="shared" si="1"/>
        <v>6.2363722283217812E-3</v>
      </c>
      <c r="K130" s="78">
        <f>I130/'סכום נכסי הקרן'!$C$42</f>
        <v>-3.6475372893442414E-5</v>
      </c>
    </row>
    <row r="131" spans="2:11">
      <c r="B131" t="s">
        <v>1553</v>
      </c>
      <c r="C131" t="s">
        <v>1554</v>
      </c>
      <c r="D131" t="s">
        <v>1336</v>
      </c>
      <c r="E131" t="s">
        <v>106</v>
      </c>
      <c r="F131" s="86">
        <v>45132</v>
      </c>
      <c r="G131" s="77">
        <v>157922.65125</v>
      </c>
      <c r="H131" s="77">
        <v>-4.0698790000000002</v>
      </c>
      <c r="I131" s="77">
        <v>-6.4272606800000016</v>
      </c>
      <c r="J131" s="78">
        <f t="shared" si="1"/>
        <v>5.6711942849320893E-3</v>
      </c>
      <c r="K131" s="78">
        <f>I131/'סכום נכסי הקרן'!$C$42</f>
        <v>-3.316975297828295E-5</v>
      </c>
    </row>
    <row r="132" spans="2:11">
      <c r="B132" t="s">
        <v>1555</v>
      </c>
      <c r="C132" t="s">
        <v>1556</v>
      </c>
      <c r="D132" t="s">
        <v>1336</v>
      </c>
      <c r="E132" t="s">
        <v>106</v>
      </c>
      <c r="F132" s="86">
        <v>45132</v>
      </c>
      <c r="G132" s="77">
        <v>478035.598428</v>
      </c>
      <c r="H132" s="77">
        <v>-4.0472289999999997</v>
      </c>
      <c r="I132" s="77">
        <v>-19.347196213</v>
      </c>
      <c r="J132" s="78">
        <f t="shared" si="1"/>
        <v>1.7071302076489814E-2</v>
      </c>
      <c r="K132" s="78">
        <f>I132/'סכום נכסי הקרן'!$C$42</f>
        <v>-9.9846847849896335E-5</v>
      </c>
    </row>
    <row r="133" spans="2:11">
      <c r="B133" t="s">
        <v>1557</v>
      </c>
      <c r="C133" t="s">
        <v>1558</v>
      </c>
      <c r="D133" t="s">
        <v>1336</v>
      </c>
      <c r="E133" t="s">
        <v>106</v>
      </c>
      <c r="F133" s="86">
        <v>45132</v>
      </c>
      <c r="G133" s="77">
        <v>262527.94627999997</v>
      </c>
      <c r="H133" s="77">
        <v>-4.0387380000000004</v>
      </c>
      <c r="I133" s="77">
        <v>-10.602816097000002</v>
      </c>
      <c r="J133" s="78">
        <f t="shared" si="1"/>
        <v>9.3555611087323062E-3</v>
      </c>
      <c r="K133" s="78">
        <f>I133/'סכום נכסי הקרן'!$C$42</f>
        <v>-5.4718924332107864E-5</v>
      </c>
    </row>
    <row r="134" spans="2:11">
      <c r="B134" t="s">
        <v>1559</v>
      </c>
      <c r="C134" t="s">
        <v>1560</v>
      </c>
      <c r="D134" t="s">
        <v>1336</v>
      </c>
      <c r="E134" t="s">
        <v>106</v>
      </c>
      <c r="F134" s="86">
        <v>45132</v>
      </c>
      <c r="G134" s="77">
        <v>197110.20410999999</v>
      </c>
      <c r="H134" s="77">
        <v>-3.925656</v>
      </c>
      <c r="I134" s="77">
        <v>-7.7378676729999993</v>
      </c>
      <c r="J134" s="78">
        <f t="shared" si="1"/>
        <v>6.8276289245947233E-3</v>
      </c>
      <c r="K134" s="78">
        <f>I134/'סכום נכסי הקרן'!$C$42</f>
        <v>-3.9933522548839742E-5</v>
      </c>
    </row>
    <row r="135" spans="2:11">
      <c r="B135" t="s">
        <v>1561</v>
      </c>
      <c r="C135" t="s">
        <v>1562</v>
      </c>
      <c r="D135" t="s">
        <v>1336</v>
      </c>
      <c r="E135" t="s">
        <v>106</v>
      </c>
      <c r="F135" s="86">
        <v>45110</v>
      </c>
      <c r="G135" s="77">
        <v>131903.13560000001</v>
      </c>
      <c r="H135" s="77">
        <v>-3.8723550000000002</v>
      </c>
      <c r="I135" s="77">
        <v>-5.1077578919999995</v>
      </c>
      <c r="J135" s="78">
        <f t="shared" si="1"/>
        <v>4.5069103010035635E-3</v>
      </c>
      <c r="K135" s="78">
        <f>I135/'סכום נכסי הקרן'!$C$42</f>
        <v>-2.6360074063545714E-5</v>
      </c>
    </row>
    <row r="136" spans="2:11">
      <c r="B136" t="s">
        <v>1563</v>
      </c>
      <c r="C136" t="s">
        <v>1564</v>
      </c>
      <c r="D136" t="s">
        <v>1336</v>
      </c>
      <c r="E136" t="s">
        <v>106</v>
      </c>
      <c r="F136" s="86">
        <v>45110</v>
      </c>
      <c r="G136" s="77">
        <v>468509.65392000007</v>
      </c>
      <c r="H136" s="77">
        <v>-3.7616879999999999</v>
      </c>
      <c r="I136" s="77">
        <v>-17.623872890999998</v>
      </c>
      <c r="J136" s="78">
        <f t="shared" si="1"/>
        <v>1.5550700709685349E-2</v>
      </c>
      <c r="K136" s="78">
        <f>I136/'סכום נכסי הקרן'!$C$42</f>
        <v>-9.0953135312247391E-5</v>
      </c>
    </row>
    <row r="137" spans="2:11">
      <c r="B137" t="s">
        <v>1565</v>
      </c>
      <c r="C137" t="s">
        <v>1566</v>
      </c>
      <c r="D137" t="s">
        <v>1336</v>
      </c>
      <c r="E137" t="s">
        <v>106</v>
      </c>
      <c r="F137" s="86">
        <v>45110</v>
      </c>
      <c r="G137" s="77">
        <v>132382.8701</v>
      </c>
      <c r="H137" s="77">
        <v>-3.7936809999999999</v>
      </c>
      <c r="I137" s="77">
        <v>-5.0221838189999994</v>
      </c>
      <c r="J137" s="78">
        <f t="shared" si="1"/>
        <v>4.4314026752982428E-3</v>
      </c>
      <c r="K137" s="78">
        <f>I137/'סכום נכסי הקרן'!$C$42</f>
        <v>-2.5918444105764765E-5</v>
      </c>
    </row>
    <row r="138" spans="2:11">
      <c r="B138" t="s">
        <v>1567</v>
      </c>
      <c r="C138" t="s">
        <v>1568</v>
      </c>
      <c r="D138" t="s">
        <v>1336</v>
      </c>
      <c r="E138" t="s">
        <v>106</v>
      </c>
      <c r="F138" s="86">
        <v>45152</v>
      </c>
      <c r="G138" s="77">
        <v>666996.37829999998</v>
      </c>
      <c r="H138" s="77">
        <v>-2.8117939999999999</v>
      </c>
      <c r="I138" s="77">
        <v>-18.754561995</v>
      </c>
      <c r="J138" s="78">
        <f t="shared" si="1"/>
        <v>1.6548381977631026E-2</v>
      </c>
      <c r="K138" s="78">
        <f>I138/'סכום נכסי הקרן'!$C$42</f>
        <v>-9.6788386151165618E-5</v>
      </c>
    </row>
    <row r="139" spans="2:11">
      <c r="B139" t="s">
        <v>1569</v>
      </c>
      <c r="C139" t="s">
        <v>1570</v>
      </c>
      <c r="D139" t="s">
        <v>1336</v>
      </c>
      <c r="E139" t="s">
        <v>106</v>
      </c>
      <c r="F139" s="86">
        <v>45160</v>
      </c>
      <c r="G139" s="77">
        <v>233767.42095</v>
      </c>
      <c r="H139" s="77">
        <v>-2.2028210000000001</v>
      </c>
      <c r="I139" s="77">
        <v>-5.1494788639999998</v>
      </c>
      <c r="J139" s="78">
        <f t="shared" si="1"/>
        <v>4.5437234551213785E-3</v>
      </c>
      <c r="K139" s="78">
        <f>I139/'סכום נכסי הקרן'!$C$42</f>
        <v>-2.6575387305711251E-5</v>
      </c>
    </row>
    <row r="140" spans="2:11">
      <c r="B140" t="s">
        <v>1571</v>
      </c>
      <c r="C140" t="s">
        <v>1572</v>
      </c>
      <c r="D140" t="s">
        <v>1336</v>
      </c>
      <c r="E140" t="s">
        <v>106</v>
      </c>
      <c r="F140" s="86">
        <v>45155</v>
      </c>
      <c r="G140" s="77">
        <v>401033.38013999996</v>
      </c>
      <c r="H140" s="77">
        <v>-2.149362</v>
      </c>
      <c r="I140" s="77">
        <v>-8.6196609869999996</v>
      </c>
      <c r="J140" s="78">
        <f t="shared" ref="J140:J203" si="2">I140/$I$11</f>
        <v>7.6056930878251666E-3</v>
      </c>
      <c r="K140" s="78">
        <f>I140/'סכום נכסי הקרן'!$C$42</f>
        <v>-4.4484274083517102E-5</v>
      </c>
    </row>
    <row r="141" spans="2:11">
      <c r="B141" t="s">
        <v>1573</v>
      </c>
      <c r="C141" t="s">
        <v>1574</v>
      </c>
      <c r="D141" t="s">
        <v>1336</v>
      </c>
      <c r="E141" t="s">
        <v>106</v>
      </c>
      <c r="F141" s="86">
        <v>45155</v>
      </c>
      <c r="G141" s="77">
        <v>401065.51679999998</v>
      </c>
      <c r="H141" s="77">
        <v>-2.1411769999999999</v>
      </c>
      <c r="I141" s="77">
        <v>-8.5875243269999988</v>
      </c>
      <c r="J141" s="78">
        <f t="shared" si="2"/>
        <v>7.5773368017489013E-3</v>
      </c>
      <c r="K141" s="78">
        <f>I141/'סכום נכסי הקרן'!$C$42</f>
        <v>-4.4318423478287401E-5</v>
      </c>
    </row>
    <row r="142" spans="2:11">
      <c r="B142" t="s">
        <v>1575</v>
      </c>
      <c r="C142" t="s">
        <v>1576</v>
      </c>
      <c r="D142" t="s">
        <v>1336</v>
      </c>
      <c r="E142" t="s">
        <v>106</v>
      </c>
      <c r="F142" s="86">
        <v>45160</v>
      </c>
      <c r="G142" s="77">
        <v>334221.26400000002</v>
      </c>
      <c r="H142" s="77">
        <v>-2.1209280000000001</v>
      </c>
      <c r="I142" s="77">
        <v>-7.088592877</v>
      </c>
      <c r="J142" s="78">
        <f t="shared" si="2"/>
        <v>6.2547311232213328E-3</v>
      </c>
      <c r="K142" s="78">
        <f>I142/'סכום נכסי הקרן'!$C$42</f>
        <v>-3.6582750630507488E-5</v>
      </c>
    </row>
    <row r="143" spans="2:11">
      <c r="B143" t="s">
        <v>1577</v>
      </c>
      <c r="C143" t="s">
        <v>1578</v>
      </c>
      <c r="D143" t="s">
        <v>1336</v>
      </c>
      <c r="E143" t="s">
        <v>106</v>
      </c>
      <c r="F143" s="86">
        <v>45160</v>
      </c>
      <c r="G143" s="77">
        <v>334221.26400000002</v>
      </c>
      <c r="H143" s="77">
        <v>-2.1209280000000001</v>
      </c>
      <c r="I143" s="77">
        <v>-7.088592877</v>
      </c>
      <c r="J143" s="78">
        <f t="shared" si="2"/>
        <v>6.2547311232213328E-3</v>
      </c>
      <c r="K143" s="78">
        <f>I143/'סכום נכסי הקרן'!$C$42</f>
        <v>-3.6582750630507488E-5</v>
      </c>
    </row>
    <row r="144" spans="2:11">
      <c r="B144" t="s">
        <v>1579</v>
      </c>
      <c r="C144" t="s">
        <v>1580</v>
      </c>
      <c r="D144" t="s">
        <v>1336</v>
      </c>
      <c r="E144" t="s">
        <v>106</v>
      </c>
      <c r="F144" s="86">
        <v>45168</v>
      </c>
      <c r="G144" s="77">
        <v>468784.60090000002</v>
      </c>
      <c r="H144" s="77">
        <v>-1.930353</v>
      </c>
      <c r="I144" s="77">
        <v>-9.0491987279999986</v>
      </c>
      <c r="J144" s="78">
        <f t="shared" si="2"/>
        <v>7.9847024517213632E-3</v>
      </c>
      <c r="K144" s="78">
        <f>I144/'סכום נכסי הקרן'!$C$42</f>
        <v>-4.6701028852489637E-5</v>
      </c>
    </row>
    <row r="145" spans="2:11">
      <c r="B145" t="s">
        <v>1581</v>
      </c>
      <c r="C145" t="s">
        <v>1582</v>
      </c>
      <c r="D145" t="s">
        <v>1336</v>
      </c>
      <c r="E145" t="s">
        <v>106</v>
      </c>
      <c r="F145" s="86">
        <v>45174</v>
      </c>
      <c r="G145" s="77">
        <v>415261.37152500002</v>
      </c>
      <c r="H145" s="77">
        <v>-1.437918</v>
      </c>
      <c r="I145" s="77">
        <v>-5.9711166069999999</v>
      </c>
      <c r="J145" s="78">
        <f t="shared" si="2"/>
        <v>5.2687084066242477E-3</v>
      </c>
      <c r="K145" s="78">
        <f>I145/'סכום נכסי הקרן'!$C$42</f>
        <v>-3.0815688474411306E-5</v>
      </c>
    </row>
    <row r="146" spans="2:11">
      <c r="B146" t="s">
        <v>1581</v>
      </c>
      <c r="C146" t="s">
        <v>1583</v>
      </c>
      <c r="D146" t="s">
        <v>1336</v>
      </c>
      <c r="E146" t="s">
        <v>106</v>
      </c>
      <c r="F146" s="86">
        <v>45174</v>
      </c>
      <c r="G146" s="77">
        <v>67219.180500000002</v>
      </c>
      <c r="H146" s="77">
        <v>-1.437918</v>
      </c>
      <c r="I146" s="77">
        <v>-0.96655646899999992</v>
      </c>
      <c r="J146" s="78">
        <f t="shared" si="2"/>
        <v>8.5285626271765572E-4</v>
      </c>
      <c r="K146" s="78">
        <f>I146/'סכום נכסי הקרן'!$C$42</f>
        <v>-4.9881965136493256E-6</v>
      </c>
    </row>
    <row r="147" spans="2:11">
      <c r="B147" t="s">
        <v>1584</v>
      </c>
      <c r="C147" t="s">
        <v>1585</v>
      </c>
      <c r="D147" t="s">
        <v>1336</v>
      </c>
      <c r="E147" t="s">
        <v>106</v>
      </c>
      <c r="F147" s="86">
        <v>45169</v>
      </c>
      <c r="G147" s="77">
        <v>201705.74648999999</v>
      </c>
      <c r="H147" s="77">
        <v>-1.4481839999999999</v>
      </c>
      <c r="I147" s="77">
        <v>-2.9210697449999992</v>
      </c>
      <c r="J147" s="78">
        <f t="shared" si="2"/>
        <v>2.5774517120926901E-3</v>
      </c>
      <c r="K147" s="78">
        <f>I147/'סכום נכסי הקרן'!$C$42</f>
        <v>-1.5075032225701778E-5</v>
      </c>
    </row>
    <row r="148" spans="2:11">
      <c r="B148" t="s">
        <v>1586</v>
      </c>
      <c r="C148" t="s">
        <v>1587</v>
      </c>
      <c r="D148" t="s">
        <v>1336</v>
      </c>
      <c r="E148" t="s">
        <v>106</v>
      </c>
      <c r="F148" s="86">
        <v>45174</v>
      </c>
      <c r="G148" s="77">
        <v>168226.48824999999</v>
      </c>
      <c r="H148" s="77">
        <v>-1.330263</v>
      </c>
      <c r="I148" s="77">
        <v>-2.2378541730000001</v>
      </c>
      <c r="J148" s="78">
        <f t="shared" si="2"/>
        <v>1.9746057345894092E-3</v>
      </c>
      <c r="K148" s="78">
        <f>I148/'סכום נכסי הקרן'!$C$42</f>
        <v>-1.1549099035427588E-5</v>
      </c>
    </row>
    <row r="149" spans="2:11">
      <c r="B149" t="s">
        <v>1586</v>
      </c>
      <c r="C149" t="s">
        <v>1588</v>
      </c>
      <c r="D149" t="s">
        <v>1336</v>
      </c>
      <c r="E149" t="s">
        <v>106</v>
      </c>
      <c r="F149" s="86">
        <v>45174</v>
      </c>
      <c r="G149" s="77">
        <v>5398.7344450000001</v>
      </c>
      <c r="H149" s="77">
        <v>-1.330263</v>
      </c>
      <c r="I149" s="77">
        <v>-7.1817348999999989E-2</v>
      </c>
      <c r="J149" s="78">
        <f t="shared" si="2"/>
        <v>6.3369164483269896E-5</v>
      </c>
      <c r="K149" s="78">
        <f>I149/'סכום נכסי הקרן'!$C$42</f>
        <v>-3.7063437201136444E-7</v>
      </c>
    </row>
    <row r="150" spans="2:11">
      <c r="B150" t="s">
        <v>1589</v>
      </c>
      <c r="C150" t="s">
        <v>1590</v>
      </c>
      <c r="D150" t="s">
        <v>1336</v>
      </c>
      <c r="E150" t="s">
        <v>106</v>
      </c>
      <c r="F150" s="86">
        <v>45181</v>
      </c>
      <c r="G150" s="77">
        <v>216006.674</v>
      </c>
      <c r="H150" s="77">
        <v>-1.2697689999999999</v>
      </c>
      <c r="I150" s="77">
        <v>-2.742786283</v>
      </c>
      <c r="J150" s="78">
        <f t="shared" si="2"/>
        <v>2.4201405026783081E-3</v>
      </c>
      <c r="K150" s="78">
        <f>I150/'סכום נכסי הקרן'!$C$42</f>
        <v>-1.4154948431208309E-5</v>
      </c>
    </row>
    <row r="151" spans="2:11">
      <c r="B151" t="s">
        <v>1589</v>
      </c>
      <c r="C151" t="s">
        <v>1591</v>
      </c>
      <c r="D151" t="s">
        <v>1336</v>
      </c>
      <c r="E151" t="s">
        <v>106</v>
      </c>
      <c r="F151" s="86">
        <v>45181</v>
      </c>
      <c r="G151" s="77">
        <v>148078.58780000001</v>
      </c>
      <c r="H151" s="77">
        <v>-1.2697689999999999</v>
      </c>
      <c r="I151" s="77">
        <v>-1.8802563450000003</v>
      </c>
      <c r="J151" s="78">
        <f t="shared" si="2"/>
        <v>1.6590736814445339E-3</v>
      </c>
      <c r="K151" s="78">
        <f>I151/'סכום נכסי הקרן'!$C$42</f>
        <v>-9.7036111657290297E-6</v>
      </c>
    </row>
    <row r="152" spans="2:11">
      <c r="B152" t="s">
        <v>1592</v>
      </c>
      <c r="C152" t="s">
        <v>1593</v>
      </c>
      <c r="D152" t="s">
        <v>1336</v>
      </c>
      <c r="E152" t="s">
        <v>106</v>
      </c>
      <c r="F152" s="86">
        <v>45181</v>
      </c>
      <c r="G152" s="77">
        <v>201952.12754999998</v>
      </c>
      <c r="H152" s="77">
        <v>-1.25634</v>
      </c>
      <c r="I152" s="77">
        <v>-2.5372053750000001</v>
      </c>
      <c r="J152" s="78">
        <f t="shared" si="2"/>
        <v>2.2387429635729317E-3</v>
      </c>
      <c r="K152" s="78">
        <f>I152/'סכום נכסי הקרן'!$C$42</f>
        <v>-1.3093988206484531E-5</v>
      </c>
    </row>
    <row r="153" spans="2:11">
      <c r="B153" t="s">
        <v>1594</v>
      </c>
      <c r="C153" t="s">
        <v>1595</v>
      </c>
      <c r="D153" t="s">
        <v>1336</v>
      </c>
      <c r="E153" t="s">
        <v>106</v>
      </c>
      <c r="F153" s="86">
        <v>45159</v>
      </c>
      <c r="G153" s="77">
        <v>269412.33299999998</v>
      </c>
      <c r="H153" s="77">
        <v>-1.369534</v>
      </c>
      <c r="I153" s="77">
        <v>-3.6896944180000006</v>
      </c>
      <c r="J153" s="78">
        <f t="shared" si="2"/>
        <v>3.2556597496691902E-3</v>
      </c>
      <c r="K153" s="78">
        <f>I153/'סכום נכסי הקרן'!$C$42</f>
        <v>-1.904174398764381E-5</v>
      </c>
    </row>
    <row r="154" spans="2:11">
      <c r="B154" t="s">
        <v>1596</v>
      </c>
      <c r="C154" t="s">
        <v>1597</v>
      </c>
      <c r="D154" t="s">
        <v>1336</v>
      </c>
      <c r="E154" t="s">
        <v>106</v>
      </c>
      <c r="F154" s="86">
        <v>45167</v>
      </c>
      <c r="G154" s="77">
        <v>235779.53294</v>
      </c>
      <c r="H154" s="77">
        <v>-1.3306359999999999</v>
      </c>
      <c r="I154" s="77">
        <v>-3.137366874</v>
      </c>
      <c r="J154" s="78">
        <f t="shared" si="2"/>
        <v>2.7683048769019353E-3</v>
      </c>
      <c r="K154" s="78">
        <f>I154/'סכום נכסי הקרן'!$C$42</f>
        <v>-1.6191296633829351E-5</v>
      </c>
    </row>
    <row r="155" spans="2:11">
      <c r="B155" t="s">
        <v>1598</v>
      </c>
      <c r="C155" t="s">
        <v>1599</v>
      </c>
      <c r="D155" t="s">
        <v>1336</v>
      </c>
      <c r="E155" t="s">
        <v>106</v>
      </c>
      <c r="F155" s="86">
        <v>45189</v>
      </c>
      <c r="G155" s="77">
        <v>995970.954057</v>
      </c>
      <c r="H155" s="77">
        <v>-1.13608</v>
      </c>
      <c r="I155" s="77">
        <v>-11.315022881999997</v>
      </c>
      <c r="J155" s="78">
        <f t="shared" si="2"/>
        <v>9.9839879378090177E-3</v>
      </c>
      <c r="K155" s="78">
        <f>I155/'סכום נכסי הקרן'!$C$42</f>
        <v>-5.8394475131131457E-5</v>
      </c>
    </row>
    <row r="156" spans="2:11">
      <c r="B156" t="s">
        <v>1600</v>
      </c>
      <c r="C156" t="s">
        <v>1601</v>
      </c>
      <c r="D156" t="s">
        <v>1336</v>
      </c>
      <c r="E156" t="s">
        <v>106</v>
      </c>
      <c r="F156" s="86">
        <v>45174</v>
      </c>
      <c r="G156" s="77">
        <v>141572.69951999999</v>
      </c>
      <c r="H156" s="77">
        <v>-1.142415</v>
      </c>
      <c r="I156" s="77">
        <v>-1.617348115</v>
      </c>
      <c r="J156" s="78">
        <f t="shared" si="2"/>
        <v>1.4270924804832539E-3</v>
      </c>
      <c r="K156" s="78">
        <f>I156/'סכום נכסי הקרן'!$C$42</f>
        <v>-8.3467965787318207E-6</v>
      </c>
    </row>
    <row r="157" spans="2:11">
      <c r="B157" t="s">
        <v>1602</v>
      </c>
      <c r="C157" t="s">
        <v>1603</v>
      </c>
      <c r="D157" t="s">
        <v>1336</v>
      </c>
      <c r="E157" t="s">
        <v>106</v>
      </c>
      <c r="F157" s="86">
        <v>45167</v>
      </c>
      <c r="G157" s="77">
        <v>243394.25760000001</v>
      </c>
      <c r="H157" s="77">
        <v>-1.2554970000000001</v>
      </c>
      <c r="I157" s="77">
        <v>-3.0558065249999995</v>
      </c>
      <c r="J157" s="78">
        <f t="shared" si="2"/>
        <v>2.6963388235309886E-3</v>
      </c>
      <c r="K157" s="78">
        <f>I157/'סכום נכסי הקרן'!$C$42</f>
        <v>-1.5770380669183499E-5</v>
      </c>
    </row>
    <row r="158" spans="2:11">
      <c r="B158" t="s">
        <v>1604</v>
      </c>
      <c r="C158" t="s">
        <v>1605</v>
      </c>
      <c r="D158" t="s">
        <v>1336</v>
      </c>
      <c r="E158" t="s">
        <v>106</v>
      </c>
      <c r="F158" s="86">
        <v>45189</v>
      </c>
      <c r="G158" s="77">
        <v>324577.24338</v>
      </c>
      <c r="H158" s="77">
        <v>-1.055741</v>
      </c>
      <c r="I158" s="77">
        <v>-3.4266937799999999</v>
      </c>
      <c r="J158" s="78">
        <f t="shared" si="2"/>
        <v>3.0235970110595129E-3</v>
      </c>
      <c r="K158" s="78">
        <f>I158/'סכום נכסי הקרן'!$C$42</f>
        <v>-1.7684452502215709E-5</v>
      </c>
    </row>
    <row r="159" spans="2:11">
      <c r="B159" t="s">
        <v>1606</v>
      </c>
      <c r="C159" t="s">
        <v>1607</v>
      </c>
      <c r="D159" t="s">
        <v>1336</v>
      </c>
      <c r="E159" t="s">
        <v>106</v>
      </c>
      <c r="F159" s="86">
        <v>45189</v>
      </c>
      <c r="G159" s="77">
        <v>235991.99197</v>
      </c>
      <c r="H159" s="77">
        <v>-1.055741</v>
      </c>
      <c r="I159" s="77">
        <v>-2.4914633030000002</v>
      </c>
      <c r="J159" s="78">
        <f t="shared" si="2"/>
        <v>2.1983817287914366E-3</v>
      </c>
      <c r="K159" s="78">
        <f>I159/'סכום נכסי הקרן'!$C$42</f>
        <v>-1.2857922905184999E-5</v>
      </c>
    </row>
    <row r="160" spans="2:11">
      <c r="B160" t="s">
        <v>1608</v>
      </c>
      <c r="C160" t="s">
        <v>1609</v>
      </c>
      <c r="D160" t="s">
        <v>1336</v>
      </c>
      <c r="E160" t="s">
        <v>106</v>
      </c>
      <c r="F160" s="86">
        <v>45190</v>
      </c>
      <c r="G160" s="77">
        <v>269733.69959999999</v>
      </c>
      <c r="H160" s="77">
        <v>-1.0218849999999999</v>
      </c>
      <c r="I160" s="77">
        <v>-2.75636847</v>
      </c>
      <c r="J160" s="78">
        <f t="shared" si="2"/>
        <v>2.4321249584404602E-3</v>
      </c>
      <c r="K160" s="78">
        <f>I160/'סכום נכסי הקרן'!$C$42</f>
        <v>-1.4225043267893048E-5</v>
      </c>
    </row>
    <row r="161" spans="2:11">
      <c r="B161" t="s">
        <v>1610</v>
      </c>
      <c r="C161" t="s">
        <v>1611</v>
      </c>
      <c r="D161" t="s">
        <v>1336</v>
      </c>
      <c r="E161" t="s">
        <v>106</v>
      </c>
      <c r="F161" s="86">
        <v>45188</v>
      </c>
      <c r="G161" s="77">
        <v>337434.93</v>
      </c>
      <c r="H161" s="77">
        <v>-0.96947099999999997</v>
      </c>
      <c r="I161" s="77">
        <v>-3.2713334509999998</v>
      </c>
      <c r="J161" s="78">
        <f t="shared" si="2"/>
        <v>2.8865123876410693E-3</v>
      </c>
      <c r="K161" s="78">
        <f>I161/'סכום נכסי הקרן'!$C$42</f>
        <v>-1.6882670220132392E-5</v>
      </c>
    </row>
    <row r="162" spans="2:11">
      <c r="B162" t="s">
        <v>1612</v>
      </c>
      <c r="C162" t="s">
        <v>1613</v>
      </c>
      <c r="D162" t="s">
        <v>1336</v>
      </c>
      <c r="E162" t="s">
        <v>106</v>
      </c>
      <c r="F162" s="86">
        <v>45188</v>
      </c>
      <c r="G162" s="77">
        <v>674869.86</v>
      </c>
      <c r="H162" s="77">
        <v>-0.96947099999999997</v>
      </c>
      <c r="I162" s="77">
        <v>-6.5426669019999997</v>
      </c>
      <c r="J162" s="78">
        <f t="shared" si="2"/>
        <v>5.7730247752821387E-3</v>
      </c>
      <c r="K162" s="78">
        <f>I162/'סכום נכסי הקרן'!$C$42</f>
        <v>-3.3765340440264784E-5</v>
      </c>
    </row>
    <row r="163" spans="2:11">
      <c r="B163" t="s">
        <v>1614</v>
      </c>
      <c r="C163" t="s">
        <v>1615</v>
      </c>
      <c r="D163" t="s">
        <v>1336</v>
      </c>
      <c r="E163" t="s">
        <v>106</v>
      </c>
      <c r="F163" s="86">
        <v>45190</v>
      </c>
      <c r="G163" s="77">
        <v>472408.902</v>
      </c>
      <c r="H163" s="77">
        <v>-0.94170900000000002</v>
      </c>
      <c r="I163" s="77">
        <v>-4.4487171219999997</v>
      </c>
      <c r="J163" s="78">
        <f t="shared" si="2"/>
        <v>3.9253953392732041E-3</v>
      </c>
      <c r="K163" s="78">
        <f>I163/'סכום נכסי הקרן'!$C$42</f>
        <v>-2.295890198855258E-5</v>
      </c>
    </row>
    <row r="164" spans="2:11">
      <c r="B164" t="s">
        <v>1616</v>
      </c>
      <c r="C164" t="s">
        <v>1617</v>
      </c>
      <c r="D164" t="s">
        <v>1336</v>
      </c>
      <c r="E164" t="s">
        <v>106</v>
      </c>
      <c r="F164" s="86">
        <v>45182</v>
      </c>
      <c r="G164" s="77">
        <v>337702.73550000007</v>
      </c>
      <c r="H164" s="77">
        <v>-0.91713999999999996</v>
      </c>
      <c r="I164" s="77">
        <v>-3.0972063150000002</v>
      </c>
      <c r="J164" s="78">
        <f t="shared" si="2"/>
        <v>2.7328685776727472E-3</v>
      </c>
      <c r="K164" s="78">
        <f>I164/'סכום נכסי הקרן'!$C$42</f>
        <v>-1.5984036357978871E-5</v>
      </c>
    </row>
    <row r="165" spans="2:11">
      <c r="B165" t="s">
        <v>1618</v>
      </c>
      <c r="C165" t="s">
        <v>1619</v>
      </c>
      <c r="D165" t="s">
        <v>1336</v>
      </c>
      <c r="E165" t="s">
        <v>106</v>
      </c>
      <c r="F165" s="86">
        <v>45182</v>
      </c>
      <c r="G165" s="77">
        <v>202712.69517000002</v>
      </c>
      <c r="H165" s="77">
        <v>-0.87180999999999997</v>
      </c>
      <c r="I165" s="77">
        <v>-1.7672699189999999</v>
      </c>
      <c r="J165" s="78">
        <f t="shared" si="2"/>
        <v>1.5593783360542321E-3</v>
      </c>
      <c r="K165" s="78">
        <f>I165/'סכום נכסי הקרן'!$C$42</f>
        <v>-9.1205117666364985E-6</v>
      </c>
    </row>
    <row r="166" spans="2:11">
      <c r="B166" t="s">
        <v>1620</v>
      </c>
      <c r="C166" t="s">
        <v>1621</v>
      </c>
      <c r="D166" t="s">
        <v>1336</v>
      </c>
      <c r="E166" t="s">
        <v>106</v>
      </c>
      <c r="F166" s="86">
        <v>45182</v>
      </c>
      <c r="G166" s="77">
        <v>270305.01799999998</v>
      </c>
      <c r="H166" s="77">
        <v>-0.863815</v>
      </c>
      <c r="I166" s="77">
        <v>-2.3349354520000003</v>
      </c>
      <c r="J166" s="78">
        <f t="shared" si="2"/>
        <v>2.0602669240214672E-3</v>
      </c>
      <c r="K166" s="78">
        <f>I166/'סכום נכסי הקרן'!$C$42</f>
        <v>-1.2050115285362199E-5</v>
      </c>
    </row>
    <row r="167" spans="2:11">
      <c r="B167" t="s">
        <v>1622</v>
      </c>
      <c r="C167" t="s">
        <v>1623</v>
      </c>
      <c r="D167" t="s">
        <v>1336</v>
      </c>
      <c r="E167" t="s">
        <v>106</v>
      </c>
      <c r="F167" s="86">
        <v>45173</v>
      </c>
      <c r="G167" s="77">
        <v>642144.02789999999</v>
      </c>
      <c r="H167" s="77">
        <v>-0.90468800000000005</v>
      </c>
      <c r="I167" s="77">
        <v>-5.8094020530000003</v>
      </c>
      <c r="J167" s="78">
        <f t="shared" si="2"/>
        <v>5.1260170330988258E-3</v>
      </c>
      <c r="K167" s="78">
        <f>I167/'סכום נכסי הקרן'!$C$42</f>
        <v>-2.9981113361274123E-5</v>
      </c>
    </row>
    <row r="168" spans="2:11">
      <c r="B168" t="s">
        <v>1624</v>
      </c>
      <c r="C168" t="s">
        <v>1625</v>
      </c>
      <c r="D168" t="s">
        <v>1336</v>
      </c>
      <c r="E168" t="s">
        <v>106</v>
      </c>
      <c r="F168" s="86">
        <v>45173</v>
      </c>
      <c r="G168" s="77">
        <v>574549.91969999997</v>
      </c>
      <c r="H168" s="77">
        <v>-0.90468800000000005</v>
      </c>
      <c r="I168" s="77">
        <v>-5.1978860469999999</v>
      </c>
      <c r="J168" s="78">
        <f t="shared" si="2"/>
        <v>4.5864362924011104E-3</v>
      </c>
      <c r="K168" s="78">
        <f>I168/'סכום נכסי הקרן'!$C$42</f>
        <v>-2.6825206689493352E-5</v>
      </c>
    </row>
    <row r="169" spans="2:11">
      <c r="B169" t="s">
        <v>1626</v>
      </c>
      <c r="C169" t="s">
        <v>1627</v>
      </c>
      <c r="D169" t="s">
        <v>1336</v>
      </c>
      <c r="E169" t="s">
        <v>106</v>
      </c>
      <c r="F169" s="86">
        <v>45173</v>
      </c>
      <c r="G169" s="77">
        <v>217009.35750000001</v>
      </c>
      <c r="H169" s="77">
        <v>-0.86472599999999999</v>
      </c>
      <c r="I169" s="77">
        <v>-1.876536494</v>
      </c>
      <c r="J169" s="78">
        <f t="shared" si="2"/>
        <v>1.6557914125616727E-3</v>
      </c>
      <c r="K169" s="78">
        <f>I169/'סכום נכסי הקרן'!$C$42</f>
        <v>-9.6844137899060795E-6</v>
      </c>
    </row>
    <row r="170" spans="2:11">
      <c r="B170" t="s">
        <v>1626</v>
      </c>
      <c r="C170" t="s">
        <v>1628</v>
      </c>
      <c r="D170" t="s">
        <v>1336</v>
      </c>
      <c r="E170" t="s">
        <v>106</v>
      </c>
      <c r="F170" s="86">
        <v>45173</v>
      </c>
      <c r="G170" s="77">
        <v>202862.66625000001</v>
      </c>
      <c r="H170" s="77">
        <v>-0.86472599999999999</v>
      </c>
      <c r="I170" s="77">
        <v>-1.7542063670000001</v>
      </c>
      <c r="J170" s="78">
        <f t="shared" si="2"/>
        <v>1.5478515060201169E-3</v>
      </c>
      <c r="K170" s="78">
        <f>I170/'סכום נכסי הקרן'!$C$42</f>
        <v>-9.0530934971072558E-6</v>
      </c>
    </row>
    <row r="171" spans="2:11">
      <c r="B171" t="s">
        <v>1629</v>
      </c>
      <c r="C171" t="s">
        <v>1630</v>
      </c>
      <c r="D171" t="s">
        <v>1336</v>
      </c>
      <c r="E171" t="s">
        <v>106</v>
      </c>
      <c r="F171" s="86">
        <v>45195</v>
      </c>
      <c r="G171" s="77">
        <v>558622.27685599995</v>
      </c>
      <c r="H171" s="77">
        <v>-0.72391000000000005</v>
      </c>
      <c r="I171" s="77">
        <v>-4.0439209319999998</v>
      </c>
      <c r="J171" s="78">
        <f t="shared" si="2"/>
        <v>3.5682170710206267E-3</v>
      </c>
      <c r="K171" s="78">
        <f>I171/'סכום נכסי הקרן'!$C$42</f>
        <v>-2.0869833208344015E-5</v>
      </c>
    </row>
    <row r="172" spans="2:11">
      <c r="B172" t="s">
        <v>1631</v>
      </c>
      <c r="C172" t="s">
        <v>1632</v>
      </c>
      <c r="D172" t="s">
        <v>1336</v>
      </c>
      <c r="E172" t="s">
        <v>106</v>
      </c>
      <c r="F172" s="86">
        <v>45173</v>
      </c>
      <c r="G172" s="77">
        <v>338149.07799999998</v>
      </c>
      <c r="H172" s="77">
        <v>-0.85141199999999995</v>
      </c>
      <c r="I172" s="77">
        <v>-2.8790430279999999</v>
      </c>
      <c r="J172" s="78">
        <f t="shared" si="2"/>
        <v>2.5403687790779279E-3</v>
      </c>
      <c r="K172" s="78">
        <f>I172/'סכום נכסי הקרן'!$C$42</f>
        <v>-1.4858141097306128E-5</v>
      </c>
    </row>
    <row r="173" spans="2:11">
      <c r="B173" t="s">
        <v>1633</v>
      </c>
      <c r="C173" t="s">
        <v>1634</v>
      </c>
      <c r="D173" t="s">
        <v>1336</v>
      </c>
      <c r="E173" t="s">
        <v>106</v>
      </c>
      <c r="F173" s="86">
        <v>45195</v>
      </c>
      <c r="G173" s="77">
        <v>372121.09836</v>
      </c>
      <c r="H173" s="77">
        <v>-0.68138299999999996</v>
      </c>
      <c r="I173" s="77">
        <v>-2.5355708690000003</v>
      </c>
      <c r="J173" s="78">
        <f t="shared" si="2"/>
        <v>2.2373007315634645E-3</v>
      </c>
      <c r="K173" s="78">
        <f>I173/'סכום נכסי הקרן'!$C$42</f>
        <v>-1.3085552861636884E-5</v>
      </c>
    </row>
    <row r="174" spans="2:11">
      <c r="B174" t="s">
        <v>1633</v>
      </c>
      <c r="C174" t="s">
        <v>1635</v>
      </c>
      <c r="D174" t="s">
        <v>1336</v>
      </c>
      <c r="E174" t="s">
        <v>106</v>
      </c>
      <c r="F174" s="86">
        <v>45195</v>
      </c>
      <c r="G174" s="77">
        <v>108564.83976</v>
      </c>
      <c r="H174" s="77">
        <v>-0.68138299999999996</v>
      </c>
      <c r="I174" s="77">
        <v>-0.739742644</v>
      </c>
      <c r="J174" s="78">
        <f t="shared" si="2"/>
        <v>6.527235262182258E-4</v>
      </c>
      <c r="K174" s="78">
        <f>I174/'סכום נכסי הקרן'!$C$42</f>
        <v>-3.8176576290635065E-6</v>
      </c>
    </row>
    <row r="175" spans="2:11">
      <c r="B175" t="s">
        <v>1636</v>
      </c>
      <c r="C175" t="s">
        <v>1637</v>
      </c>
      <c r="D175" t="s">
        <v>1336</v>
      </c>
      <c r="E175" t="s">
        <v>106</v>
      </c>
      <c r="F175" s="86">
        <v>45187</v>
      </c>
      <c r="G175" s="77">
        <v>135331.046</v>
      </c>
      <c r="H175" s="77">
        <v>-0.70767500000000005</v>
      </c>
      <c r="I175" s="77">
        <v>-0.95770460499999999</v>
      </c>
      <c r="J175" s="78">
        <f t="shared" si="2"/>
        <v>8.450456816587596E-4</v>
      </c>
      <c r="K175" s="78">
        <f>I175/'סכום נכסי הקרן'!$C$42</f>
        <v>-4.9425138882050193E-6</v>
      </c>
    </row>
    <row r="176" spans="2:11">
      <c r="B176" t="s">
        <v>1638</v>
      </c>
      <c r="C176" t="s">
        <v>1639</v>
      </c>
      <c r="D176" t="s">
        <v>1336</v>
      </c>
      <c r="E176" t="s">
        <v>106</v>
      </c>
      <c r="F176" s="86">
        <v>45195</v>
      </c>
      <c r="G176" s="77">
        <v>710487.9915</v>
      </c>
      <c r="H176" s="77">
        <v>-0.67075700000000005</v>
      </c>
      <c r="I176" s="77">
        <v>-4.7656497560000002</v>
      </c>
      <c r="J176" s="78">
        <f t="shared" si="2"/>
        <v>4.2050458205804718E-3</v>
      </c>
      <c r="K176" s="78">
        <f>I176/'סכום נכסי הקרן'!$C$42</f>
        <v>-2.4594525266327672E-5</v>
      </c>
    </row>
    <row r="177" spans="2:11">
      <c r="B177" t="s">
        <v>1640</v>
      </c>
      <c r="C177" t="s">
        <v>1641</v>
      </c>
      <c r="D177" t="s">
        <v>1336</v>
      </c>
      <c r="E177" t="s">
        <v>106</v>
      </c>
      <c r="F177" s="86">
        <v>45175</v>
      </c>
      <c r="G177" s="77">
        <v>270662.092</v>
      </c>
      <c r="H177" s="77">
        <v>-0.76390400000000003</v>
      </c>
      <c r="I177" s="77">
        <v>-2.0675977189999997</v>
      </c>
      <c r="J177" s="78">
        <f t="shared" si="2"/>
        <v>1.8243772816028709E-3</v>
      </c>
      <c r="K177" s="78">
        <f>I177/'סכום נכסי הקרן'!$C$42</f>
        <v>-1.0670440956456002E-5</v>
      </c>
    </row>
    <row r="178" spans="2:11">
      <c r="B178" t="s">
        <v>1642</v>
      </c>
      <c r="C178" t="s">
        <v>1643</v>
      </c>
      <c r="D178" t="s">
        <v>1336</v>
      </c>
      <c r="E178" t="s">
        <v>106</v>
      </c>
      <c r="F178" s="86">
        <v>45173</v>
      </c>
      <c r="G178" s="77">
        <v>81202.912488000002</v>
      </c>
      <c r="H178" s="77">
        <v>-0.91206900000000002</v>
      </c>
      <c r="I178" s="77">
        <v>-0.74062646500000007</v>
      </c>
      <c r="J178" s="78">
        <f t="shared" si="2"/>
        <v>6.535033795420066E-4</v>
      </c>
      <c r="K178" s="78">
        <f>I178/'סכום נכסי הקרן'!$C$42</f>
        <v>-3.8222188450630761E-6</v>
      </c>
    </row>
    <row r="179" spans="2:11">
      <c r="B179" t="s">
        <v>1644</v>
      </c>
      <c r="C179" t="s">
        <v>1645</v>
      </c>
      <c r="D179" t="s">
        <v>1336</v>
      </c>
      <c r="E179" t="s">
        <v>106</v>
      </c>
      <c r="F179" s="86">
        <v>45175</v>
      </c>
      <c r="G179" s="77">
        <v>236910.564835</v>
      </c>
      <c r="H179" s="77">
        <v>-0.72935300000000003</v>
      </c>
      <c r="I179" s="77">
        <v>-1.7279136690000001</v>
      </c>
      <c r="J179" s="78">
        <f t="shared" si="2"/>
        <v>1.524651731488326E-3</v>
      </c>
      <c r="K179" s="78">
        <f>I179/'סכום נכסי הקרן'!$C$42</f>
        <v>-8.9174023619232692E-6</v>
      </c>
    </row>
    <row r="180" spans="2:11">
      <c r="B180" t="s">
        <v>1646</v>
      </c>
      <c r="C180" t="s">
        <v>1647</v>
      </c>
      <c r="D180" t="s">
        <v>1336</v>
      </c>
      <c r="E180" t="s">
        <v>106</v>
      </c>
      <c r="F180" s="86">
        <v>45175</v>
      </c>
      <c r="G180" s="77">
        <v>744713.5344</v>
      </c>
      <c r="H180" s="77">
        <v>-0.710758</v>
      </c>
      <c r="I180" s="77">
        <v>-5.2931123269999993</v>
      </c>
      <c r="J180" s="78">
        <f t="shared" si="2"/>
        <v>4.670460694366294E-3</v>
      </c>
      <c r="K180" s="78">
        <f>I180/'סכום נכסי הקרן'!$C$42</f>
        <v>-2.7316649676156342E-5</v>
      </c>
    </row>
    <row r="181" spans="2:11">
      <c r="B181" t="s">
        <v>1648</v>
      </c>
      <c r="C181" t="s">
        <v>1649</v>
      </c>
      <c r="D181" t="s">
        <v>1336</v>
      </c>
      <c r="E181" t="s">
        <v>106</v>
      </c>
      <c r="F181" s="86">
        <v>45187</v>
      </c>
      <c r="G181" s="77">
        <v>338550.78625</v>
      </c>
      <c r="H181" s="77">
        <v>-0.641289</v>
      </c>
      <c r="I181" s="77">
        <v>-2.1710902620000003</v>
      </c>
      <c r="J181" s="78">
        <f t="shared" si="2"/>
        <v>1.9156955503983248E-3</v>
      </c>
      <c r="K181" s="78">
        <f>I181/'סכום נכסי הקרן'!$C$42</f>
        <v>-1.1204544403837003E-5</v>
      </c>
    </row>
    <row r="182" spans="2:11">
      <c r="B182" t="s">
        <v>1650</v>
      </c>
      <c r="C182" t="s">
        <v>1651</v>
      </c>
      <c r="D182" t="s">
        <v>1336</v>
      </c>
      <c r="E182" t="s">
        <v>106</v>
      </c>
      <c r="F182" s="86">
        <v>45175</v>
      </c>
      <c r="G182" s="77">
        <v>846488.55125000002</v>
      </c>
      <c r="H182" s="77">
        <v>-0.68420599999999998</v>
      </c>
      <c r="I182" s="77">
        <v>-5.7917291210000004</v>
      </c>
      <c r="J182" s="78">
        <f t="shared" si="2"/>
        <v>5.1104230443147275E-3</v>
      </c>
      <c r="K182" s="78">
        <f>I182/'סכום נכסי הקרן'!$C$42</f>
        <v>-2.9889907042123862E-5</v>
      </c>
    </row>
    <row r="183" spans="2:11">
      <c r="B183" t="s">
        <v>1652</v>
      </c>
      <c r="C183" t="s">
        <v>1653</v>
      </c>
      <c r="D183" t="s">
        <v>1336</v>
      </c>
      <c r="E183" t="s">
        <v>106</v>
      </c>
      <c r="F183" s="86">
        <v>45187</v>
      </c>
      <c r="G183" s="77">
        <v>474108.57423999993</v>
      </c>
      <c r="H183" s="77">
        <v>-0.61210699999999996</v>
      </c>
      <c r="I183" s="77">
        <v>-2.9020528760000004</v>
      </c>
      <c r="J183" s="78">
        <f t="shared" si="2"/>
        <v>2.560671879414409E-3</v>
      </c>
      <c r="K183" s="78">
        <f>I183/'סכום נכסי הקרן'!$C$42</f>
        <v>-1.4976890127760554E-5</v>
      </c>
    </row>
    <row r="184" spans="2:11">
      <c r="B184" t="s">
        <v>1654</v>
      </c>
      <c r="C184" t="s">
        <v>1655</v>
      </c>
      <c r="D184" t="s">
        <v>1336</v>
      </c>
      <c r="E184" t="s">
        <v>106</v>
      </c>
      <c r="F184" s="86">
        <v>45180</v>
      </c>
      <c r="G184" s="77">
        <v>850996.61049999995</v>
      </c>
      <c r="H184" s="77">
        <v>-0.13165099999999999</v>
      </c>
      <c r="I184" s="77">
        <v>-1.120341992</v>
      </c>
      <c r="J184" s="78">
        <f t="shared" si="2"/>
        <v>9.8855133135814107E-4</v>
      </c>
      <c r="K184" s="78">
        <f>I184/'סכום נכסי הקרן'!$C$42</f>
        <v>-5.781851550143979E-6</v>
      </c>
    </row>
    <row r="185" spans="2:11">
      <c r="B185" t="s">
        <v>1656</v>
      </c>
      <c r="C185" t="s">
        <v>1657</v>
      </c>
      <c r="D185" t="s">
        <v>1336</v>
      </c>
      <c r="E185" t="s">
        <v>106</v>
      </c>
      <c r="F185" s="86">
        <v>45197</v>
      </c>
      <c r="G185" s="77">
        <v>272661.70640000002</v>
      </c>
      <c r="H185" s="77">
        <v>-2.4933E-2</v>
      </c>
      <c r="I185" s="77">
        <v>-6.7983319E-2</v>
      </c>
      <c r="J185" s="78">
        <f t="shared" si="2"/>
        <v>5.9986147968642064E-5</v>
      </c>
      <c r="K185" s="78">
        <f>I185/'סכום נכסי הקרן'!$C$42</f>
        <v>-3.5084774216343274E-7</v>
      </c>
    </row>
    <row r="186" spans="2:11">
      <c r="B186" t="s">
        <v>1658</v>
      </c>
      <c r="C186" t="s">
        <v>1659</v>
      </c>
      <c r="D186" t="s">
        <v>1336</v>
      </c>
      <c r="E186" t="s">
        <v>106</v>
      </c>
      <c r="F186" s="86">
        <v>45090</v>
      </c>
      <c r="G186" s="77">
        <v>206156.67389999999</v>
      </c>
      <c r="H186" s="77">
        <v>7.8681419999999997</v>
      </c>
      <c r="I186" s="77">
        <v>16.220700617000002</v>
      </c>
      <c r="J186" s="78">
        <f t="shared" si="2"/>
        <v>-1.4312589642268066E-2</v>
      </c>
      <c r="K186" s="78">
        <f>I186/'סכום נכסי הקרן'!$C$42</f>
        <v>8.3711655616335105E-5</v>
      </c>
    </row>
    <row r="187" spans="2:11">
      <c r="B187" t="s">
        <v>1660</v>
      </c>
      <c r="C187" t="s">
        <v>1661</v>
      </c>
      <c r="D187" t="s">
        <v>1336</v>
      </c>
      <c r="E187" t="s">
        <v>106</v>
      </c>
      <c r="F187" s="86">
        <v>45090</v>
      </c>
      <c r="G187" s="77">
        <v>206156.67389999999</v>
      </c>
      <c r="H187" s="77">
        <v>7.7434349999999998</v>
      </c>
      <c r="I187" s="77">
        <v>15.963607336999999</v>
      </c>
      <c r="J187" s="78">
        <f t="shared" si="2"/>
        <v>-1.4085739353657948E-2</v>
      </c>
      <c r="K187" s="78">
        <f>I187/'סכום נכסי הקרן'!$C$42</f>
        <v>8.2384850774497472E-5</v>
      </c>
    </row>
    <row r="188" spans="2:11">
      <c r="B188" t="s">
        <v>1662</v>
      </c>
      <c r="C188" t="s">
        <v>1663</v>
      </c>
      <c r="D188" t="s">
        <v>1336</v>
      </c>
      <c r="E188" t="s">
        <v>106</v>
      </c>
      <c r="F188" s="86">
        <v>45126</v>
      </c>
      <c r="G188" s="77">
        <v>652829.46735000005</v>
      </c>
      <c r="H188" s="77">
        <v>7.376773</v>
      </c>
      <c r="I188" s="77">
        <v>48.157749109999997</v>
      </c>
      <c r="J188" s="78">
        <f t="shared" si="2"/>
        <v>-4.2492745374040956E-2</v>
      </c>
      <c r="K188" s="78">
        <f>I188/'סכום נכסי הקרן'!$C$42</f>
        <v>2.4853210745589757E-4</v>
      </c>
    </row>
    <row r="189" spans="2:11">
      <c r="B189" t="s">
        <v>1664</v>
      </c>
      <c r="C189" t="s">
        <v>1665</v>
      </c>
      <c r="D189" t="s">
        <v>1336</v>
      </c>
      <c r="E189" t="s">
        <v>106</v>
      </c>
      <c r="F189" s="86">
        <v>45089</v>
      </c>
      <c r="G189" s="77">
        <v>343594.45649999997</v>
      </c>
      <c r="H189" s="77">
        <v>7.2556719999999997</v>
      </c>
      <c r="I189" s="77">
        <v>24.930085410000004</v>
      </c>
      <c r="J189" s="78">
        <f t="shared" si="2"/>
        <v>-2.1997451937807638E-2</v>
      </c>
      <c r="K189" s="78">
        <f>I189/'סכום נכסי הקרן'!$C$42</f>
        <v>1.2865897556487406E-4</v>
      </c>
    </row>
    <row r="190" spans="2:11">
      <c r="B190" t="s">
        <v>1666</v>
      </c>
      <c r="C190" t="s">
        <v>1667</v>
      </c>
      <c r="D190" t="s">
        <v>1336</v>
      </c>
      <c r="E190" t="s">
        <v>106</v>
      </c>
      <c r="F190" s="86">
        <v>45089</v>
      </c>
      <c r="G190" s="77">
        <v>549751.13040000002</v>
      </c>
      <c r="H190" s="77">
        <v>7.2692439999999996</v>
      </c>
      <c r="I190" s="77">
        <v>39.962750839000002</v>
      </c>
      <c r="J190" s="78">
        <f t="shared" si="2"/>
        <v>-3.5261760095329102E-2</v>
      </c>
      <c r="K190" s="78">
        <f>I190/'סכום נכסי הקרן'!$C$42</f>
        <v>2.0623942915324535E-4</v>
      </c>
    </row>
    <row r="191" spans="2:11">
      <c r="B191" t="s">
        <v>1668</v>
      </c>
      <c r="C191" t="s">
        <v>1669</v>
      </c>
      <c r="D191" t="s">
        <v>1336</v>
      </c>
      <c r="E191" t="s">
        <v>106</v>
      </c>
      <c r="F191" s="86">
        <v>45089</v>
      </c>
      <c r="G191" s="77">
        <v>274875.56520000001</v>
      </c>
      <c r="H191" s="77">
        <v>7.2692439999999996</v>
      </c>
      <c r="I191" s="77">
        <v>19.981375418999999</v>
      </c>
      <c r="J191" s="78">
        <f t="shared" si="2"/>
        <v>-1.7630880047223369E-2</v>
      </c>
      <c r="K191" s="78">
        <f>I191/'סכום נכסי הקרן'!$C$42</f>
        <v>1.0311971457404226E-4</v>
      </c>
    </row>
    <row r="192" spans="2:11">
      <c r="B192" t="s">
        <v>1670</v>
      </c>
      <c r="C192" t="s">
        <v>1671</v>
      </c>
      <c r="D192" t="s">
        <v>1336</v>
      </c>
      <c r="E192" t="s">
        <v>106</v>
      </c>
      <c r="F192" s="86">
        <v>45089</v>
      </c>
      <c r="G192" s="77">
        <v>343594.45649999997</v>
      </c>
      <c r="H192" s="77">
        <v>7.2019219999999997</v>
      </c>
      <c r="I192" s="77">
        <v>24.745403791000001</v>
      </c>
      <c r="J192" s="78">
        <f t="shared" si="2"/>
        <v>-2.183449521419692E-2</v>
      </c>
      <c r="K192" s="78">
        <f>I192/'סכום נכסי הקרן'!$C$42</f>
        <v>1.2770587221542978E-4</v>
      </c>
    </row>
    <row r="193" spans="2:11">
      <c r="B193" t="s">
        <v>1672</v>
      </c>
      <c r="C193" t="s">
        <v>1673</v>
      </c>
      <c r="D193" t="s">
        <v>1336</v>
      </c>
      <c r="E193" t="s">
        <v>106</v>
      </c>
      <c r="F193" s="86">
        <v>45126</v>
      </c>
      <c r="G193" s="77">
        <v>343594.45649999997</v>
      </c>
      <c r="H193" s="77">
        <v>7.0523720000000001</v>
      </c>
      <c r="I193" s="77">
        <v>24.231559397000002</v>
      </c>
      <c r="J193" s="78">
        <f t="shared" si="2"/>
        <v>-2.1381096552514318E-2</v>
      </c>
      <c r="K193" s="78">
        <f>I193/'סכום נכסי הקרן'!$C$42</f>
        <v>1.2505402837917581E-4</v>
      </c>
    </row>
    <row r="194" spans="2:11">
      <c r="B194" t="s">
        <v>1674</v>
      </c>
      <c r="C194" t="s">
        <v>1675</v>
      </c>
      <c r="D194" t="s">
        <v>1336</v>
      </c>
      <c r="E194" t="s">
        <v>106</v>
      </c>
      <c r="F194" s="86">
        <v>45126</v>
      </c>
      <c r="G194" s="77">
        <v>467288.46084000001</v>
      </c>
      <c r="H194" s="77">
        <v>7.0393819999999998</v>
      </c>
      <c r="I194" s="77">
        <v>32.894218200000005</v>
      </c>
      <c r="J194" s="78">
        <f t="shared" si="2"/>
        <v>-2.9024729437790456E-2</v>
      </c>
      <c r="K194" s="78">
        <f>I194/'סכום נכסי הקרן'!$C$42</f>
        <v>1.697602052306581E-4</v>
      </c>
    </row>
    <row r="195" spans="2:11">
      <c r="B195" t="s">
        <v>1676</v>
      </c>
      <c r="C195" t="s">
        <v>1677</v>
      </c>
      <c r="D195" t="s">
        <v>1336</v>
      </c>
      <c r="E195" t="s">
        <v>106</v>
      </c>
      <c r="F195" s="86">
        <v>45126</v>
      </c>
      <c r="G195" s="77">
        <v>577238.68692000001</v>
      </c>
      <c r="H195" s="77">
        <v>7.0393819999999998</v>
      </c>
      <c r="I195" s="77">
        <v>40.634034247000002</v>
      </c>
      <c r="J195" s="78">
        <f t="shared" si="2"/>
        <v>-3.5854077540748069E-2</v>
      </c>
      <c r="K195" s="78">
        <f>I195/'סכום נכסי הקרן'!$C$42</f>
        <v>2.0970378293168581E-4</v>
      </c>
    </row>
    <row r="196" spans="2:11">
      <c r="B196" t="s">
        <v>1678</v>
      </c>
      <c r="C196" t="s">
        <v>1679</v>
      </c>
      <c r="D196" t="s">
        <v>1336</v>
      </c>
      <c r="E196" t="s">
        <v>106</v>
      </c>
      <c r="F196" s="86">
        <v>45089</v>
      </c>
      <c r="G196" s="77">
        <v>274875.56520000001</v>
      </c>
      <c r="H196" s="77">
        <v>6.9371809999999998</v>
      </c>
      <c r="I196" s="77">
        <v>19.068615719</v>
      </c>
      <c r="J196" s="78">
        <f t="shared" si="2"/>
        <v>-1.682549220753856E-2</v>
      </c>
      <c r="K196" s="78">
        <f>I196/'סכום נכסי הקרן'!$C$42</f>
        <v>9.8409151974373189E-5</v>
      </c>
    </row>
    <row r="197" spans="2:11">
      <c r="B197" t="s">
        <v>1680</v>
      </c>
      <c r="C197" t="s">
        <v>1681</v>
      </c>
      <c r="D197" t="s">
        <v>1336</v>
      </c>
      <c r="E197" t="s">
        <v>106</v>
      </c>
      <c r="F197" s="86">
        <v>45127</v>
      </c>
      <c r="G197" s="77">
        <v>618470.02170000004</v>
      </c>
      <c r="H197" s="77">
        <v>6.8930420000000003</v>
      </c>
      <c r="I197" s="77">
        <v>42.631400509999999</v>
      </c>
      <c r="J197" s="78">
        <f t="shared" si="2"/>
        <v>-3.7616484995433991E-2</v>
      </c>
      <c r="K197" s="78">
        <f>I197/'סכום נכסי הקרן'!$C$42</f>
        <v>2.2001177397941565E-4</v>
      </c>
    </row>
    <row r="198" spans="2:11">
      <c r="B198" t="s">
        <v>1682</v>
      </c>
      <c r="C198" t="s">
        <v>1683</v>
      </c>
      <c r="D198" t="s">
        <v>1336</v>
      </c>
      <c r="E198" t="s">
        <v>106</v>
      </c>
      <c r="F198" s="86">
        <v>45089</v>
      </c>
      <c r="G198" s="77">
        <v>274875.56520000001</v>
      </c>
      <c r="H198" s="77">
        <v>6.9192859999999996</v>
      </c>
      <c r="I198" s="77">
        <v>19.019427562000001</v>
      </c>
      <c r="J198" s="78">
        <f t="shared" si="2"/>
        <v>-1.6782090265598848E-2</v>
      </c>
      <c r="K198" s="78">
        <f>I198/'סכום נכסי הקרן'!$C$42</f>
        <v>9.8155302146526004E-5</v>
      </c>
    </row>
    <row r="199" spans="2:11">
      <c r="B199" t="s">
        <v>1684</v>
      </c>
      <c r="C199" t="s">
        <v>1685</v>
      </c>
      <c r="D199" t="s">
        <v>1336</v>
      </c>
      <c r="E199" t="s">
        <v>106</v>
      </c>
      <c r="F199" s="86">
        <v>45127</v>
      </c>
      <c r="G199" s="77">
        <v>481032.23910000006</v>
      </c>
      <c r="H199" s="77">
        <v>6.8399419999999997</v>
      </c>
      <c r="I199" s="77">
        <v>32.902326082999998</v>
      </c>
      <c r="J199" s="78">
        <f t="shared" si="2"/>
        <v>-2.9031883555543224E-2</v>
      </c>
      <c r="K199" s="78">
        <f>I199/'סכום נכסי הקרן'!$C$42</f>
        <v>1.6980204832520122E-4</v>
      </c>
    </row>
    <row r="200" spans="2:11">
      <c r="B200" t="s">
        <v>1686</v>
      </c>
      <c r="C200" t="s">
        <v>1687</v>
      </c>
      <c r="D200" t="s">
        <v>1336</v>
      </c>
      <c r="E200" t="s">
        <v>106</v>
      </c>
      <c r="F200" s="86">
        <v>45098</v>
      </c>
      <c r="G200" s="77">
        <v>913961.25428999995</v>
      </c>
      <c r="H200" s="77">
        <v>6.6847599999999998</v>
      </c>
      <c r="I200" s="77">
        <v>61.096113398</v>
      </c>
      <c r="J200" s="78">
        <f t="shared" si="2"/>
        <v>-5.390911406666337E-2</v>
      </c>
      <c r="K200" s="78">
        <f>I200/'סכום נכסי הקרן'!$C$42</f>
        <v>3.1530430929165655E-4</v>
      </c>
    </row>
    <row r="201" spans="2:11">
      <c r="B201" t="s">
        <v>1688</v>
      </c>
      <c r="C201" t="s">
        <v>1689</v>
      </c>
      <c r="D201" t="s">
        <v>1336</v>
      </c>
      <c r="E201" t="s">
        <v>106</v>
      </c>
      <c r="F201" s="86">
        <v>45098</v>
      </c>
      <c r="G201" s="77">
        <v>343594.45649999997</v>
      </c>
      <c r="H201" s="77">
        <v>6.7402119999999996</v>
      </c>
      <c r="I201" s="77">
        <v>23.158996406000004</v>
      </c>
      <c r="J201" s="78">
        <f t="shared" si="2"/>
        <v>-2.043470377219397E-2</v>
      </c>
      <c r="K201" s="78">
        <f>I201/'סכום נכסי הקרן'!$C$42</f>
        <v>1.195187542964202E-4</v>
      </c>
    </row>
    <row r="202" spans="2:11">
      <c r="B202" t="s">
        <v>1690</v>
      </c>
      <c r="C202" t="s">
        <v>1691</v>
      </c>
      <c r="D202" t="s">
        <v>1336</v>
      </c>
      <c r="E202" t="s">
        <v>106</v>
      </c>
      <c r="F202" s="86">
        <v>45098</v>
      </c>
      <c r="G202" s="77">
        <v>274875.56520000001</v>
      </c>
      <c r="H202" s="77">
        <v>6.7409829999999999</v>
      </c>
      <c r="I202" s="77">
        <v>18.529315715999999</v>
      </c>
      <c r="J202" s="78">
        <f t="shared" si="2"/>
        <v>-1.6349632389934667E-2</v>
      </c>
      <c r="K202" s="78">
        <f>I202/'סכום נכסי הקרן'!$C$42</f>
        <v>9.5625937044821382E-5</v>
      </c>
    </row>
    <row r="203" spans="2:11">
      <c r="B203" t="s">
        <v>1692</v>
      </c>
      <c r="C203" t="s">
        <v>1693</v>
      </c>
      <c r="D203" t="s">
        <v>1336</v>
      </c>
      <c r="E203" t="s">
        <v>106</v>
      </c>
      <c r="F203" s="86">
        <v>45097</v>
      </c>
      <c r="G203" s="77">
        <v>549751.13040000002</v>
      </c>
      <c r="H203" s="77">
        <v>6.4184150000000004</v>
      </c>
      <c r="I203" s="77">
        <v>35.285309966</v>
      </c>
      <c r="J203" s="78">
        <f t="shared" si="2"/>
        <v>-3.113454676638951E-2</v>
      </c>
      <c r="K203" s="78">
        <f>I203/'סכום נכסי הקרן'!$C$42</f>
        <v>1.8210013155003468E-4</v>
      </c>
    </row>
    <row r="204" spans="2:11">
      <c r="B204" t="s">
        <v>1694</v>
      </c>
      <c r="C204" t="s">
        <v>1695</v>
      </c>
      <c r="D204" t="s">
        <v>1336</v>
      </c>
      <c r="E204" t="s">
        <v>106</v>
      </c>
      <c r="F204" s="86">
        <v>45097</v>
      </c>
      <c r="G204" s="77">
        <v>584110.57605000003</v>
      </c>
      <c r="H204" s="77">
        <v>6.4118779999999997</v>
      </c>
      <c r="I204" s="77">
        <v>37.452459916000002</v>
      </c>
      <c r="J204" s="78">
        <f t="shared" ref="J204:J267" si="3">I204/$I$11</f>
        <v>-3.3046765520683273E-2</v>
      </c>
      <c r="K204" s="78">
        <f>I204/'סכום נכסי הקרן'!$C$42</f>
        <v>1.932843408247701E-4</v>
      </c>
    </row>
    <row r="205" spans="2:11">
      <c r="B205" t="s">
        <v>1696</v>
      </c>
      <c r="C205" t="s">
        <v>1697</v>
      </c>
      <c r="D205" t="s">
        <v>1336</v>
      </c>
      <c r="E205" t="s">
        <v>106</v>
      </c>
      <c r="F205" s="86">
        <v>45097</v>
      </c>
      <c r="G205" s="77">
        <v>652829.46735000005</v>
      </c>
      <c r="H205" s="77">
        <v>6.4118779999999997</v>
      </c>
      <c r="I205" s="77">
        <v>41.858631671000005</v>
      </c>
      <c r="J205" s="78">
        <f t="shared" si="3"/>
        <v>-3.6934620287978191E-2</v>
      </c>
      <c r="K205" s="78">
        <f>I205/'סכום נכסי הקרן'!$C$42</f>
        <v>2.1602367504035966E-4</v>
      </c>
    </row>
    <row r="206" spans="2:11">
      <c r="B206" t="s">
        <v>1698</v>
      </c>
      <c r="C206" t="s">
        <v>1699</v>
      </c>
      <c r="D206" t="s">
        <v>1336</v>
      </c>
      <c r="E206" t="s">
        <v>106</v>
      </c>
      <c r="F206" s="86">
        <v>45098</v>
      </c>
      <c r="G206" s="77">
        <v>275666.34224999999</v>
      </c>
      <c r="H206" s="77">
        <v>6.1826660000000002</v>
      </c>
      <c r="I206" s="77">
        <v>17.043528189</v>
      </c>
      <c r="J206" s="78">
        <f t="shared" si="3"/>
        <v>-1.5038624458053837E-2</v>
      </c>
      <c r="K206" s="78">
        <f>I206/'סכום נכסי הקרן'!$C$42</f>
        <v>8.7958097244553027E-5</v>
      </c>
    </row>
    <row r="207" spans="2:11">
      <c r="B207" t="s">
        <v>1700</v>
      </c>
      <c r="C207" t="s">
        <v>1701</v>
      </c>
      <c r="D207" t="s">
        <v>1336</v>
      </c>
      <c r="E207" t="s">
        <v>106</v>
      </c>
      <c r="F207" s="86">
        <v>45050</v>
      </c>
      <c r="G207" s="77">
        <v>412313.34779999999</v>
      </c>
      <c r="H207" s="77">
        <v>5.9883559999999996</v>
      </c>
      <c r="I207" s="77">
        <v>24.690792233</v>
      </c>
      <c r="J207" s="78">
        <f t="shared" si="3"/>
        <v>-2.1786307849308389E-2</v>
      </c>
      <c r="K207" s="78">
        <f>I207/'סכום נכסי הקרן'!$C$42</f>
        <v>1.2742403334521621E-4</v>
      </c>
    </row>
    <row r="208" spans="2:11">
      <c r="B208" t="s">
        <v>1702</v>
      </c>
      <c r="C208" t="s">
        <v>1703</v>
      </c>
      <c r="D208" t="s">
        <v>1336</v>
      </c>
      <c r="E208" t="s">
        <v>106</v>
      </c>
      <c r="F208" s="86">
        <v>45050</v>
      </c>
      <c r="G208" s="77">
        <v>240516.11955000003</v>
      </c>
      <c r="H208" s="77">
        <v>5.932658</v>
      </c>
      <c r="I208" s="77">
        <v>14.268998407</v>
      </c>
      <c r="J208" s="78">
        <f t="shared" si="3"/>
        <v>-1.25904745810751E-2</v>
      </c>
      <c r="K208" s="78">
        <f>I208/'סכום נכסי הקרן'!$C$42</f>
        <v>7.3639327230104319E-5</v>
      </c>
    </row>
    <row r="209" spans="2:11">
      <c r="B209" t="s">
        <v>1704</v>
      </c>
      <c r="C209" t="s">
        <v>1705</v>
      </c>
      <c r="D209" t="s">
        <v>1336</v>
      </c>
      <c r="E209" t="s">
        <v>106</v>
      </c>
      <c r="F209" s="86">
        <v>45131</v>
      </c>
      <c r="G209" s="77">
        <v>350466.34563</v>
      </c>
      <c r="H209" s="77">
        <v>4.8554060000000003</v>
      </c>
      <c r="I209" s="77">
        <v>17.016563074</v>
      </c>
      <c r="J209" s="78">
        <f t="shared" si="3"/>
        <v>-1.5014831365833944E-2</v>
      </c>
      <c r="K209" s="78">
        <f>I209/'סכום נכסי הקרן'!$C$42</f>
        <v>8.7818935905358521E-5</v>
      </c>
    </row>
    <row r="210" spans="2:11">
      <c r="B210" t="s">
        <v>1706</v>
      </c>
      <c r="C210" t="s">
        <v>1707</v>
      </c>
      <c r="D210" t="s">
        <v>1336</v>
      </c>
      <c r="E210" t="s">
        <v>106</v>
      </c>
      <c r="F210" s="86">
        <v>45127</v>
      </c>
      <c r="G210" s="77">
        <v>822779</v>
      </c>
      <c r="H210" s="77">
        <v>-7.2257509999999998</v>
      </c>
      <c r="I210" s="77">
        <v>-59.45196</v>
      </c>
      <c r="J210" s="78">
        <f t="shared" si="3"/>
        <v>5.245836952423269E-2</v>
      </c>
      <c r="K210" s="78">
        <f>I210/'סכום נכסי הקרן'!$C$42</f>
        <v>-3.0681917623337447E-4</v>
      </c>
    </row>
    <row r="211" spans="2:11">
      <c r="B211" t="s">
        <v>1708</v>
      </c>
      <c r="C211" t="s">
        <v>1709</v>
      </c>
      <c r="D211" t="s">
        <v>1336</v>
      </c>
      <c r="E211" t="s">
        <v>106</v>
      </c>
      <c r="F211" s="86">
        <v>45091</v>
      </c>
      <c r="G211" s="77">
        <v>2398332</v>
      </c>
      <c r="H211" s="77">
        <v>-7.1568560000000003</v>
      </c>
      <c r="I211" s="77">
        <v>-171.64516</v>
      </c>
      <c r="J211" s="78">
        <f t="shared" si="3"/>
        <v>0.15145379951015989</v>
      </c>
      <c r="K211" s="78">
        <f>I211/'סכום נכסי הקרן'!$C$42</f>
        <v>-8.8582490124204086E-4</v>
      </c>
    </row>
    <row r="212" spans="2:11">
      <c r="B212" t="s">
        <v>1710</v>
      </c>
      <c r="C212" t="s">
        <v>1711</v>
      </c>
      <c r="D212" t="s">
        <v>1336</v>
      </c>
      <c r="E212" t="s">
        <v>106</v>
      </c>
      <c r="F212" s="86">
        <v>45120</v>
      </c>
      <c r="G212" s="77">
        <v>897300</v>
      </c>
      <c r="H212" s="77">
        <v>-6.8702439999999996</v>
      </c>
      <c r="I212" s="77">
        <v>-61.646699999999996</v>
      </c>
      <c r="J212" s="78">
        <f t="shared" si="3"/>
        <v>5.4394932791946897E-2</v>
      </c>
      <c r="K212" s="78">
        <f>I212/'סכום נכסי הקרן'!$C$42</f>
        <v>-3.1814577200660777E-4</v>
      </c>
    </row>
    <row r="213" spans="2:11">
      <c r="B213" t="s">
        <v>1712</v>
      </c>
      <c r="C213" t="s">
        <v>1713</v>
      </c>
      <c r="D213" t="s">
        <v>1336</v>
      </c>
      <c r="E213" t="s">
        <v>106</v>
      </c>
      <c r="F213" s="86">
        <v>45069</v>
      </c>
      <c r="G213" s="77">
        <v>1455360</v>
      </c>
      <c r="H213" s="77">
        <v>-5.4250990000000003</v>
      </c>
      <c r="I213" s="77">
        <v>-78.954719999999995</v>
      </c>
      <c r="J213" s="78">
        <f t="shared" si="3"/>
        <v>6.9666935748498873E-2</v>
      </c>
      <c r="K213" s="78">
        <f>I213/'סכום נכסי הקרן'!$C$42</f>
        <v>-4.0746885636969306E-4</v>
      </c>
    </row>
    <row r="214" spans="2:11">
      <c r="B214" t="s">
        <v>1714</v>
      </c>
      <c r="C214" t="s">
        <v>1715</v>
      </c>
      <c r="D214" t="s">
        <v>1336</v>
      </c>
      <c r="E214" t="s">
        <v>106</v>
      </c>
      <c r="F214" s="86">
        <v>45043</v>
      </c>
      <c r="G214" s="77">
        <v>885270</v>
      </c>
      <c r="H214" s="77">
        <v>6.0635690000000002</v>
      </c>
      <c r="I214" s="77">
        <v>53.678959999999996</v>
      </c>
      <c r="J214" s="78">
        <f t="shared" si="3"/>
        <v>-4.7364472413634562E-2</v>
      </c>
      <c r="K214" s="78">
        <f>I214/'סכום נכסי הקרן'!$C$42</f>
        <v>2.7702592628172827E-4</v>
      </c>
    </row>
    <row r="215" spans="2:11">
      <c r="B215" t="s">
        <v>1716</v>
      </c>
      <c r="C215" t="s">
        <v>1717</v>
      </c>
      <c r="D215" t="s">
        <v>1336</v>
      </c>
      <c r="E215" t="s">
        <v>106</v>
      </c>
      <c r="F215" s="86">
        <v>45040</v>
      </c>
      <c r="G215" s="77">
        <v>10706378.4</v>
      </c>
      <c r="H215" s="77">
        <v>5.5465520000000001</v>
      </c>
      <c r="I215" s="77">
        <f>593.83488+24.3059404886451</f>
        <v>618.14082048864509</v>
      </c>
      <c r="J215" s="78">
        <f t="shared" si="3"/>
        <v>-0.54542624968471576</v>
      </c>
      <c r="K215" s="78">
        <f>I215/'סכום נכסי הקרן'!$C$42</f>
        <v>3.1900959587967881E-3</v>
      </c>
    </row>
    <row r="216" spans="2:11">
      <c r="B216" t="s">
        <v>1718</v>
      </c>
      <c r="C216" t="s">
        <v>1719</v>
      </c>
      <c r="D216" t="s">
        <v>1336</v>
      </c>
      <c r="E216" t="s">
        <v>106</v>
      </c>
      <c r="F216" s="86">
        <v>45145</v>
      </c>
      <c r="G216" s="77">
        <v>1732050</v>
      </c>
      <c r="H216" s="77">
        <v>4.7229619999999999</v>
      </c>
      <c r="I216" s="77">
        <v>81.804059999999993</v>
      </c>
      <c r="J216" s="78">
        <f t="shared" si="3"/>
        <v>-7.218109559487193E-2</v>
      </c>
      <c r="K216" s="78">
        <f>I216/'סכום נכסי הקרן'!$C$42</f>
        <v>4.2217370632937143E-4</v>
      </c>
    </row>
    <row r="217" spans="2:11">
      <c r="B217" t="s">
        <v>1720</v>
      </c>
      <c r="C217" t="s">
        <v>1721</v>
      </c>
      <c r="D217" t="s">
        <v>1336</v>
      </c>
      <c r="E217" t="s">
        <v>106</v>
      </c>
      <c r="F217" s="86">
        <v>45148</v>
      </c>
      <c r="G217" s="77">
        <v>2886750</v>
      </c>
      <c r="H217" s="77">
        <v>3.4628939999999999</v>
      </c>
      <c r="I217" s="77">
        <v>99.965100000000007</v>
      </c>
      <c r="J217" s="78">
        <f t="shared" si="3"/>
        <v>-8.8205774129681738E-2</v>
      </c>
      <c r="K217" s="78">
        <f>I217/'סכום נכסי הקרן'!$C$42</f>
        <v>5.1589904914971522E-4</v>
      </c>
    </row>
    <row r="218" spans="2:11">
      <c r="B218" t="s">
        <v>1722</v>
      </c>
      <c r="C218" t="s">
        <v>1723</v>
      </c>
      <c r="D218" t="s">
        <v>1336</v>
      </c>
      <c r="E218" t="s">
        <v>106</v>
      </c>
      <c r="F218" s="86">
        <v>45162</v>
      </c>
      <c r="G218" s="77">
        <v>2578830</v>
      </c>
      <c r="H218" s="77">
        <v>2.0365500000000001</v>
      </c>
      <c r="I218" s="77">
        <v>52.519160000000007</v>
      </c>
      <c r="J218" s="78">
        <f t="shared" si="3"/>
        <v>-4.6341104689942958E-2</v>
      </c>
      <c r="K218" s="78">
        <f>I218/'סכום נכסי הקרן'!$C$42</f>
        <v>2.7104044017503873E-4</v>
      </c>
    </row>
    <row r="219" spans="2:11">
      <c r="B219" t="s">
        <v>1724</v>
      </c>
      <c r="C219" t="s">
        <v>1725</v>
      </c>
      <c r="D219" t="s">
        <v>1336</v>
      </c>
      <c r="E219" t="s">
        <v>106</v>
      </c>
      <c r="F219" s="86">
        <v>45155</v>
      </c>
      <c r="G219" s="77">
        <v>384900</v>
      </c>
      <c r="H219" s="77">
        <v>2.007971</v>
      </c>
      <c r="I219" s="77">
        <v>7.7286800000000007</v>
      </c>
      <c r="J219" s="78">
        <f t="shared" si="3"/>
        <v>-6.8195220371968686E-3</v>
      </c>
      <c r="K219" s="78">
        <f>I219/'סכום נכסי הקרן'!$C$42</f>
        <v>3.9886106883126424E-5</v>
      </c>
    </row>
    <row r="220" spans="2:11">
      <c r="B220" t="s">
        <v>1726</v>
      </c>
      <c r="C220" t="s">
        <v>1727</v>
      </c>
      <c r="D220" t="s">
        <v>1336</v>
      </c>
      <c r="E220" t="s">
        <v>106</v>
      </c>
      <c r="F220" s="86">
        <v>45159</v>
      </c>
      <c r="G220" s="77">
        <v>885270</v>
      </c>
      <c r="H220" s="77">
        <v>1.579288</v>
      </c>
      <c r="I220" s="77">
        <v>13.98096</v>
      </c>
      <c r="J220" s="78">
        <f t="shared" si="3"/>
        <v>-1.2336319374222755E-2</v>
      </c>
      <c r="K220" s="78">
        <f>I220/'סכום נכסי הקרן'!$C$42</f>
        <v>7.2152821036543775E-5</v>
      </c>
    </row>
    <row r="221" spans="2:11">
      <c r="B221" t="s">
        <v>1728</v>
      </c>
      <c r="C221" t="s">
        <v>1729</v>
      </c>
      <c r="D221" t="s">
        <v>1336</v>
      </c>
      <c r="E221" t="s">
        <v>106</v>
      </c>
      <c r="F221" s="86">
        <v>45181</v>
      </c>
      <c r="G221" s="77">
        <v>962250</v>
      </c>
      <c r="H221" s="77">
        <v>1.449384</v>
      </c>
      <c r="I221" s="77">
        <v>13.9467</v>
      </c>
      <c r="J221" s="78">
        <f t="shared" si="3"/>
        <v>-1.2306089525788823E-2</v>
      </c>
      <c r="K221" s="78">
        <f>I221/'סכום נכסי הקרן'!$C$42</f>
        <v>7.197601231606164E-5</v>
      </c>
    </row>
    <row r="222" spans="2:11">
      <c r="B222" t="s">
        <v>1730</v>
      </c>
      <c r="C222" t="s">
        <v>1731</v>
      </c>
      <c r="D222" t="s">
        <v>1336</v>
      </c>
      <c r="E222" t="s">
        <v>106</v>
      </c>
      <c r="F222" s="86">
        <v>45166</v>
      </c>
      <c r="G222" s="77">
        <v>384900</v>
      </c>
      <c r="H222" s="77">
        <v>1.38703</v>
      </c>
      <c r="I222" s="77">
        <v>5.3386800000000001</v>
      </c>
      <c r="J222" s="78">
        <f t="shared" si="3"/>
        <v>-4.7106680454543567E-3</v>
      </c>
      <c r="K222" s="78">
        <f>I222/'סכום נכסי הקרן'!$C$42</f>
        <v>2.7551814940560273E-5</v>
      </c>
    </row>
    <row r="223" spans="2:11">
      <c r="B223" t="s">
        <v>1732</v>
      </c>
      <c r="C223" t="s">
        <v>1733</v>
      </c>
      <c r="D223" t="s">
        <v>1336</v>
      </c>
      <c r="E223" t="s">
        <v>106</v>
      </c>
      <c r="F223" s="86">
        <v>45196</v>
      </c>
      <c r="G223" s="77">
        <v>3464100</v>
      </c>
      <c r="H223" s="77">
        <v>-2.3726000000000001E-2</v>
      </c>
      <c r="I223" s="77">
        <v>-0.82187999999999994</v>
      </c>
      <c r="J223" s="78">
        <f t="shared" si="3"/>
        <v>7.2519871076708595E-4</v>
      </c>
      <c r="K223" s="78">
        <f>I223/'סכום נכסי הקרן'!$C$42</f>
        <v>-4.2415514065925803E-6</v>
      </c>
    </row>
    <row r="224" spans="2:11" s="91" customFormat="1">
      <c r="B224" s="79" t="s">
        <v>1734</v>
      </c>
      <c r="C224" s="79"/>
      <c r="D224" s="79"/>
      <c r="E224" s="79"/>
      <c r="F224" s="92"/>
      <c r="G224" s="81"/>
      <c r="H224" s="81"/>
      <c r="I224" s="81">
        <f>SUM(I225:I277)</f>
        <v>291.23565571</v>
      </c>
      <c r="J224" s="80">
        <f t="shared" si="3"/>
        <v>-0.25697634940660308</v>
      </c>
      <c r="K224" s="80">
        <f>I224/'סכום נכסי הקרן'!$C$42</f>
        <v>1.5030065278710553E-3</v>
      </c>
    </row>
    <row r="225" spans="2:11">
      <c r="B225" t="s">
        <v>1735</v>
      </c>
      <c r="C225" t="s">
        <v>1736</v>
      </c>
      <c r="D225" t="s">
        <v>1336</v>
      </c>
      <c r="E225" t="s">
        <v>120</v>
      </c>
      <c r="F225" s="86">
        <v>45166</v>
      </c>
      <c r="G225" s="77">
        <v>43952.238660000003</v>
      </c>
      <c r="H225" s="77">
        <v>-0.41484100000000002</v>
      </c>
      <c r="I225" s="77">
        <v>-0.18233184</v>
      </c>
      <c r="J225" s="78">
        <f t="shared" si="3"/>
        <v>1.608833592492707E-4</v>
      </c>
      <c r="K225" s="78">
        <f>I225/'סכום נכסי הקרן'!$C$42</f>
        <v>-9.409766297009457E-7</v>
      </c>
    </row>
    <row r="226" spans="2:11">
      <c r="B226" t="s">
        <v>1737</v>
      </c>
      <c r="C226" t="s">
        <v>1738</v>
      </c>
      <c r="D226" t="s">
        <v>1336</v>
      </c>
      <c r="E226" t="s">
        <v>120</v>
      </c>
      <c r="F226" s="86">
        <v>45166</v>
      </c>
      <c r="G226" s="77">
        <v>57137.910257999996</v>
      </c>
      <c r="H226" s="77">
        <v>-0.57118999999999998</v>
      </c>
      <c r="I226" s="77">
        <v>-0.32636594000000002</v>
      </c>
      <c r="J226" s="78">
        <f t="shared" si="3"/>
        <v>2.879741068358984E-4</v>
      </c>
      <c r="K226" s="78">
        <f>I226/'סכום נכסי הקרן'!$C$42</f>
        <v>-1.6843066042134008E-6</v>
      </c>
    </row>
    <row r="227" spans="2:11">
      <c r="B227" t="s">
        <v>1739</v>
      </c>
      <c r="C227" t="s">
        <v>1740</v>
      </c>
      <c r="D227" t="s">
        <v>1336</v>
      </c>
      <c r="E227" t="s">
        <v>120</v>
      </c>
      <c r="F227" s="86">
        <v>45168</v>
      </c>
      <c r="G227" s="77">
        <v>57137.910257999996</v>
      </c>
      <c r="H227" s="77">
        <v>-1.8423069999999999</v>
      </c>
      <c r="I227" s="77">
        <v>-1.0526559019999999</v>
      </c>
      <c r="J227" s="78">
        <f t="shared" si="3"/>
        <v>9.2882744806025688E-4</v>
      </c>
      <c r="K227" s="78">
        <f>I227/'סכום נכסי הקרן'!$C$42</f>
        <v>-5.4325377449093312E-6</v>
      </c>
    </row>
    <row r="228" spans="2:11">
      <c r="B228" t="s">
        <v>1741</v>
      </c>
      <c r="C228" t="s">
        <v>1742</v>
      </c>
      <c r="D228" t="s">
        <v>1336</v>
      </c>
      <c r="E228" t="s">
        <v>106</v>
      </c>
      <c r="F228" s="86">
        <v>45166</v>
      </c>
      <c r="G228" s="77">
        <v>215650.64668099998</v>
      </c>
      <c r="H228" s="77">
        <v>0.83067599999999997</v>
      </c>
      <c r="I228" s="77">
        <v>1.7913573280000001</v>
      </c>
      <c r="J228" s="78">
        <f t="shared" si="3"/>
        <v>-1.5806322392426778E-3</v>
      </c>
      <c r="K228" s="78">
        <f>I228/'סכום נכסי הקרן'!$C$42</f>
        <v>9.2448218648565812E-6</v>
      </c>
    </row>
    <row r="229" spans="2:11">
      <c r="B229" t="s">
        <v>1743</v>
      </c>
      <c r="C229" t="s">
        <v>1744</v>
      </c>
      <c r="D229" t="s">
        <v>1336</v>
      </c>
      <c r="E229" t="s">
        <v>106</v>
      </c>
      <c r="F229" s="86">
        <v>45167</v>
      </c>
      <c r="G229" s="77">
        <v>152841.758569</v>
      </c>
      <c r="H229" s="77">
        <v>1.111299</v>
      </c>
      <c r="I229" s="77">
        <v>1.6985286569999998</v>
      </c>
      <c r="J229" s="78">
        <f t="shared" si="3"/>
        <v>-1.4987234051897476E-3</v>
      </c>
      <c r="K229" s="78">
        <f>I229/'סכום נכסי הקרן'!$C$42</f>
        <v>8.7657524385994982E-6</v>
      </c>
    </row>
    <row r="230" spans="2:11">
      <c r="B230" t="s">
        <v>1745</v>
      </c>
      <c r="C230" t="s">
        <v>1746</v>
      </c>
      <c r="D230" t="s">
        <v>1336</v>
      </c>
      <c r="E230" t="s">
        <v>106</v>
      </c>
      <c r="F230" s="86">
        <v>45127</v>
      </c>
      <c r="G230" s="77">
        <v>123812.195834</v>
      </c>
      <c r="H230" s="77">
        <v>-8.0600310000000004</v>
      </c>
      <c r="I230" s="77">
        <v>-9.9793011549999999</v>
      </c>
      <c r="J230" s="78">
        <f t="shared" si="3"/>
        <v>8.8053929186286215E-3</v>
      </c>
      <c r="K230" s="78">
        <f>I230/'סכום נכסי הקרן'!$C$42</f>
        <v>-5.1501093652116139E-5</v>
      </c>
    </row>
    <row r="231" spans="2:11">
      <c r="B231" t="s">
        <v>1747</v>
      </c>
      <c r="C231" t="s">
        <v>1748</v>
      </c>
      <c r="D231" t="s">
        <v>1336</v>
      </c>
      <c r="E231" t="s">
        <v>106</v>
      </c>
      <c r="F231" s="86">
        <v>45127</v>
      </c>
      <c r="G231" s="77">
        <v>322183.26751600002</v>
      </c>
      <c r="H231" s="77">
        <v>-8.0337359999999993</v>
      </c>
      <c r="I231" s="77">
        <v>-25.883352958999996</v>
      </c>
      <c r="J231" s="78">
        <f t="shared" si="3"/>
        <v>2.2838582513501043E-2</v>
      </c>
      <c r="K231" s="78">
        <f>I231/'סכום נכסי הקרן'!$C$42</f>
        <v>-1.3357859073171103E-4</v>
      </c>
    </row>
    <row r="232" spans="2:11">
      <c r="B232" t="s">
        <v>1749</v>
      </c>
      <c r="C232" t="s">
        <v>1750</v>
      </c>
      <c r="D232" t="s">
        <v>1336</v>
      </c>
      <c r="E232" t="s">
        <v>106</v>
      </c>
      <c r="F232" s="86">
        <v>45127</v>
      </c>
      <c r="G232" s="77">
        <v>281039.87649200001</v>
      </c>
      <c r="H232" s="77">
        <v>-8.0273629999999994</v>
      </c>
      <c r="I232" s="77">
        <v>-22.560092040000001</v>
      </c>
      <c r="J232" s="78">
        <f t="shared" si="3"/>
        <v>1.990625110988806E-2</v>
      </c>
      <c r="K232" s="78">
        <f>I232/'סכום נכסי הקרן'!$C$42</f>
        <v>-1.1642793367051161E-4</v>
      </c>
    </row>
    <row r="233" spans="2:11">
      <c r="B233" t="s">
        <v>1751</v>
      </c>
      <c r="C233" t="s">
        <v>1752</v>
      </c>
      <c r="D233" t="s">
        <v>1336</v>
      </c>
      <c r="E233" t="s">
        <v>106</v>
      </c>
      <c r="F233" s="86">
        <v>45168</v>
      </c>
      <c r="G233" s="77">
        <v>92053.677200000006</v>
      </c>
      <c r="H233" s="77">
        <v>-2.4545110000000001</v>
      </c>
      <c r="I233" s="77">
        <v>-2.2594678079999997</v>
      </c>
      <c r="J233" s="78">
        <f t="shared" si="3"/>
        <v>1.9936768644830552E-3</v>
      </c>
      <c r="K233" s="78">
        <f>I233/'סכום נכסי הקרן'!$C$42</f>
        <v>-1.1660642501548952E-5</v>
      </c>
    </row>
    <row r="234" spans="2:11">
      <c r="B234" t="s">
        <v>1753</v>
      </c>
      <c r="C234" t="s">
        <v>1754</v>
      </c>
      <c r="D234" t="s">
        <v>1336</v>
      </c>
      <c r="E234" t="s">
        <v>106</v>
      </c>
      <c r="F234" s="86">
        <v>45166</v>
      </c>
      <c r="G234" s="77">
        <v>184107.35440000001</v>
      </c>
      <c r="H234" s="77">
        <v>-2.3915009999999999</v>
      </c>
      <c r="I234" s="77">
        <v>-4.4029292729999998</v>
      </c>
      <c r="J234" s="78">
        <f t="shared" si="3"/>
        <v>3.884993712437659E-3</v>
      </c>
      <c r="K234" s="78">
        <f>I234/'סכום נכסי הקרן'!$C$42</f>
        <v>-2.2722600441695622E-5</v>
      </c>
    </row>
    <row r="235" spans="2:11">
      <c r="B235" t="s">
        <v>1755</v>
      </c>
      <c r="C235" t="s">
        <v>1756</v>
      </c>
      <c r="D235" t="s">
        <v>1336</v>
      </c>
      <c r="E235" t="s">
        <v>106</v>
      </c>
      <c r="F235" s="86">
        <v>45166</v>
      </c>
      <c r="G235" s="77">
        <v>55232.20631999999</v>
      </c>
      <c r="H235" s="77">
        <v>-2.354304</v>
      </c>
      <c r="I235" s="77">
        <v>-1.3003341399999999</v>
      </c>
      <c r="J235" s="78">
        <f t="shared" si="3"/>
        <v>1.1473702266686467E-3</v>
      </c>
      <c r="K235" s="78">
        <f>I235/'סכום נכסי הקרן'!$C$42</f>
        <v>-6.710753517006562E-6</v>
      </c>
    </row>
    <row r="236" spans="2:11">
      <c r="B236" t="s">
        <v>1757</v>
      </c>
      <c r="C236" t="s">
        <v>1758</v>
      </c>
      <c r="D236" t="s">
        <v>1336</v>
      </c>
      <c r="E236" t="s">
        <v>106</v>
      </c>
      <c r="F236" s="86">
        <v>45168</v>
      </c>
      <c r="G236" s="77">
        <v>73642.941760000002</v>
      </c>
      <c r="H236" s="77">
        <v>-2.3507289999999998</v>
      </c>
      <c r="I236" s="77">
        <v>-1.7311459739999999</v>
      </c>
      <c r="J236" s="78">
        <f t="shared" si="3"/>
        <v>1.5275038065099909E-3</v>
      </c>
      <c r="K236" s="78">
        <f>I236/'סכום נכסי הקרן'!$C$42</f>
        <v>-8.9340836144410168E-6</v>
      </c>
    </row>
    <row r="237" spans="2:11">
      <c r="B237" t="s">
        <v>1759</v>
      </c>
      <c r="C237" t="s">
        <v>1760</v>
      </c>
      <c r="D237" t="s">
        <v>1336</v>
      </c>
      <c r="E237" t="s">
        <v>106</v>
      </c>
      <c r="F237" s="86">
        <v>45189</v>
      </c>
      <c r="G237" s="77">
        <v>69040.257899999997</v>
      </c>
      <c r="H237" s="77">
        <v>-0.92649800000000004</v>
      </c>
      <c r="I237" s="77">
        <v>-0.63965668600000003</v>
      </c>
      <c r="J237" s="78">
        <f t="shared" si="3"/>
        <v>5.6441111113635415E-4</v>
      </c>
      <c r="K237" s="78">
        <f>I237/'סכום נכסי הקרן'!$C$42</f>
        <v>-3.3011348569616592E-6</v>
      </c>
    </row>
    <row r="238" spans="2:11">
      <c r="B238" t="s">
        <v>1761</v>
      </c>
      <c r="C238" t="s">
        <v>1762</v>
      </c>
      <c r="D238" t="s">
        <v>1336</v>
      </c>
      <c r="E238" t="s">
        <v>106</v>
      </c>
      <c r="F238" s="86">
        <v>45189</v>
      </c>
      <c r="G238" s="77">
        <v>69040.257899999997</v>
      </c>
      <c r="H238" s="77">
        <v>-0.88827400000000001</v>
      </c>
      <c r="I238" s="77">
        <v>-0.61326641800000004</v>
      </c>
      <c r="J238" s="78">
        <f t="shared" si="3"/>
        <v>5.4112524418449028E-4</v>
      </c>
      <c r="K238" s="78">
        <f>I238/'סכום נכסי הקרן'!$C$42</f>
        <v>-3.164940183340504E-6</v>
      </c>
    </row>
    <row r="239" spans="2:11">
      <c r="B239" t="s">
        <v>1763</v>
      </c>
      <c r="C239" t="s">
        <v>1764</v>
      </c>
      <c r="D239" t="s">
        <v>1336</v>
      </c>
      <c r="E239" t="s">
        <v>106</v>
      </c>
      <c r="F239" s="86">
        <v>45195</v>
      </c>
      <c r="G239" s="77">
        <v>69040.257899999997</v>
      </c>
      <c r="H239" s="77">
        <v>-0.216803</v>
      </c>
      <c r="I239" s="77">
        <v>-0.149681439</v>
      </c>
      <c r="J239" s="78">
        <f t="shared" si="3"/>
        <v>1.3207376574264154E-4</v>
      </c>
      <c r="K239" s="78">
        <f>I239/'סכום נכסי הקרן'!$C$42</f>
        <v>-7.7247471422987721E-7</v>
      </c>
    </row>
    <row r="240" spans="2:11">
      <c r="B240" t="s">
        <v>1765</v>
      </c>
      <c r="C240" t="s">
        <v>1766</v>
      </c>
      <c r="D240" t="s">
        <v>1336</v>
      </c>
      <c r="E240" t="s">
        <v>106</v>
      </c>
      <c r="F240" s="86">
        <v>45196</v>
      </c>
      <c r="G240" s="77">
        <v>69040.257899999997</v>
      </c>
      <c r="H240" s="77">
        <v>7.5056999999999999E-2</v>
      </c>
      <c r="I240" s="77">
        <v>5.1819757000000001E-2</v>
      </c>
      <c r="J240" s="78">
        <f t="shared" si="3"/>
        <v>-4.5723975481412954E-5</v>
      </c>
      <c r="K240" s="78">
        <f>I240/'סכום נכסי הקרן'!$C$42</f>
        <v>2.6743096704219073E-7</v>
      </c>
    </row>
    <row r="241" spans="2:11">
      <c r="B241" t="s">
        <v>1767</v>
      </c>
      <c r="C241" t="s">
        <v>1768</v>
      </c>
      <c r="D241" t="s">
        <v>1336</v>
      </c>
      <c r="E241" t="s">
        <v>120</v>
      </c>
      <c r="F241" s="86">
        <v>45176</v>
      </c>
      <c r="G241" s="77">
        <v>109941.63621900002</v>
      </c>
      <c r="H241" s="77">
        <v>-0.34638600000000003</v>
      </c>
      <c r="I241" s="77">
        <v>-0.38082292000000001</v>
      </c>
      <c r="J241" s="78">
        <f t="shared" si="3"/>
        <v>3.3602507740127164E-4</v>
      </c>
      <c r="K241" s="78">
        <f>I241/'סכום נכסי הקרן'!$C$42</f>
        <v>-1.9653477295818048E-6</v>
      </c>
    </row>
    <row r="242" spans="2:11">
      <c r="B242" t="s">
        <v>1769</v>
      </c>
      <c r="C242" t="s">
        <v>1770</v>
      </c>
      <c r="D242" t="s">
        <v>1336</v>
      </c>
      <c r="E242" t="s">
        <v>120</v>
      </c>
      <c r="F242" s="86">
        <v>45161</v>
      </c>
      <c r="G242" s="77">
        <v>627555.26385300001</v>
      </c>
      <c r="H242" s="77">
        <v>0.42846499999999998</v>
      </c>
      <c r="I242" s="77">
        <v>2.6888553100000006</v>
      </c>
      <c r="J242" s="78">
        <f t="shared" si="3"/>
        <v>-2.3725536626408158E-3</v>
      </c>
      <c r="K242" s="78">
        <f>I242/'סכום נכסי הקרן'!$C$42</f>
        <v>1.3876621918351135E-5</v>
      </c>
    </row>
    <row r="243" spans="2:11">
      <c r="B243" t="s">
        <v>1771</v>
      </c>
      <c r="C243" t="s">
        <v>1772</v>
      </c>
      <c r="D243" t="s">
        <v>1336</v>
      </c>
      <c r="E243" t="s">
        <v>120</v>
      </c>
      <c r="F243" s="86">
        <v>45180</v>
      </c>
      <c r="G243" s="77">
        <v>57743.178700000004</v>
      </c>
      <c r="H243" s="77">
        <v>0.65029300000000001</v>
      </c>
      <c r="I243" s="77">
        <v>0.375499947</v>
      </c>
      <c r="J243" s="78">
        <f t="shared" si="3"/>
        <v>-3.3132826867366175E-4</v>
      </c>
      <c r="K243" s="78">
        <f>I243/'סכום נכסי הקרן'!$C$42</f>
        <v>1.9378769751950278E-6</v>
      </c>
    </row>
    <row r="244" spans="2:11">
      <c r="B244" t="s">
        <v>1773</v>
      </c>
      <c r="C244" t="s">
        <v>1774</v>
      </c>
      <c r="D244" t="s">
        <v>1336</v>
      </c>
      <c r="E244" t="s">
        <v>106</v>
      </c>
      <c r="F244" s="86">
        <v>45127</v>
      </c>
      <c r="G244" s="77">
        <v>505483.73549599998</v>
      </c>
      <c r="H244" s="77">
        <v>2.6752400000000001</v>
      </c>
      <c r="I244" s="77">
        <v>13.522900728</v>
      </c>
      <c r="J244" s="78">
        <f t="shared" si="3"/>
        <v>-1.193214359003369E-2</v>
      </c>
      <c r="K244" s="78">
        <f>I244/'סכום נכסי הקרן'!$C$42</f>
        <v>6.9788872589745743E-5</v>
      </c>
    </row>
    <row r="245" spans="2:11">
      <c r="B245" t="s">
        <v>1775</v>
      </c>
      <c r="C245" t="s">
        <v>1776</v>
      </c>
      <c r="D245" t="s">
        <v>1336</v>
      </c>
      <c r="E245" t="s">
        <v>106</v>
      </c>
      <c r="F245" s="86">
        <v>45127</v>
      </c>
      <c r="G245" s="77">
        <v>209881.54662400001</v>
      </c>
      <c r="H245" s="77">
        <v>2.6529829999999999</v>
      </c>
      <c r="I245" s="77">
        <v>5.5681219730000002</v>
      </c>
      <c r="J245" s="78">
        <f t="shared" si="3"/>
        <v>-4.9131197695691381E-3</v>
      </c>
      <c r="K245" s="78">
        <f>I245/'סכום נכסי הקרן'!$C$42</f>
        <v>2.8735917149288466E-5</v>
      </c>
    </row>
    <row r="246" spans="2:11">
      <c r="B246" t="s">
        <v>1777</v>
      </c>
      <c r="C246" t="s">
        <v>1778</v>
      </c>
      <c r="D246" t="s">
        <v>1336</v>
      </c>
      <c r="E246" t="s">
        <v>106</v>
      </c>
      <c r="F246" s="86">
        <v>45127</v>
      </c>
      <c r="G246" s="77">
        <v>157355.89132699999</v>
      </c>
      <c r="H246" s="77">
        <v>2.6188570000000002</v>
      </c>
      <c r="I246" s="77">
        <v>4.1209251</v>
      </c>
      <c r="J246" s="78">
        <f t="shared" si="3"/>
        <v>-3.6361629066137694E-3</v>
      </c>
      <c r="K246" s="78">
        <f>I246/'סכום נכסי הקרן'!$C$42</f>
        <v>2.1267235672321591E-5</v>
      </c>
    </row>
    <row r="247" spans="2:11">
      <c r="B247" t="s">
        <v>1779</v>
      </c>
      <c r="C247" t="s">
        <v>1780</v>
      </c>
      <c r="D247" t="s">
        <v>1336</v>
      </c>
      <c r="E247" t="s">
        <v>110</v>
      </c>
      <c r="F247" s="86">
        <v>45195</v>
      </c>
      <c r="G247" s="77">
        <v>146611.75458899999</v>
      </c>
      <c r="H247" s="77">
        <v>0.410551</v>
      </c>
      <c r="I247" s="77">
        <v>0.60191591</v>
      </c>
      <c r="J247" s="78">
        <f t="shared" si="3"/>
        <v>-5.3110994539616162E-4</v>
      </c>
      <c r="K247" s="78">
        <f>I247/'סכום נכסי הקרן'!$C$42</f>
        <v>3.1063625769101973E-6</v>
      </c>
    </row>
    <row r="248" spans="2:11">
      <c r="B248" t="s">
        <v>1781</v>
      </c>
      <c r="C248" t="s">
        <v>1782</v>
      </c>
      <c r="D248" t="s">
        <v>1336</v>
      </c>
      <c r="E248" t="s">
        <v>110</v>
      </c>
      <c r="F248" s="86">
        <v>45195</v>
      </c>
      <c r="G248" s="77">
        <v>146646.114034</v>
      </c>
      <c r="H248" s="77">
        <v>0.43388500000000002</v>
      </c>
      <c r="I248" s="77">
        <v>0.63627535599999996</v>
      </c>
      <c r="J248" s="78">
        <f t="shared" si="3"/>
        <v>-5.6142754156819565E-4</v>
      </c>
      <c r="K248" s="78">
        <f>I248/'סכום נכסי הקרן'!$C$42</f>
        <v>3.2836845174745638E-6</v>
      </c>
    </row>
    <row r="249" spans="2:11">
      <c r="B249" t="s">
        <v>1783</v>
      </c>
      <c r="C249" t="s">
        <v>1784</v>
      </c>
      <c r="D249" t="s">
        <v>1336</v>
      </c>
      <c r="E249" t="s">
        <v>110</v>
      </c>
      <c r="F249" s="86">
        <v>45078</v>
      </c>
      <c r="G249" s="77">
        <v>724559.62046700006</v>
      </c>
      <c r="H249" s="77">
        <v>1.853596</v>
      </c>
      <c r="I249" s="77">
        <v>13.430405867999999</v>
      </c>
      <c r="J249" s="78">
        <f t="shared" si="3"/>
        <v>-1.1850529299353076E-2</v>
      </c>
      <c r="K249" s="78">
        <f>I249/'סכום נכסי הקרן'!$C$42</f>
        <v>6.9311525892496042E-5</v>
      </c>
    </row>
    <row r="250" spans="2:11">
      <c r="B250" t="s">
        <v>1785</v>
      </c>
      <c r="C250" t="s">
        <v>1786</v>
      </c>
      <c r="D250" t="s">
        <v>1336</v>
      </c>
      <c r="E250" t="s">
        <v>110</v>
      </c>
      <c r="F250" s="86">
        <v>45078</v>
      </c>
      <c r="G250" s="77">
        <v>184836.63787400001</v>
      </c>
      <c r="H250" s="77">
        <v>1.853596</v>
      </c>
      <c r="I250" s="77">
        <v>3.4261239409999997</v>
      </c>
      <c r="J250" s="78">
        <f t="shared" si="3"/>
        <v>-3.0230942046788429E-3</v>
      </c>
      <c r="K250" s="78">
        <f>I250/'סכום נכסי הקרן'!$C$42</f>
        <v>1.7681511681886727E-5</v>
      </c>
    </row>
    <row r="251" spans="2:11">
      <c r="B251" t="s">
        <v>1787</v>
      </c>
      <c r="C251" t="s">
        <v>1788</v>
      </c>
      <c r="D251" t="s">
        <v>1336</v>
      </c>
      <c r="E251" t="s">
        <v>110</v>
      </c>
      <c r="F251" s="86">
        <v>45181</v>
      </c>
      <c r="G251" s="77">
        <v>408700.45208999998</v>
      </c>
      <c r="H251" s="77">
        <v>1.755172</v>
      </c>
      <c r="I251" s="77">
        <v>7.173395738</v>
      </c>
      <c r="J251" s="78">
        <f t="shared" si="3"/>
        <v>-6.3295582579205104E-3</v>
      </c>
      <c r="K251" s="78">
        <f>I251/'סכום נכסי הקרן'!$C$42</f>
        <v>3.7020400523871028E-5</v>
      </c>
    </row>
    <row r="252" spans="2:11">
      <c r="B252" t="s">
        <v>1789</v>
      </c>
      <c r="C252" t="s">
        <v>1790</v>
      </c>
      <c r="D252" t="s">
        <v>1336</v>
      </c>
      <c r="E252" t="s">
        <v>110</v>
      </c>
      <c r="F252" s="86">
        <v>45181</v>
      </c>
      <c r="G252" s="77">
        <v>148645.83377100001</v>
      </c>
      <c r="H252" s="77">
        <v>1.773339</v>
      </c>
      <c r="I252" s="77">
        <v>2.6359950929999996</v>
      </c>
      <c r="J252" s="78">
        <f t="shared" si="3"/>
        <v>-2.3259116209567877E-3</v>
      </c>
      <c r="K252" s="78">
        <f>I252/'סכום נכסי הקרן'!$C$42</f>
        <v>1.3603821354072721E-5</v>
      </c>
    </row>
    <row r="253" spans="2:11">
      <c r="B253" t="s">
        <v>1791</v>
      </c>
      <c r="C253" t="s">
        <v>1792</v>
      </c>
      <c r="D253" t="s">
        <v>1336</v>
      </c>
      <c r="E253" t="s">
        <v>110</v>
      </c>
      <c r="F253" s="86">
        <v>45176</v>
      </c>
      <c r="G253" s="77">
        <v>668937.17547100002</v>
      </c>
      <c r="H253" s="77">
        <v>1.713722</v>
      </c>
      <c r="I253" s="77">
        <v>11.463724689000001</v>
      </c>
      <c r="J253" s="78">
        <f t="shared" si="3"/>
        <v>-1.0115197309889053E-2</v>
      </c>
      <c r="K253" s="78">
        <f>I253/'סכום נכסי הקרן'!$C$42</f>
        <v>5.9161894168757055E-5</v>
      </c>
    </row>
    <row r="254" spans="2:11">
      <c r="B254" t="s">
        <v>1793</v>
      </c>
      <c r="C254" t="s">
        <v>1794</v>
      </c>
      <c r="D254" t="s">
        <v>1336</v>
      </c>
      <c r="E254" t="s">
        <v>110</v>
      </c>
      <c r="F254" s="86">
        <v>45176</v>
      </c>
      <c r="G254" s="77">
        <v>211460.40480399999</v>
      </c>
      <c r="H254" s="77">
        <v>1.7318929999999999</v>
      </c>
      <c r="I254" s="77">
        <v>3.6622680460000003</v>
      </c>
      <c r="J254" s="78">
        <f t="shared" si="3"/>
        <v>-3.2314596600996441E-3</v>
      </c>
      <c r="K254" s="78">
        <f>I254/'סכום נכסי הקרן'!$C$42</f>
        <v>1.8900202197194679E-5</v>
      </c>
    </row>
    <row r="255" spans="2:11">
      <c r="B255" t="s">
        <v>1795</v>
      </c>
      <c r="C255" t="s">
        <v>1796</v>
      </c>
      <c r="D255" t="s">
        <v>1336</v>
      </c>
      <c r="E255" t="s">
        <v>110</v>
      </c>
      <c r="F255" s="86">
        <v>45183</v>
      </c>
      <c r="G255" s="77">
        <v>1061706.6644280001</v>
      </c>
      <c r="H255" s="77">
        <v>1.849523</v>
      </c>
      <c r="I255" s="77">
        <v>19.636504102</v>
      </c>
      <c r="J255" s="78">
        <f t="shared" si="3"/>
        <v>-1.7326577430699125E-2</v>
      </c>
      <c r="K255" s="78">
        <f>I255/'סכום נכסי הקרן'!$C$42</f>
        <v>1.0133990557550868E-4</v>
      </c>
    </row>
    <row r="256" spans="2:11">
      <c r="B256" t="s">
        <v>1797</v>
      </c>
      <c r="C256" t="s">
        <v>1798</v>
      </c>
      <c r="D256" t="s">
        <v>1336</v>
      </c>
      <c r="E256" t="s">
        <v>110</v>
      </c>
      <c r="F256" s="86">
        <v>45183</v>
      </c>
      <c r="G256" s="77">
        <v>917350.11555900006</v>
      </c>
      <c r="H256" s="77">
        <v>1.854052</v>
      </c>
      <c r="I256" s="77">
        <v>17.008146965000002</v>
      </c>
      <c r="J256" s="78">
        <f t="shared" si="3"/>
        <v>-1.5007405280034953E-2</v>
      </c>
      <c r="K256" s="78">
        <f>I256/'סכום נכסי הקרן'!$C$42</f>
        <v>8.7775502120661272E-5</v>
      </c>
    </row>
    <row r="257" spans="2:11">
      <c r="B257" t="s">
        <v>1799</v>
      </c>
      <c r="C257" t="s">
        <v>1800</v>
      </c>
      <c r="D257" t="s">
        <v>1336</v>
      </c>
      <c r="E257" t="s">
        <v>110</v>
      </c>
      <c r="F257" s="86">
        <v>45161</v>
      </c>
      <c r="G257" s="77">
        <v>187585.393526</v>
      </c>
      <c r="H257" s="77">
        <v>2.7316560000000001</v>
      </c>
      <c r="I257" s="77">
        <v>5.1241876880000001</v>
      </c>
      <c r="J257" s="78">
        <f t="shared" si="3"/>
        <v>-4.5214073892370843E-3</v>
      </c>
      <c r="K257" s="78">
        <f>I257/'סכום נכסי הקרן'!$C$42</f>
        <v>2.6444864816859861E-5</v>
      </c>
    </row>
    <row r="258" spans="2:11">
      <c r="B258" t="s">
        <v>1801</v>
      </c>
      <c r="C258" t="s">
        <v>1802</v>
      </c>
      <c r="D258" t="s">
        <v>1336</v>
      </c>
      <c r="E258" t="s">
        <v>110</v>
      </c>
      <c r="F258" s="86">
        <v>45099</v>
      </c>
      <c r="G258" s="77">
        <v>145764.078481</v>
      </c>
      <c r="H258" s="77">
        <v>4.5984980000000002</v>
      </c>
      <c r="I258" s="77">
        <v>6.702957724</v>
      </c>
      <c r="J258" s="78">
        <f t="shared" si="3"/>
        <v>-5.9144598965433894E-3</v>
      </c>
      <c r="K258" s="78">
        <f>I258/'סכום נכסי הקרן'!$C$42</f>
        <v>3.4592567969244658E-5</v>
      </c>
    </row>
    <row r="259" spans="2:11">
      <c r="B259" t="s">
        <v>1803</v>
      </c>
      <c r="C259" t="s">
        <v>1804</v>
      </c>
      <c r="D259" t="s">
        <v>1336</v>
      </c>
      <c r="E259" t="s">
        <v>110</v>
      </c>
      <c r="F259" s="86">
        <v>45148</v>
      </c>
      <c r="G259" s="77">
        <v>153244.50197700001</v>
      </c>
      <c r="H259" s="77">
        <v>4.7476659999999997</v>
      </c>
      <c r="I259" s="77">
        <v>7.2755372919999992</v>
      </c>
      <c r="J259" s="78">
        <f t="shared" si="3"/>
        <v>-6.4196844603789547E-3</v>
      </c>
      <c r="K259" s="78">
        <f>I259/'סכום נכסי הקרן'!$C$42</f>
        <v>3.7547531798558631E-5</v>
      </c>
    </row>
    <row r="260" spans="2:11">
      <c r="B260" t="s">
        <v>1805</v>
      </c>
      <c r="C260" t="s">
        <v>1806</v>
      </c>
      <c r="D260" t="s">
        <v>1336</v>
      </c>
      <c r="E260" t="s">
        <v>110</v>
      </c>
      <c r="F260" s="86">
        <v>45133</v>
      </c>
      <c r="G260" s="77">
        <v>230297.620414</v>
      </c>
      <c r="H260" s="77">
        <v>4.992102</v>
      </c>
      <c r="I260" s="77">
        <v>11.496691618000002</v>
      </c>
      <c r="J260" s="78">
        <f t="shared" si="3"/>
        <v>-1.0144286196841832E-2</v>
      </c>
      <c r="K260" s="78">
        <f>I260/'סכום נכסי הקרן'!$C$42</f>
        <v>5.9332029619274149E-5</v>
      </c>
    </row>
    <row r="261" spans="2:11">
      <c r="B261" t="s">
        <v>1807</v>
      </c>
      <c r="C261" t="s">
        <v>1808</v>
      </c>
      <c r="D261" t="s">
        <v>1336</v>
      </c>
      <c r="E261" t="s">
        <v>110</v>
      </c>
      <c r="F261" s="86">
        <v>45133</v>
      </c>
      <c r="G261" s="77">
        <v>979932.57190700015</v>
      </c>
      <c r="H261" s="77">
        <v>5.0346070000000003</v>
      </c>
      <c r="I261" s="77">
        <v>49.335754893000001</v>
      </c>
      <c r="J261" s="78">
        <f t="shared" si="3"/>
        <v>-4.3532177255955318E-2</v>
      </c>
      <c r="K261" s="78">
        <f>I261/'סכום נכסי הקרן'!$C$42</f>
        <v>2.5461154981470642E-4</v>
      </c>
    </row>
    <row r="262" spans="2:11">
      <c r="B262" t="s">
        <v>1809</v>
      </c>
      <c r="C262" t="s">
        <v>1810</v>
      </c>
      <c r="D262" t="s">
        <v>1336</v>
      </c>
      <c r="E262" t="s">
        <v>110</v>
      </c>
      <c r="F262" s="86">
        <v>45127</v>
      </c>
      <c r="G262" s="77">
        <v>312694.26486599998</v>
      </c>
      <c r="H262" s="77">
        <v>6.2519559999999998</v>
      </c>
      <c r="I262" s="77">
        <v>19.549508003</v>
      </c>
      <c r="J262" s="78">
        <f t="shared" si="3"/>
        <v>-1.7249815058045494E-2</v>
      </c>
      <c r="K262" s="78">
        <f>I262/'סכום נכסי הקרן'!$C$42</f>
        <v>1.008909368378809E-4</v>
      </c>
    </row>
    <row r="263" spans="2:11">
      <c r="B263" t="s">
        <v>1811</v>
      </c>
      <c r="C263" t="s">
        <v>1812</v>
      </c>
      <c r="D263" t="s">
        <v>1336</v>
      </c>
      <c r="E263" t="s">
        <v>110</v>
      </c>
      <c r="F263" s="86">
        <v>45127</v>
      </c>
      <c r="G263" s="77">
        <v>70946.785250999994</v>
      </c>
      <c r="H263" s="77">
        <v>6.2519559999999998</v>
      </c>
      <c r="I263" s="77">
        <v>4.4355618369999998</v>
      </c>
      <c r="J263" s="78">
        <f t="shared" si="3"/>
        <v>-3.9137875671875306E-3</v>
      </c>
      <c r="K263" s="78">
        <f>I263/'סכום נכסי הקרן'!$C$42</f>
        <v>2.2891010304126782E-5</v>
      </c>
    </row>
    <row r="264" spans="2:11">
      <c r="B264" t="s">
        <v>1813</v>
      </c>
      <c r="C264" t="s">
        <v>1814</v>
      </c>
      <c r="D264" t="s">
        <v>1336</v>
      </c>
      <c r="E264" t="s">
        <v>110</v>
      </c>
      <c r="F264" s="86">
        <v>45127</v>
      </c>
      <c r="G264" s="77">
        <v>544143.66887000005</v>
      </c>
      <c r="H264" s="77">
        <v>6.2851059999999999</v>
      </c>
      <c r="I264" s="77">
        <v>34.200006342000002</v>
      </c>
      <c r="J264" s="78">
        <f t="shared" si="3"/>
        <v>-3.0176912088680299E-2</v>
      </c>
      <c r="K264" s="78">
        <f>I264/'סכום נכסי הקרן'!$C$42</f>
        <v>1.7649910571541498E-4</v>
      </c>
    </row>
    <row r="265" spans="2:11">
      <c r="B265" t="s">
        <v>1815</v>
      </c>
      <c r="C265" t="s">
        <v>1816</v>
      </c>
      <c r="D265" t="s">
        <v>1336</v>
      </c>
      <c r="E265" t="s">
        <v>113</v>
      </c>
      <c r="F265" s="86">
        <v>45195</v>
      </c>
      <c r="G265" s="77">
        <v>125762.786563</v>
      </c>
      <c r="H265" s="77">
        <v>-0.19239300000000001</v>
      </c>
      <c r="I265" s="77">
        <v>-0.24195898399999999</v>
      </c>
      <c r="J265" s="78">
        <f t="shared" si="3"/>
        <v>2.1349630512400105E-4</v>
      </c>
      <c r="K265" s="78">
        <f>I265/'סכום נכסי הקרן'!$C$42</f>
        <v>-1.2486998940513355E-6</v>
      </c>
    </row>
    <row r="266" spans="2:11">
      <c r="B266" t="s">
        <v>1817</v>
      </c>
      <c r="C266" t="s">
        <v>1818</v>
      </c>
      <c r="D266" t="s">
        <v>1336</v>
      </c>
      <c r="E266" t="s">
        <v>113</v>
      </c>
      <c r="F266" s="86">
        <v>45153</v>
      </c>
      <c r="G266" s="77">
        <v>523182.34545699996</v>
      </c>
      <c r="H266" s="77">
        <v>3.6715019999999998</v>
      </c>
      <c r="I266" s="77">
        <v>19.208648912000001</v>
      </c>
      <c r="J266" s="78">
        <f t="shared" si="3"/>
        <v>-1.6949052692071823E-2</v>
      </c>
      <c r="K266" s="78">
        <f>I266/'סכום נכסי הקרן'!$C$42</f>
        <v>9.9131834101616589E-5</v>
      </c>
    </row>
    <row r="267" spans="2:11">
      <c r="B267" t="s">
        <v>1819</v>
      </c>
      <c r="C267" t="s">
        <v>1820</v>
      </c>
      <c r="D267" t="s">
        <v>1336</v>
      </c>
      <c r="E267" t="s">
        <v>113</v>
      </c>
      <c r="F267" s="86">
        <v>45153</v>
      </c>
      <c r="G267" s="77">
        <v>174408.54611900001</v>
      </c>
      <c r="H267" s="77">
        <v>3.6794720000000001</v>
      </c>
      <c r="I267" s="77">
        <v>6.4173139320000008</v>
      </c>
      <c r="J267" s="78">
        <f t="shared" si="3"/>
        <v>-5.6624176158004327E-3</v>
      </c>
      <c r="K267" s="78">
        <f>I267/'סכום נכסי הקרן'!$C$42</f>
        <v>3.311841988467996E-5</v>
      </c>
    </row>
    <row r="268" spans="2:11">
      <c r="B268" t="s">
        <v>1821</v>
      </c>
      <c r="C268" t="s">
        <v>1822</v>
      </c>
      <c r="D268" t="s">
        <v>1336</v>
      </c>
      <c r="E268" t="s">
        <v>113</v>
      </c>
      <c r="F268" s="86">
        <v>45153</v>
      </c>
      <c r="G268" s="77">
        <v>375037.47240299999</v>
      </c>
      <c r="H268" s="77">
        <v>3.6946500000000002</v>
      </c>
      <c r="I268" s="77">
        <v>13.856323218</v>
      </c>
      <c r="J268" s="78">
        <f t="shared" ref="J268:J298" si="4">I268/$I$11</f>
        <v>-1.2226344154457634E-2</v>
      </c>
      <c r="K268" s="78">
        <f>I268/'סכום נכסי הקרן'!$C$42</f>
        <v>7.1509596577978935E-5</v>
      </c>
    </row>
    <row r="269" spans="2:11">
      <c r="B269" t="s">
        <v>1823</v>
      </c>
      <c r="C269" t="s">
        <v>1824</v>
      </c>
      <c r="D269" t="s">
        <v>1336</v>
      </c>
      <c r="E269" t="s">
        <v>113</v>
      </c>
      <c r="F269" s="86">
        <v>45113</v>
      </c>
      <c r="G269" s="77">
        <v>417082.54826399998</v>
      </c>
      <c r="H269" s="77">
        <v>3.8126630000000001</v>
      </c>
      <c r="I269" s="77">
        <v>15.901951334</v>
      </c>
      <c r="J269" s="78">
        <f t="shared" si="4"/>
        <v>-1.4031336212218016E-2</v>
      </c>
      <c r="K269" s="78">
        <f>I269/'סכום נכסי הקרן'!$C$42</f>
        <v>8.2066656991646535E-5</v>
      </c>
    </row>
    <row r="270" spans="2:11">
      <c r="B270" t="s">
        <v>1825</v>
      </c>
      <c r="C270" t="s">
        <v>1826</v>
      </c>
      <c r="D270" t="s">
        <v>1336</v>
      </c>
      <c r="E270" t="s">
        <v>113</v>
      </c>
      <c r="F270" s="86">
        <v>45113</v>
      </c>
      <c r="G270" s="77">
        <v>436629.52748699998</v>
      </c>
      <c r="H270" s="77">
        <v>3.8285580000000001</v>
      </c>
      <c r="I270" s="77">
        <v>16.716615558000001</v>
      </c>
      <c r="J270" s="78">
        <f t="shared" si="4"/>
        <v>-1.475016796983819E-2</v>
      </c>
      <c r="K270" s="78">
        <f>I270/'סכום נכסי הקרן'!$C$42</f>
        <v>8.6270969282014785E-5</v>
      </c>
    </row>
    <row r="271" spans="2:11">
      <c r="B271" t="s">
        <v>1827</v>
      </c>
      <c r="C271" t="s">
        <v>1828</v>
      </c>
      <c r="D271" t="s">
        <v>1336</v>
      </c>
      <c r="E271" t="s">
        <v>113</v>
      </c>
      <c r="F271" s="86">
        <v>45113</v>
      </c>
      <c r="G271" s="77">
        <v>611440.07912000001</v>
      </c>
      <c r="H271" s="77">
        <v>3.853526</v>
      </c>
      <c r="I271" s="77">
        <v>23.562002423000003</v>
      </c>
      <c r="J271" s="78">
        <f t="shared" si="4"/>
        <v>-2.0790302453217693E-2</v>
      </c>
      <c r="K271" s="78">
        <f>I271/'סכום נכסי הקרן'!$C$42</f>
        <v>1.215985843668339E-4</v>
      </c>
    </row>
    <row r="272" spans="2:11">
      <c r="B272" t="s">
        <v>1829</v>
      </c>
      <c r="C272" t="s">
        <v>1830</v>
      </c>
      <c r="D272" t="s">
        <v>1336</v>
      </c>
      <c r="E272" t="s">
        <v>106</v>
      </c>
      <c r="F272" s="86">
        <v>45141</v>
      </c>
      <c r="G272" s="77">
        <v>279276.03912500001</v>
      </c>
      <c r="H272" s="77">
        <v>4.9148449999999997</v>
      </c>
      <c r="I272" s="77">
        <v>13.725983906000002</v>
      </c>
      <c r="J272" s="78">
        <f t="shared" si="4"/>
        <v>-1.2111337217891873E-2</v>
      </c>
      <c r="K272" s="78">
        <f>I272/'סכום נכסי הקרן'!$C$42</f>
        <v>7.0836942550447059E-5</v>
      </c>
    </row>
    <row r="273" spans="2:11">
      <c r="B273" t="s">
        <v>1831</v>
      </c>
      <c r="C273" t="s">
        <v>1832</v>
      </c>
      <c r="D273" t="s">
        <v>1336</v>
      </c>
      <c r="E273" t="s">
        <v>110</v>
      </c>
      <c r="F273" s="86">
        <v>45145</v>
      </c>
      <c r="G273" s="77">
        <v>2008462.5</v>
      </c>
      <c r="H273" s="77">
        <v>-4.6024349999999998</v>
      </c>
      <c r="I273" s="77">
        <v>-92.438179999999988</v>
      </c>
      <c r="J273" s="78">
        <f t="shared" si="4"/>
        <v>8.1564278193478154E-2</v>
      </c>
      <c r="K273" s="78">
        <f>I273/'סכום נכסי הקרן'!$C$42</f>
        <v>-4.7705418358137209E-4</v>
      </c>
    </row>
    <row r="274" spans="2:11">
      <c r="B274" t="s">
        <v>1833</v>
      </c>
      <c r="C274" t="s">
        <v>1834</v>
      </c>
      <c r="D274" t="s">
        <v>1336</v>
      </c>
      <c r="E274" t="s">
        <v>110</v>
      </c>
      <c r="F274" s="86">
        <v>45197</v>
      </c>
      <c r="G274" s="77">
        <v>236127.53</v>
      </c>
      <c r="H274" s="77">
        <v>-0.34626600000000002</v>
      </c>
      <c r="I274" s="77">
        <v>-0.81762999999999997</v>
      </c>
      <c r="J274" s="78">
        <f t="shared" si="4"/>
        <v>7.2144865659766932E-4</v>
      </c>
      <c r="K274" s="78">
        <f>I274/'סכום נכסי הקרן'!$C$42</f>
        <v>-4.219618042259565E-6</v>
      </c>
    </row>
    <row r="275" spans="2:11">
      <c r="B275" t="s">
        <v>1835</v>
      </c>
      <c r="C275" t="s">
        <v>1836</v>
      </c>
      <c r="D275" t="s">
        <v>1336</v>
      </c>
      <c r="E275" t="s">
        <v>110</v>
      </c>
      <c r="F275" s="86">
        <v>45187</v>
      </c>
      <c r="G275" s="77">
        <v>826418.79</v>
      </c>
      <c r="H275" s="77">
        <v>1.1333880000000001</v>
      </c>
      <c r="I275" s="77">
        <v>9.3665300000000009</v>
      </c>
      <c r="J275" s="78">
        <f t="shared" si="4"/>
        <v>-8.2647046775213354E-3</v>
      </c>
      <c r="K275" s="78">
        <f>I275/'סכום נכסי הקרן'!$C$42</f>
        <v>4.8338709417909674E-5</v>
      </c>
    </row>
    <row r="276" spans="2:11">
      <c r="B276" t="s">
        <v>1823</v>
      </c>
      <c r="C276" t="s">
        <v>1837</v>
      </c>
      <c r="D276" t="s">
        <v>1336</v>
      </c>
      <c r="E276" t="s">
        <v>113</v>
      </c>
      <c r="F276" s="86">
        <v>45113</v>
      </c>
      <c r="G276" s="77">
        <v>293423.13</v>
      </c>
      <c r="H276" s="77">
        <v>3.8126609999999999</v>
      </c>
      <c r="I276" s="77">
        <v>11.18723</v>
      </c>
      <c r="J276" s="78">
        <f t="shared" si="4"/>
        <v>-9.8712278836994051E-3</v>
      </c>
      <c r="K276" s="78">
        <f>I276/'סכום נכסי הקרן'!$C$42</f>
        <v>5.7734962698173349E-5</v>
      </c>
    </row>
    <row r="277" spans="2:11">
      <c r="B277" t="s">
        <v>1838</v>
      </c>
      <c r="C277" t="s">
        <v>1839</v>
      </c>
      <c r="D277" t="s">
        <v>1336</v>
      </c>
      <c r="E277" t="s">
        <v>106</v>
      </c>
      <c r="F277" s="86">
        <v>45127</v>
      </c>
      <c r="G277" s="77">
        <v>1078445.3799999999</v>
      </c>
      <c r="H277" s="77">
        <v>7.2919090000000004</v>
      </c>
      <c r="I277" s="77">
        <v>78.639259999999993</v>
      </c>
      <c r="J277" s="78">
        <f t="shared" si="4"/>
        <v>-6.9388584668902603E-2</v>
      </c>
      <c r="K277" s="78">
        <f>I277/'סכום נכסי הקרן'!$C$42</f>
        <v>4.0584083304910645E-4</v>
      </c>
    </row>
    <row r="278" spans="2:11">
      <c r="B278" s="79" t="s">
        <v>1133</v>
      </c>
      <c r="C278" s="16"/>
      <c r="D278" s="16"/>
      <c r="G278" s="81"/>
      <c r="I278" s="81">
        <v>0</v>
      </c>
      <c r="J278" s="80">
        <f t="shared" si="4"/>
        <v>0</v>
      </c>
      <c r="K278" s="80">
        <f>I278/'סכום נכסי הקרן'!$C$42</f>
        <v>0</v>
      </c>
    </row>
    <row r="279" spans="2:11">
      <c r="B279" t="s">
        <v>207</v>
      </c>
      <c r="C279" t="s">
        <v>207</v>
      </c>
      <c r="D279" t="s">
        <v>207</v>
      </c>
      <c r="E279" t="s">
        <v>207</v>
      </c>
      <c r="G279" s="89">
        <v>0</v>
      </c>
      <c r="H279" s="89">
        <v>0</v>
      </c>
      <c r="I279" s="89">
        <v>0</v>
      </c>
      <c r="J279" s="88">
        <f t="shared" si="4"/>
        <v>0</v>
      </c>
      <c r="K279" s="88">
        <f>I279/'סכום נכסי הקרן'!$C$42</f>
        <v>0</v>
      </c>
    </row>
    <row r="280" spans="2:11">
      <c r="B280" s="79" t="s">
        <v>254</v>
      </c>
      <c r="C280" s="16"/>
      <c r="D280" s="16"/>
      <c r="G280" s="81"/>
      <c r="I280" s="81">
        <v>0</v>
      </c>
      <c r="J280" s="80">
        <f t="shared" si="4"/>
        <v>0</v>
      </c>
      <c r="K280" s="80">
        <f>I280/'סכום נכסי הקרן'!$C$42</f>
        <v>0</v>
      </c>
    </row>
    <row r="281" spans="2:11">
      <c r="B281" t="s">
        <v>207</v>
      </c>
      <c r="C281" t="s">
        <v>207</v>
      </c>
      <c r="D281" t="s">
        <v>207</v>
      </c>
      <c r="E281" t="s">
        <v>207</v>
      </c>
      <c r="G281" s="89">
        <v>0</v>
      </c>
      <c r="H281" s="89">
        <v>0</v>
      </c>
      <c r="I281" s="89">
        <v>0</v>
      </c>
      <c r="J281" s="88">
        <f t="shared" si="4"/>
        <v>0</v>
      </c>
      <c r="K281" s="88">
        <f>I281/'סכום נכסי הקרן'!$C$42</f>
        <v>0</v>
      </c>
    </row>
    <row r="282" spans="2:11">
      <c r="B282" s="79" t="s">
        <v>1840</v>
      </c>
      <c r="C282" s="16"/>
      <c r="D282" s="16"/>
      <c r="G282" s="81"/>
      <c r="I282" s="81">
        <f>I283+I293+I295+I297</f>
        <v>315.468595515</v>
      </c>
      <c r="J282" s="80">
        <f t="shared" si="4"/>
        <v>-0.27835866398377052</v>
      </c>
      <c r="K282" s="80">
        <f>I282/'סכום נכסי הקרן'!$C$42</f>
        <v>1.6280676802482529E-3</v>
      </c>
    </row>
    <row r="283" spans="2:11" s="91" customFormat="1">
      <c r="B283" s="79" t="s">
        <v>1123</v>
      </c>
      <c r="C283" s="79"/>
      <c r="D283" s="79"/>
      <c r="E283" s="79"/>
      <c r="F283" s="92"/>
      <c r="G283" s="81"/>
      <c r="H283" s="81"/>
      <c r="I283" s="81">
        <v>315.468595515</v>
      </c>
      <c r="J283" s="80">
        <f t="shared" si="4"/>
        <v>-0.27835866398377052</v>
      </c>
      <c r="K283" s="80">
        <f>I283/'סכום נכסי הקרן'!$C$42</f>
        <v>1.6280676802482529E-3</v>
      </c>
    </row>
    <row r="284" spans="2:11">
      <c r="B284" t="s">
        <v>1841</v>
      </c>
      <c r="C284" t="s">
        <v>1842</v>
      </c>
      <c r="D284" t="s">
        <v>1336</v>
      </c>
      <c r="E284" t="s">
        <v>106</v>
      </c>
      <c r="F284" s="86">
        <v>45068</v>
      </c>
      <c r="G284" s="77">
        <v>344718.57572800003</v>
      </c>
      <c r="H284" s="77">
        <v>3.9851939999999999</v>
      </c>
      <c r="I284" s="77">
        <v>13.737703503000001</v>
      </c>
      <c r="J284" s="78">
        <f t="shared" si="4"/>
        <v>-1.212167818814922E-2</v>
      </c>
      <c r="K284" s="78">
        <f>I284/'סכום נכסי הקרן'!$C$42</f>
        <v>7.0897424948291083E-5</v>
      </c>
    </row>
    <row r="285" spans="2:11">
      <c r="B285" t="s">
        <v>1843</v>
      </c>
      <c r="C285" t="s">
        <v>1844</v>
      </c>
      <c r="D285" t="s">
        <v>1336</v>
      </c>
      <c r="E285" t="s">
        <v>199</v>
      </c>
      <c r="F285" s="86">
        <v>44909</v>
      </c>
      <c r="G285" s="77">
        <v>1194864.158606</v>
      </c>
      <c r="H285" s="77">
        <v>16.011657</v>
      </c>
      <c r="I285" s="77">
        <v>191.317556059</v>
      </c>
      <c r="J285" s="78">
        <f t="shared" si="4"/>
        <v>-0.16881204677215225</v>
      </c>
      <c r="K285" s="78">
        <f>I285/'סכום נכסי הקרן'!$C$42</f>
        <v>9.8735003772802156E-4</v>
      </c>
    </row>
    <row r="286" spans="2:11">
      <c r="B286" t="s">
        <v>1845</v>
      </c>
      <c r="C286" t="s">
        <v>1846</v>
      </c>
      <c r="D286" t="s">
        <v>1336</v>
      </c>
      <c r="E286" t="s">
        <v>106</v>
      </c>
      <c r="F286" s="86">
        <v>44868</v>
      </c>
      <c r="G286" s="77">
        <v>773574.84768699994</v>
      </c>
      <c r="H286" s="77">
        <v>-5.1919750000000002</v>
      </c>
      <c r="I286" s="77">
        <v>-40.163815530000001</v>
      </c>
      <c r="J286" s="78">
        <f t="shared" si="4"/>
        <v>3.5439172679518988E-2</v>
      </c>
      <c r="K286" s="78">
        <f>I286/'סכום נכסי הקרן'!$C$42</f>
        <v>-2.0727708212317665E-4</v>
      </c>
    </row>
    <row r="287" spans="2:11">
      <c r="B287" t="s">
        <v>1847</v>
      </c>
      <c r="C287" t="s">
        <v>1848</v>
      </c>
      <c r="D287" t="s">
        <v>1336</v>
      </c>
      <c r="E287" t="s">
        <v>106</v>
      </c>
      <c r="F287" s="86">
        <v>44972</v>
      </c>
      <c r="G287" s="77">
        <v>3425121.9033149998</v>
      </c>
      <c r="H287" s="77">
        <v>-3.8236110000000001</v>
      </c>
      <c r="I287" s="77">
        <v>-130.963338596</v>
      </c>
      <c r="J287" s="78">
        <f t="shared" si="4"/>
        <v>0.11555755622179947</v>
      </c>
      <c r="K287" s="78">
        <f>I287/'סכום נכסי הקרן'!$C$42</f>
        <v>-6.7587449875155029E-4</v>
      </c>
    </row>
    <row r="288" spans="2:11">
      <c r="B288" t="s">
        <v>1847</v>
      </c>
      <c r="C288" t="s">
        <v>1849</v>
      </c>
      <c r="D288" t="s">
        <v>1336</v>
      </c>
      <c r="E288" t="s">
        <v>106</v>
      </c>
      <c r="F288" s="86">
        <v>45069</v>
      </c>
      <c r="G288" s="77">
        <v>2718602.6271239994</v>
      </c>
      <c r="H288" s="77">
        <v>2.4742760000000001</v>
      </c>
      <c r="I288" s="77">
        <v>67.265726095999995</v>
      </c>
      <c r="J288" s="78">
        <f t="shared" si="4"/>
        <v>-5.9352968612974066E-2</v>
      </c>
      <c r="K288" s="78">
        <f>I288/'סכום נכסי הקרן'!$C$42</f>
        <v>3.4714439472667547E-4</v>
      </c>
    </row>
    <row r="289" spans="2:11">
      <c r="B289" t="s">
        <v>1847</v>
      </c>
      <c r="C289" t="s">
        <v>1850</v>
      </c>
      <c r="D289" t="s">
        <v>1336</v>
      </c>
      <c r="E289" t="s">
        <v>106</v>
      </c>
      <c r="F289" s="86">
        <v>45153</v>
      </c>
      <c r="G289" s="77">
        <v>3645564.4833429996</v>
      </c>
      <c r="H289" s="77">
        <v>-3.5906829999999998</v>
      </c>
      <c r="I289" s="77">
        <v>-130.900677965</v>
      </c>
      <c r="J289" s="78">
        <f t="shared" si="4"/>
        <v>0.11550226663108422</v>
      </c>
      <c r="K289" s="78">
        <f>I289/'סכום נכסי הקרן'!$C$42</f>
        <v>-6.7555112029294806E-4</v>
      </c>
    </row>
    <row r="290" spans="2:11">
      <c r="B290" t="s">
        <v>1851</v>
      </c>
      <c r="C290" t="s">
        <v>1852</v>
      </c>
      <c r="D290" t="s">
        <v>1336</v>
      </c>
      <c r="E290" t="s">
        <v>106</v>
      </c>
      <c r="F290" s="86">
        <v>45126</v>
      </c>
      <c r="G290" s="77">
        <v>464540.76771499997</v>
      </c>
      <c r="H290" s="77">
        <v>-7.0407929999999999</v>
      </c>
      <c r="I290" s="77">
        <v>-32.707354716999994</v>
      </c>
      <c r="J290" s="78">
        <f t="shared" si="4"/>
        <v>2.8859847512252595E-2</v>
      </c>
      <c r="K290" s="78">
        <f>I290/'סכום נכסי הקרן'!$C$42</f>
        <v>-1.687958417357933E-4</v>
      </c>
    </row>
    <row r="291" spans="2:11">
      <c r="B291" t="s">
        <v>1853</v>
      </c>
      <c r="C291" t="s">
        <v>1854</v>
      </c>
      <c r="D291" t="s">
        <v>1336</v>
      </c>
      <c r="E291" t="s">
        <v>199</v>
      </c>
      <c r="F291" s="86">
        <v>45082</v>
      </c>
      <c r="G291" s="77">
        <v>843602.00270499999</v>
      </c>
      <c r="H291" s="77">
        <v>6.7531949999999998</v>
      </c>
      <c r="I291" s="77">
        <v>56.970090316000004</v>
      </c>
      <c r="J291" s="78">
        <f t="shared" si="4"/>
        <v>-5.0268452875660258E-2</v>
      </c>
      <c r="K291" s="78">
        <f>I291/'סכום נכסי הקרן'!$C$42</f>
        <v>2.9401076399661281E-4</v>
      </c>
    </row>
    <row r="292" spans="2:11">
      <c r="B292" t="s">
        <v>1853</v>
      </c>
      <c r="C292" t="s">
        <v>1855</v>
      </c>
      <c r="D292" t="s">
        <v>1336</v>
      </c>
      <c r="E292" t="s">
        <v>199</v>
      </c>
      <c r="F292" s="86">
        <v>44972</v>
      </c>
      <c r="G292" s="77">
        <v>1616557.1702650001</v>
      </c>
      <c r="H292" s="77">
        <v>19.851614999999999</v>
      </c>
      <c r="I292" s="77">
        <v>320.91270634899996</v>
      </c>
      <c r="J292" s="78">
        <f t="shared" si="4"/>
        <v>-0.28316236057948996</v>
      </c>
      <c r="K292" s="78">
        <f>I292/'סכום נכסי הקרן'!$C$42</f>
        <v>1.6561636017521201E-3</v>
      </c>
    </row>
    <row r="293" spans="2:11">
      <c r="B293" s="79" t="s">
        <v>1140</v>
      </c>
      <c r="C293" s="16"/>
      <c r="D293" s="16"/>
      <c r="G293" s="81"/>
      <c r="I293" s="81">
        <v>0</v>
      </c>
      <c r="J293" s="80">
        <f t="shared" si="4"/>
        <v>0</v>
      </c>
      <c r="K293" s="80">
        <f>I293/'סכום נכסי הקרן'!$C$42</f>
        <v>0</v>
      </c>
    </row>
    <row r="294" spans="2:11">
      <c r="B294" t="s">
        <v>207</v>
      </c>
      <c r="C294" t="s">
        <v>207</v>
      </c>
      <c r="D294" t="s">
        <v>207</v>
      </c>
      <c r="E294" t="s">
        <v>207</v>
      </c>
      <c r="G294" s="89">
        <v>0</v>
      </c>
      <c r="H294" s="89">
        <v>0</v>
      </c>
      <c r="I294" s="89">
        <v>0</v>
      </c>
      <c r="J294" s="88">
        <f t="shared" si="4"/>
        <v>0</v>
      </c>
      <c r="K294" s="88">
        <f>I294/'סכום נכסי הקרן'!$C$42</f>
        <v>0</v>
      </c>
    </row>
    <row r="295" spans="2:11">
      <c r="B295" s="79" t="s">
        <v>1133</v>
      </c>
      <c r="C295" s="16"/>
      <c r="D295" s="16"/>
      <c r="G295" s="81"/>
      <c r="I295" s="81">
        <v>0</v>
      </c>
      <c r="J295" s="80">
        <f t="shared" si="4"/>
        <v>0</v>
      </c>
      <c r="K295" s="80">
        <f>I295/'סכום נכסי הקרן'!$C$42</f>
        <v>0</v>
      </c>
    </row>
    <row r="296" spans="2:11">
      <c r="B296" t="s">
        <v>207</v>
      </c>
      <c r="C296" t="s">
        <v>207</v>
      </c>
      <c r="D296" t="s">
        <v>207</v>
      </c>
      <c r="E296" t="s">
        <v>207</v>
      </c>
      <c r="G296" s="89">
        <v>0</v>
      </c>
      <c r="H296" s="89">
        <v>0</v>
      </c>
      <c r="I296" s="89">
        <v>0</v>
      </c>
      <c r="J296" s="88">
        <f t="shared" si="4"/>
        <v>0</v>
      </c>
      <c r="K296" s="88">
        <f>I296/'סכום נכסי הקרן'!$C$42</f>
        <v>0</v>
      </c>
    </row>
    <row r="297" spans="2:11">
      <c r="B297" s="79" t="s">
        <v>254</v>
      </c>
      <c r="C297" s="16"/>
      <c r="D297" s="16"/>
      <c r="G297" s="81"/>
      <c r="I297" s="81">
        <v>0</v>
      </c>
      <c r="J297" s="80">
        <f t="shared" si="4"/>
        <v>0</v>
      </c>
      <c r="K297" s="80">
        <f>I297/'סכום נכסי הקרן'!$C$42</f>
        <v>0</v>
      </c>
    </row>
    <row r="298" spans="2:11">
      <c r="B298" t="s">
        <v>207</v>
      </c>
      <c r="C298" t="s">
        <v>207</v>
      </c>
      <c r="D298" t="s">
        <v>207</v>
      </c>
      <c r="E298" t="s">
        <v>207</v>
      </c>
      <c r="G298" s="89">
        <v>0</v>
      </c>
      <c r="H298" s="89">
        <v>0</v>
      </c>
      <c r="I298" s="89">
        <v>0</v>
      </c>
      <c r="J298" s="88">
        <f t="shared" si="4"/>
        <v>0</v>
      </c>
      <c r="K298" s="88">
        <f>I298/'סכום נכסי הקרן'!$C$42</f>
        <v>0</v>
      </c>
    </row>
    <row r="299" spans="2:11">
      <c r="B299"/>
      <c r="C299"/>
      <c r="D299"/>
      <c r="E299"/>
      <c r="F299" s="86"/>
      <c r="G299" s="77"/>
      <c r="H299" s="77"/>
      <c r="I299" s="77"/>
      <c r="J299" s="78"/>
      <c r="K299" s="78"/>
    </row>
    <row r="300" spans="2:11">
      <c r="B300"/>
      <c r="C300"/>
      <c r="D300"/>
      <c r="E300"/>
      <c r="F300" s="86"/>
      <c r="G300" s="77"/>
      <c r="H300" s="77"/>
      <c r="I300" s="77"/>
      <c r="J300" s="78"/>
      <c r="K300" s="78"/>
    </row>
    <row r="301" spans="2:11">
      <c r="B301" s="79"/>
      <c r="C301" s="16"/>
      <c r="D301" s="16"/>
      <c r="G301" s="81"/>
      <c r="I301" s="81"/>
      <c r="J301" s="80"/>
      <c r="K301" s="80"/>
    </row>
    <row r="302" spans="2:11">
      <c r="B302" s="94" t="s">
        <v>1856</v>
      </c>
      <c r="C302"/>
      <c r="D302"/>
      <c r="E302"/>
      <c r="G302" s="77"/>
      <c r="H302" s="77"/>
      <c r="I302" s="77"/>
      <c r="J302" s="78"/>
      <c r="K302" s="78"/>
    </row>
    <row r="303" spans="2:11">
      <c r="B303" s="94" t="s">
        <v>1857</v>
      </c>
      <c r="C303" s="16"/>
      <c r="D303" s="16"/>
      <c r="G303" s="81"/>
      <c r="I303" s="81"/>
      <c r="J303" s="80"/>
      <c r="K303" s="80"/>
    </row>
    <row r="304" spans="2:11">
      <c r="B304" s="94" t="s">
        <v>247</v>
      </c>
      <c r="C304"/>
      <c r="D304"/>
      <c r="E304"/>
      <c r="G304" s="77"/>
      <c r="H304" s="77"/>
      <c r="I304" s="77"/>
      <c r="J304" s="78"/>
      <c r="K304" s="78"/>
    </row>
    <row r="305" spans="2:11">
      <c r="B305" s="94" t="s">
        <v>248</v>
      </c>
      <c r="C305" s="16"/>
      <c r="D305" s="16"/>
      <c r="G305" s="81"/>
      <c r="I305" s="81"/>
      <c r="J305" s="80"/>
      <c r="K305" s="80"/>
    </row>
    <row r="306" spans="2:11">
      <c r="B306"/>
      <c r="C306"/>
      <c r="D306"/>
      <c r="E306"/>
      <c r="G306" s="77"/>
      <c r="H306" s="77"/>
      <c r="I306" s="77"/>
      <c r="J306" s="78"/>
      <c r="K306" s="78"/>
    </row>
    <row r="307" spans="2:11">
      <c r="B307"/>
      <c r="C307" s="16"/>
      <c r="D307" s="16"/>
    </row>
    <row r="308" spans="2:11">
      <c r="B308"/>
      <c r="C308" s="16"/>
      <c r="D308" s="16"/>
    </row>
    <row r="309" spans="2:11">
      <c r="B309"/>
      <c r="C309" s="16"/>
      <c r="D309" s="16"/>
    </row>
    <row r="310" spans="2:11">
      <c r="B310"/>
      <c r="C310" s="16"/>
      <c r="D310" s="16"/>
    </row>
    <row r="311" spans="2:11">
      <c r="C311" s="16"/>
      <c r="D311" s="16"/>
    </row>
    <row r="312" spans="2:11">
      <c r="C312" s="16"/>
      <c r="D312" s="16"/>
    </row>
    <row r="313" spans="2:11">
      <c r="C313" s="16"/>
      <c r="D313" s="16"/>
    </row>
    <row r="314" spans="2:11">
      <c r="C314" s="16"/>
      <c r="D314" s="16"/>
    </row>
    <row r="315" spans="2:11">
      <c r="C315" s="16"/>
      <c r="D315" s="16"/>
    </row>
    <row r="316" spans="2:11">
      <c r="C316" s="16"/>
      <c r="D316" s="16"/>
    </row>
    <row r="317" spans="2:11">
      <c r="C317" s="16"/>
      <c r="D317" s="16"/>
    </row>
    <row r="318" spans="2:11">
      <c r="C318" s="16"/>
      <c r="D318" s="16"/>
    </row>
    <row r="319" spans="2:11">
      <c r="C319" s="16"/>
      <c r="D319" s="16"/>
    </row>
    <row r="320" spans="2:11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</sheetData>
  <mergeCells count="2">
    <mergeCell ref="B6:K6"/>
    <mergeCell ref="B7:K7"/>
  </mergeCells>
  <dataValidations count="1">
    <dataValidation allowBlank="1" showInputMessage="1" showErrorMessage="1" sqref="C1:C4 A5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82">
        <v>45197</v>
      </c>
    </row>
    <row r="2" spans="2:78" s="1" customFormat="1">
      <c r="B2" s="2" t="s">
        <v>1</v>
      </c>
      <c r="C2" s="12" t="s">
        <v>1281</v>
      </c>
    </row>
    <row r="3" spans="2:78" s="1" customFormat="1">
      <c r="B3" s="2" t="s">
        <v>2</v>
      </c>
      <c r="C3" s="26" t="s">
        <v>1282</v>
      </c>
    </row>
    <row r="4" spans="2:78" s="1" customFormat="1">
      <c r="B4" s="2" t="s">
        <v>3</v>
      </c>
      <c r="C4" s="83" t="s">
        <v>196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186</v>
      </c>
      <c r="M8" s="28" t="s">
        <v>187</v>
      </c>
      <c r="N8" s="28" t="s">
        <v>5</v>
      </c>
      <c r="O8" s="28" t="s">
        <v>73</v>
      </c>
      <c r="P8" s="28" t="s">
        <v>57</v>
      </c>
      <c r="Q8" s="36" t="s">
        <v>182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183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1150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1151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1152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1153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1154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1155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1156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1150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1151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1152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1153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1154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1155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1156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217</v>
      </c>
      <c r="D40" s="16"/>
    </row>
    <row r="41" spans="2:17">
      <c r="B41" t="s">
        <v>246</v>
      </c>
      <c r="D41" s="16"/>
    </row>
    <row r="42" spans="2:17">
      <c r="B42" t="s">
        <v>247</v>
      </c>
      <c r="D42" s="16"/>
    </row>
    <row r="43" spans="2:17">
      <c r="B43" t="s">
        <v>248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1281</v>
      </c>
    </row>
    <row r="3" spans="2:60" s="1" customFormat="1">
      <c r="B3" s="2" t="s">
        <v>2</v>
      </c>
      <c r="C3" s="26" t="s">
        <v>1282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146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195</v>
      </c>
      <c r="K8" s="28" t="s">
        <v>53</v>
      </c>
      <c r="L8" s="18" t="s">
        <v>147</v>
      </c>
      <c r="M8" s="29" t="s">
        <v>55</v>
      </c>
      <c r="N8" s="28" t="s">
        <v>186</v>
      </c>
      <c r="O8" s="28" t="s">
        <v>187</v>
      </c>
      <c r="P8" s="28" t="s">
        <v>5</v>
      </c>
      <c r="Q8" s="28" t="s">
        <v>57</v>
      </c>
      <c r="R8" s="36" t="s">
        <v>182</v>
      </c>
      <c r="S8" s="16"/>
      <c r="T8" s="16"/>
      <c r="U8" s="16"/>
      <c r="V8" s="16"/>
      <c r="BG8" s="19" t="s">
        <v>148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183</v>
      </c>
      <c r="O9" s="21"/>
      <c r="P9" s="21" t="s">
        <v>184</v>
      </c>
      <c r="Q9" s="31" t="s">
        <v>7</v>
      </c>
      <c r="R9" s="45" t="s">
        <v>7</v>
      </c>
      <c r="S9" s="16"/>
      <c r="T9" s="16"/>
      <c r="U9" s="16"/>
      <c r="V9" s="16"/>
      <c r="BG9" s="19" t="s">
        <v>149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150</v>
      </c>
      <c r="BH10" s="23" t="s">
        <v>110</v>
      </c>
    </row>
    <row r="11" spans="2:60" s="23" customFormat="1" ht="18" customHeight="1">
      <c r="B11" s="24" t="s">
        <v>151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1248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1249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1250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1251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1252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1253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1254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1255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1256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1257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1258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1250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1251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1257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217</v>
      </c>
    </row>
    <row r="42" spans="2:18">
      <c r="B42" t="s">
        <v>246</v>
      </c>
    </row>
    <row r="43" spans="2:18">
      <c r="B43" t="s">
        <v>247</v>
      </c>
    </row>
    <row r="44" spans="2:18">
      <c r="B44" t="s">
        <v>248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82">
        <v>45197</v>
      </c>
    </row>
    <row r="2" spans="2:64" s="1" customFormat="1">
      <c r="B2" s="2" t="s">
        <v>1</v>
      </c>
      <c r="C2" s="12" t="s">
        <v>1281</v>
      </c>
    </row>
    <row r="3" spans="2:64" s="1" customFormat="1">
      <c r="B3" s="2" t="s">
        <v>2</v>
      </c>
      <c r="C3" s="26" t="s">
        <v>1282</v>
      </c>
    </row>
    <row r="4" spans="2:64" s="1" customFormat="1">
      <c r="B4" s="2" t="s">
        <v>3</v>
      </c>
      <c r="C4" s="83" t="s">
        <v>196</v>
      </c>
    </row>
    <row r="5" spans="2:64">
      <c r="B5" s="2"/>
    </row>
    <row r="7" spans="2:64" ht="26.25" customHeight="1">
      <c r="B7" s="108" t="s">
        <v>152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153</v>
      </c>
      <c r="J8" s="51" t="s">
        <v>55</v>
      </c>
      <c r="K8" s="51" t="s">
        <v>186</v>
      </c>
      <c r="L8" s="51" t="s">
        <v>187</v>
      </c>
      <c r="M8" s="51" t="s">
        <v>5</v>
      </c>
      <c r="N8" s="51" t="s">
        <v>57</v>
      </c>
      <c r="O8" s="52" t="s">
        <v>182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183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154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1162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1163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1259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1260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217</v>
      </c>
    </row>
    <row r="26" spans="2:15">
      <c r="B26" t="s">
        <v>246</v>
      </c>
    </row>
    <row r="27" spans="2:15">
      <c r="B27" t="s">
        <v>247</v>
      </c>
    </row>
    <row r="28" spans="2:15">
      <c r="B28" t="s">
        <v>248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82">
        <v>45197</v>
      </c>
    </row>
    <row r="2" spans="2:55" s="1" customFormat="1">
      <c r="B2" s="2" t="s">
        <v>1</v>
      </c>
      <c r="C2" s="12" t="s">
        <v>1281</v>
      </c>
    </row>
    <row r="3" spans="2:55" s="1" customFormat="1">
      <c r="B3" s="2" t="s">
        <v>2</v>
      </c>
      <c r="C3" s="26" t="s">
        <v>1282</v>
      </c>
    </row>
    <row r="4" spans="2:55" s="1" customFormat="1">
      <c r="B4" s="2" t="s">
        <v>3</v>
      </c>
      <c r="C4" s="83" t="s">
        <v>196</v>
      </c>
    </row>
    <row r="5" spans="2:55">
      <c r="B5" s="2"/>
    </row>
    <row r="7" spans="2:55" ht="26.25" customHeight="1">
      <c r="B7" s="108" t="s">
        <v>155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156</v>
      </c>
      <c r="D8" s="53" t="s">
        <v>157</v>
      </c>
      <c r="E8" s="53" t="s">
        <v>158</v>
      </c>
      <c r="F8" s="53" t="s">
        <v>53</v>
      </c>
      <c r="G8" s="53" t="s">
        <v>159</v>
      </c>
      <c r="H8" s="53" t="s">
        <v>57</v>
      </c>
      <c r="I8" s="54" t="s">
        <v>58</v>
      </c>
      <c r="J8" s="74" t="s">
        <v>180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181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160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1261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1262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215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1261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1262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1281</v>
      </c>
    </row>
    <row r="3" spans="2:60" s="1" customFormat="1">
      <c r="B3" s="2" t="s">
        <v>2</v>
      </c>
      <c r="C3" s="26" t="s">
        <v>1282</v>
      </c>
    </row>
    <row r="4" spans="2:60" s="1" customFormat="1">
      <c r="B4" s="2" t="s">
        <v>3</v>
      </c>
      <c r="C4" s="83" t="s">
        <v>196</v>
      </c>
    </row>
    <row r="5" spans="2:60">
      <c r="B5" s="2"/>
      <c r="C5" s="2"/>
    </row>
    <row r="7" spans="2:60" ht="26.25" customHeight="1">
      <c r="B7" s="108" t="s">
        <v>161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162</v>
      </c>
      <c r="F8" s="50" t="s">
        <v>163</v>
      </c>
      <c r="G8" s="50" t="s">
        <v>53</v>
      </c>
      <c r="H8" s="50" t="s">
        <v>164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165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82">
        <v>45197</v>
      </c>
    </row>
    <row r="2" spans="2:60" s="1" customFormat="1">
      <c r="B2" s="2" t="s">
        <v>1</v>
      </c>
      <c r="C2" s="12" t="s">
        <v>1281</v>
      </c>
    </row>
    <row r="3" spans="2:60" s="1" customFormat="1">
      <c r="B3" s="2" t="s">
        <v>2</v>
      </c>
      <c r="C3" s="26" t="s">
        <v>1282</v>
      </c>
    </row>
    <row r="4" spans="2:60" s="1" customFormat="1">
      <c r="B4" s="2" t="s">
        <v>3</v>
      </c>
      <c r="C4" s="83" t="s">
        <v>196</v>
      </c>
    </row>
    <row r="5" spans="2:60">
      <c r="B5" s="2"/>
    </row>
    <row r="7" spans="2:60" ht="26.25" customHeight="1">
      <c r="B7" s="108" t="s">
        <v>166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162</v>
      </c>
      <c r="F8" s="53" t="s">
        <v>163</v>
      </c>
      <c r="G8" s="53" t="s">
        <v>53</v>
      </c>
      <c r="H8" s="53" t="s">
        <v>164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167</v>
      </c>
      <c r="C11" s="25"/>
      <c r="D11" s="7"/>
      <c r="E11" s="7"/>
      <c r="F11" s="7"/>
      <c r="G11" s="7"/>
      <c r="H11" s="76">
        <v>0</v>
      </c>
      <c r="I11" s="75">
        <v>5164.0777869594003</v>
      </c>
      <c r="J11" s="76">
        <v>1</v>
      </c>
      <c r="K11" s="76">
        <v>2.6700000000000002E-2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5164.0777869594003</v>
      </c>
      <c r="J12" s="80">
        <v>1</v>
      </c>
      <c r="K12" s="80">
        <v>2.6700000000000002E-2</v>
      </c>
    </row>
    <row r="13" spans="2:60">
      <c r="B13" t="s">
        <v>1263</v>
      </c>
      <c r="C13" t="s">
        <v>1264</v>
      </c>
      <c r="D13" t="s">
        <v>207</v>
      </c>
      <c r="E13" t="s">
        <v>208</v>
      </c>
      <c r="F13" s="78">
        <v>0</v>
      </c>
      <c r="G13" t="s">
        <v>106</v>
      </c>
      <c r="H13" s="78">
        <v>0</v>
      </c>
      <c r="I13" s="77">
        <v>11.02665369</v>
      </c>
      <c r="J13" s="78">
        <v>2.0999999999999999E-3</v>
      </c>
      <c r="K13" s="78">
        <v>1E-4</v>
      </c>
    </row>
    <row r="14" spans="2:60">
      <c r="B14" t="s">
        <v>1265</v>
      </c>
      <c r="C14" t="s">
        <v>1266</v>
      </c>
      <c r="D14" t="s">
        <v>207</v>
      </c>
      <c r="E14" t="s">
        <v>208</v>
      </c>
      <c r="F14" s="78">
        <v>0</v>
      </c>
      <c r="G14" t="s">
        <v>102</v>
      </c>
      <c r="H14" s="78">
        <v>0</v>
      </c>
      <c r="I14" s="77">
        <v>-98.145830000000004</v>
      </c>
      <c r="J14" s="78">
        <v>-1.9E-2</v>
      </c>
      <c r="K14" s="78">
        <v>-5.0000000000000001E-4</v>
      </c>
    </row>
    <row r="15" spans="2:60">
      <c r="B15" t="s">
        <v>1267</v>
      </c>
      <c r="C15" t="s">
        <v>1268</v>
      </c>
      <c r="D15" t="s">
        <v>207</v>
      </c>
      <c r="E15" t="s">
        <v>208</v>
      </c>
      <c r="F15" s="78">
        <v>0</v>
      </c>
      <c r="G15" t="s">
        <v>102</v>
      </c>
      <c r="H15" s="78">
        <v>0</v>
      </c>
      <c r="I15" s="77">
        <v>-13.32086</v>
      </c>
      <c r="J15" s="78">
        <v>-2.5999999999999999E-3</v>
      </c>
      <c r="K15" s="78">
        <v>-1E-4</v>
      </c>
    </row>
    <row r="16" spans="2:60">
      <c r="B16" t="s">
        <v>1269</v>
      </c>
      <c r="C16" t="s">
        <v>1270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-0.91573000000000004</v>
      </c>
      <c r="J16" s="78">
        <v>-2.0000000000000001E-4</v>
      </c>
      <c r="K16" s="78">
        <v>0</v>
      </c>
    </row>
    <row r="17" spans="2:11">
      <c r="B17" t="s">
        <v>1271</v>
      </c>
      <c r="C17" t="s">
        <v>1272</v>
      </c>
      <c r="D17" t="s">
        <v>207</v>
      </c>
      <c r="E17" t="s">
        <v>208</v>
      </c>
      <c r="F17" s="78">
        <v>0</v>
      </c>
      <c r="G17" t="s">
        <v>102</v>
      </c>
      <c r="H17" s="78">
        <v>0</v>
      </c>
      <c r="I17" s="77">
        <v>10.040609999999999</v>
      </c>
      <c r="J17" s="78">
        <v>1.9E-3</v>
      </c>
      <c r="K17" s="78">
        <v>1E-4</v>
      </c>
    </row>
    <row r="18" spans="2:11">
      <c r="B18" t="s">
        <v>1273</v>
      </c>
      <c r="C18" t="s">
        <v>1274</v>
      </c>
      <c r="D18" t="s">
        <v>207</v>
      </c>
      <c r="E18" t="s">
        <v>208</v>
      </c>
      <c r="F18" s="78">
        <v>0</v>
      </c>
      <c r="G18" t="s">
        <v>102</v>
      </c>
      <c r="H18" s="78">
        <v>0</v>
      </c>
      <c r="I18" s="77">
        <v>-13.768370000000001</v>
      </c>
      <c r="J18" s="78">
        <v>-2.7000000000000001E-3</v>
      </c>
      <c r="K18" s="78">
        <v>-1E-4</v>
      </c>
    </row>
    <row r="19" spans="2:11">
      <c r="B19" t="s">
        <v>1275</v>
      </c>
      <c r="C19" t="s">
        <v>1276</v>
      </c>
      <c r="D19" t="s">
        <v>207</v>
      </c>
      <c r="E19" t="s">
        <v>208</v>
      </c>
      <c r="F19" s="78">
        <v>0</v>
      </c>
      <c r="G19" t="s">
        <v>106</v>
      </c>
      <c r="H19" s="78">
        <v>0</v>
      </c>
      <c r="I19" s="77">
        <v>5092.4570932200004</v>
      </c>
      <c r="J19" s="78">
        <v>0.98609999999999998</v>
      </c>
      <c r="K19" s="78">
        <v>2.63E-2</v>
      </c>
    </row>
    <row r="20" spans="2:11">
      <c r="B20" t="s">
        <v>1277</v>
      </c>
      <c r="C20" t="s">
        <v>1278</v>
      </c>
      <c r="D20" t="s">
        <v>207</v>
      </c>
      <c r="E20" t="s">
        <v>208</v>
      </c>
      <c r="F20" s="78">
        <v>0</v>
      </c>
      <c r="G20" t="s">
        <v>199</v>
      </c>
      <c r="H20" s="78">
        <v>0</v>
      </c>
      <c r="I20" s="77">
        <v>3.7498100494000002</v>
      </c>
      <c r="J20" s="78">
        <v>6.9999999999999999E-4</v>
      </c>
      <c r="K20" s="78">
        <v>0</v>
      </c>
    </row>
    <row r="21" spans="2:11">
      <c r="B21" t="s">
        <v>1279</v>
      </c>
      <c r="C21" t="s">
        <v>1280</v>
      </c>
      <c r="D21" t="s">
        <v>204</v>
      </c>
      <c r="E21" t="s">
        <v>205</v>
      </c>
      <c r="F21" s="78">
        <v>0</v>
      </c>
      <c r="G21" t="s">
        <v>102</v>
      </c>
      <c r="H21" s="78">
        <v>0</v>
      </c>
      <c r="I21" s="77">
        <v>172.95441</v>
      </c>
      <c r="J21" s="78">
        <v>3.3500000000000002E-2</v>
      </c>
      <c r="K21" s="78">
        <v>8.9999999999999998E-4</v>
      </c>
    </row>
    <row r="22" spans="2:11">
      <c r="B22" s="79" t="s">
        <v>215</v>
      </c>
      <c r="D22" s="19"/>
      <c r="E22" s="19"/>
      <c r="F22" s="19"/>
      <c r="G22" s="19"/>
      <c r="H22" s="80">
        <v>0</v>
      </c>
      <c r="I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E23" s="19"/>
      <c r="F23" s="78">
        <v>0</v>
      </c>
      <c r="G23" t="s">
        <v>207</v>
      </c>
      <c r="H23" s="78">
        <v>0</v>
      </c>
      <c r="I23" s="77">
        <v>0</v>
      </c>
      <c r="J23" s="78">
        <v>0</v>
      </c>
      <c r="K23" s="78">
        <v>0</v>
      </c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0"/>
  <sheetViews>
    <sheetView rightToLeft="1" topLeftCell="A14" workbookViewId="0">
      <selection activeCell="L21" sqref="L2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82">
        <v>45197</v>
      </c>
    </row>
    <row r="2" spans="2:17" s="1" customFormat="1">
      <c r="B2" s="2" t="s">
        <v>1</v>
      </c>
      <c r="C2" s="12" t="s">
        <v>1281</v>
      </c>
    </row>
    <row r="3" spans="2:17" s="1" customFormat="1">
      <c r="B3" s="2" t="s">
        <v>2</v>
      </c>
      <c r="C3" s="26" t="s">
        <v>1282</v>
      </c>
    </row>
    <row r="4" spans="2:17" s="1" customFormat="1">
      <c r="B4" s="2" t="s">
        <v>3</v>
      </c>
      <c r="C4" s="83" t="s">
        <v>196</v>
      </c>
    </row>
    <row r="5" spans="2:17">
      <c r="B5" s="2"/>
    </row>
    <row r="7" spans="2:17" ht="26.25" customHeight="1">
      <c r="B7" s="108" t="s">
        <v>168</v>
      </c>
      <c r="C7" s="109"/>
      <c r="D7" s="109"/>
    </row>
    <row r="8" spans="2:17" s="19" customFormat="1" ht="47.25">
      <c r="B8" s="50" t="s">
        <v>96</v>
      </c>
      <c r="C8" s="56" t="s">
        <v>169</v>
      </c>
      <c r="D8" s="57" t="s">
        <v>170</v>
      </c>
    </row>
    <row r="9" spans="2:17" s="19" customFormat="1">
      <c r="B9" s="20"/>
      <c r="C9" s="31" t="s">
        <v>184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171</v>
      </c>
      <c r="C11" s="75">
        <f>C12+C23</f>
        <v>597.12378978487686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f>SUM(C13:C22)</f>
        <v>158.43874220471702</v>
      </c>
    </row>
    <row r="13" spans="2:17">
      <c r="B13" t="s">
        <v>1283</v>
      </c>
      <c r="C13" s="85">
        <v>4.2336312155099423</v>
      </c>
      <c r="D13" s="86">
        <v>46054</v>
      </c>
    </row>
    <row r="14" spans="2:17">
      <c r="B14" t="s">
        <v>1284</v>
      </c>
      <c r="C14" s="85">
        <v>4.8191486500204483</v>
      </c>
      <c r="D14" s="86">
        <v>46752</v>
      </c>
    </row>
    <row r="15" spans="2:17">
      <c r="B15" t="s">
        <v>1290</v>
      </c>
      <c r="C15" s="85">
        <v>46.022631521882296</v>
      </c>
      <c r="D15" s="86">
        <v>47308</v>
      </c>
    </row>
    <row r="16" spans="2:17">
      <c r="B16" t="s">
        <v>1286</v>
      </c>
      <c r="C16" s="85">
        <v>6.7284438623358716</v>
      </c>
      <c r="D16" s="86">
        <v>48212</v>
      </c>
    </row>
    <row r="17" spans="2:4">
      <c r="B17" t="s">
        <v>1287</v>
      </c>
      <c r="C17" s="85">
        <v>9.0818159571513579</v>
      </c>
      <c r="D17" s="86">
        <v>48212</v>
      </c>
    </row>
    <row r="18" spans="2:4">
      <c r="B18" t="s">
        <v>1288</v>
      </c>
      <c r="C18" s="85">
        <v>28.952480526950783</v>
      </c>
      <c r="D18" s="86">
        <v>48233</v>
      </c>
    </row>
    <row r="19" spans="2:4">
      <c r="B19" t="s">
        <v>1285</v>
      </c>
      <c r="C19" s="85">
        <v>11.670662486892192</v>
      </c>
      <c r="D19" s="86">
        <v>48274</v>
      </c>
    </row>
    <row r="20" spans="2:4">
      <c r="B20" t="s">
        <v>1227</v>
      </c>
      <c r="C20" s="85">
        <v>6.1440324213738524</v>
      </c>
      <c r="D20" s="86">
        <v>48274</v>
      </c>
    </row>
    <row r="21" spans="2:4">
      <c r="B21" t="s">
        <v>1289</v>
      </c>
      <c r="C21" s="85">
        <v>40.78589556260026</v>
      </c>
      <c r="D21" s="86">
        <v>48297</v>
      </c>
    </row>
    <row r="22" spans="2:4">
      <c r="B22"/>
      <c r="C22" s="77"/>
    </row>
    <row r="23" spans="2:4">
      <c r="B23" s="79" t="s">
        <v>215</v>
      </c>
      <c r="C23" s="81">
        <f>SUM(C24:C38)</f>
        <v>438.68504758015979</v>
      </c>
    </row>
    <row r="24" spans="2:4">
      <c r="B24" t="s">
        <v>1291</v>
      </c>
      <c r="C24" s="85">
        <v>9.8909148802767341E-2</v>
      </c>
      <c r="D24" s="86">
        <v>46082</v>
      </c>
    </row>
    <row r="25" spans="2:4">
      <c r="B25" t="s">
        <v>1292</v>
      </c>
      <c r="C25" s="85">
        <v>16.874861747499704</v>
      </c>
      <c r="D25" s="86">
        <v>47236</v>
      </c>
    </row>
    <row r="26" spans="2:4">
      <c r="B26" t="s">
        <v>1294</v>
      </c>
      <c r="C26" s="85">
        <v>26.24462292628132</v>
      </c>
      <c r="D26" s="86">
        <v>47848</v>
      </c>
    </row>
    <row r="27" spans="2:4">
      <c r="B27" t="s">
        <v>1221</v>
      </c>
      <c r="C27" s="85">
        <v>11.63873447380675</v>
      </c>
      <c r="D27" s="86">
        <v>47848</v>
      </c>
    </row>
    <row r="28" spans="2:4">
      <c r="B28" t="s">
        <v>1293</v>
      </c>
      <c r="C28" s="85">
        <v>0.10543358490976555</v>
      </c>
      <c r="D28" s="86">
        <v>48122</v>
      </c>
    </row>
    <row r="29" spans="2:4">
      <c r="B29" t="s">
        <v>1229</v>
      </c>
      <c r="C29" s="85">
        <v>28.570399869675043</v>
      </c>
      <c r="D29" s="86">
        <v>48180</v>
      </c>
    </row>
    <row r="30" spans="2:4">
      <c r="B30" t="s">
        <v>1295</v>
      </c>
      <c r="C30" s="85">
        <v>49.540348843457345</v>
      </c>
      <c r="D30" s="86">
        <v>48332</v>
      </c>
    </row>
    <row r="31" spans="2:4">
      <c r="B31" t="s">
        <v>1296</v>
      </c>
      <c r="C31" s="85">
        <v>33.98825613911626</v>
      </c>
      <c r="D31" s="86">
        <v>48395</v>
      </c>
    </row>
    <row r="32" spans="2:4">
      <c r="B32" t="s">
        <v>1217</v>
      </c>
      <c r="C32" s="85">
        <v>11.001448451418192</v>
      </c>
      <c r="D32" s="86">
        <v>48395</v>
      </c>
    </row>
    <row r="33" spans="2:4">
      <c r="B33" t="s">
        <v>1298</v>
      </c>
      <c r="C33" s="85">
        <v>70.057428048429898</v>
      </c>
      <c r="D33" s="86">
        <v>48669</v>
      </c>
    </row>
    <row r="34" spans="2:4">
      <c r="B34" t="s">
        <v>1299</v>
      </c>
      <c r="C34" s="85">
        <v>106.44949985979181</v>
      </c>
      <c r="D34" s="86">
        <v>48693</v>
      </c>
    </row>
    <row r="35" spans="2:4">
      <c r="B35" t="s">
        <v>1297</v>
      </c>
      <c r="C35" s="85">
        <v>37.395144746560376</v>
      </c>
      <c r="D35" s="86">
        <v>48757</v>
      </c>
    </row>
    <row r="36" spans="2:4">
      <c r="B36" t="s">
        <v>1205</v>
      </c>
      <c r="C36" s="85">
        <v>46.419501272148672</v>
      </c>
      <c r="D36" s="86">
        <v>48760</v>
      </c>
    </row>
    <row r="37" spans="2:4">
      <c r="B37" t="s">
        <v>1300</v>
      </c>
      <c r="C37" s="85">
        <v>0.3004584682618785</v>
      </c>
      <c r="D37" s="86">
        <v>48944</v>
      </c>
    </row>
    <row r="38" spans="2:4">
      <c r="B38"/>
      <c r="C38" s="77"/>
    </row>
    <row r="39" spans="2:4">
      <c r="B39"/>
      <c r="C39" s="85"/>
      <c r="D39"/>
    </row>
    <row r="40" spans="2:4">
      <c r="B40"/>
      <c r="C40" s="85"/>
      <c r="D40"/>
    </row>
  </sheetData>
  <sortState xmlns:xlrd2="http://schemas.microsoft.com/office/spreadsheetml/2017/richdata2" ref="A24:BI44">
    <sortCondition ref="D24:D44"/>
  </sortState>
  <mergeCells count="1">
    <mergeCell ref="B7:D7"/>
  </mergeCells>
  <dataValidations count="1">
    <dataValidation allowBlank="1" showInputMessage="1" showErrorMessage="1" sqref="C1:C4 B41:D1048576 E25:XFD1048576 A5:XFD24 A25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1281</v>
      </c>
    </row>
    <row r="3" spans="2:18" s="1" customFormat="1">
      <c r="B3" s="2" t="s">
        <v>2</v>
      </c>
      <c r="C3" s="26" t="s">
        <v>1282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08" t="s">
        <v>172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189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250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82">
        <v>45197</v>
      </c>
    </row>
    <row r="2" spans="2:18" s="1" customFormat="1">
      <c r="B2" s="2" t="s">
        <v>1</v>
      </c>
      <c r="C2" s="12" t="s">
        <v>1281</v>
      </c>
    </row>
    <row r="3" spans="2:18" s="1" customFormat="1">
      <c r="B3" s="2" t="s">
        <v>2</v>
      </c>
      <c r="C3" s="26" t="s">
        <v>1282</v>
      </c>
    </row>
    <row r="4" spans="2:18" s="1" customFormat="1">
      <c r="B4" s="2" t="s">
        <v>3</v>
      </c>
      <c r="C4" s="83" t="s">
        <v>196</v>
      </c>
    </row>
    <row r="5" spans="2:18">
      <c r="B5" s="2"/>
    </row>
    <row r="7" spans="2:18" ht="26.25" customHeight="1">
      <c r="B7" s="108" t="s">
        <v>176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177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1162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1163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251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217</v>
      </c>
      <c r="D26" s="16"/>
    </row>
    <row r="27" spans="2:16">
      <c r="B27" t="s">
        <v>246</v>
      </c>
      <c r="D27" s="16"/>
    </row>
    <row r="28" spans="2:16">
      <c r="B28" t="s">
        <v>248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82">
        <v>45197</v>
      </c>
    </row>
    <row r="2" spans="2:23" s="1" customFormat="1">
      <c r="B2" s="2" t="s">
        <v>1</v>
      </c>
      <c r="C2" s="12" t="s">
        <v>1281</v>
      </c>
    </row>
    <row r="3" spans="2:23" s="1" customFormat="1">
      <c r="B3" s="2" t="s">
        <v>2</v>
      </c>
      <c r="C3" s="26" t="s">
        <v>1282</v>
      </c>
    </row>
    <row r="4" spans="2:23" s="1" customFormat="1">
      <c r="B4" s="2" t="s">
        <v>3</v>
      </c>
      <c r="C4" s="83" t="s">
        <v>196</v>
      </c>
    </row>
    <row r="5" spans="2:23">
      <c r="B5" s="2"/>
    </row>
    <row r="7" spans="2:23" ht="26.25" customHeight="1">
      <c r="B7" s="108" t="s">
        <v>178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173</v>
      </c>
      <c r="L8" s="28" t="s">
        <v>186</v>
      </c>
      <c r="M8" s="28" t="s">
        <v>174</v>
      </c>
      <c r="N8" s="28" t="s">
        <v>73</v>
      </c>
      <c r="O8" s="28" t="s">
        <v>57</v>
      </c>
      <c r="P8" s="36" t="s">
        <v>182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183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1162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1163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251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252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217</v>
      </c>
      <c r="D26" s="16"/>
    </row>
    <row r="27" spans="2:23">
      <c r="B27" t="s">
        <v>246</v>
      </c>
      <c r="D27" s="16"/>
    </row>
    <row r="28" spans="2:23">
      <c r="B28" t="s">
        <v>247</v>
      </c>
      <c r="D28" s="16"/>
    </row>
    <row r="29" spans="2:23">
      <c r="B29" t="s">
        <v>248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2023-11-30T10:02:37Z</dcterms:modified>
</cp:coreProperties>
</file>