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7-9.2023\רשימות נכסים- 30.9.23\רשימות נכסים- שידור שני- 30.9.23\"/>
    </mc:Choice>
  </mc:AlternateContent>
  <xr:revisionPtr revIDLastSave="0" documentId="13_ncr:1_{90C0F858-D5D5-44AC-841D-287814C4F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19" hidden="1">'לא סחיר - חוזים עתידיים'!$A$8:$AW$335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0" l="1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101" i="20"/>
  <c r="K102" i="20"/>
  <c r="K103" i="20"/>
  <c r="K104" i="20"/>
  <c r="K105" i="20"/>
  <c r="K106" i="20"/>
  <c r="K107" i="20"/>
  <c r="K108" i="20"/>
  <c r="K109" i="20"/>
  <c r="K110" i="20"/>
  <c r="K111" i="20"/>
  <c r="K112" i="20"/>
  <c r="K113" i="20"/>
  <c r="K114" i="20"/>
  <c r="K115" i="20"/>
  <c r="K116" i="20"/>
  <c r="K117" i="20"/>
  <c r="K118" i="20"/>
  <c r="K119" i="20"/>
  <c r="K120" i="20"/>
  <c r="K121" i="20"/>
  <c r="K122" i="20"/>
  <c r="K123" i="20"/>
  <c r="K124" i="20"/>
  <c r="K125" i="20"/>
  <c r="K126" i="20"/>
  <c r="K127" i="20"/>
  <c r="K128" i="20"/>
  <c r="K129" i="20"/>
  <c r="K130" i="20"/>
  <c r="K131" i="20"/>
  <c r="K132" i="20"/>
  <c r="K133" i="20"/>
  <c r="K134" i="20"/>
  <c r="K135" i="20"/>
  <c r="K136" i="20"/>
  <c r="K137" i="20"/>
  <c r="K138" i="20"/>
  <c r="K139" i="20"/>
  <c r="K140" i="20"/>
  <c r="K141" i="20"/>
  <c r="K142" i="20"/>
  <c r="K143" i="20"/>
  <c r="K144" i="20"/>
  <c r="K145" i="20"/>
  <c r="K146" i="20"/>
  <c r="K147" i="20"/>
  <c r="K148" i="20"/>
  <c r="K149" i="20"/>
  <c r="K150" i="20"/>
  <c r="K151" i="20"/>
  <c r="K152" i="20"/>
  <c r="K153" i="20"/>
  <c r="K154" i="20"/>
  <c r="K155" i="20"/>
  <c r="K156" i="20"/>
  <c r="K157" i="20"/>
  <c r="K158" i="20"/>
  <c r="K159" i="20"/>
  <c r="K160" i="20"/>
  <c r="K161" i="20"/>
  <c r="K162" i="20"/>
  <c r="K163" i="20"/>
  <c r="K164" i="20"/>
  <c r="K165" i="20"/>
  <c r="K166" i="20"/>
  <c r="K167" i="20"/>
  <c r="K168" i="20"/>
  <c r="K169" i="20"/>
  <c r="K170" i="20"/>
  <c r="K171" i="20"/>
  <c r="K172" i="20"/>
  <c r="K173" i="20"/>
  <c r="K174" i="20"/>
  <c r="K175" i="20"/>
  <c r="K176" i="20"/>
  <c r="K177" i="20"/>
  <c r="K178" i="20"/>
  <c r="K179" i="20"/>
  <c r="K180" i="20"/>
  <c r="K181" i="20"/>
  <c r="K182" i="20"/>
  <c r="K183" i="20"/>
  <c r="K184" i="20"/>
  <c r="K185" i="20"/>
  <c r="K186" i="20"/>
  <c r="K187" i="20"/>
  <c r="K188" i="20"/>
  <c r="K189" i="20"/>
  <c r="K190" i="20"/>
  <c r="K191" i="20"/>
  <c r="K192" i="20"/>
  <c r="K193" i="20"/>
  <c r="K194" i="20"/>
  <c r="K195" i="20"/>
  <c r="K196" i="20"/>
  <c r="K197" i="20"/>
  <c r="K198" i="20"/>
  <c r="K199" i="20"/>
  <c r="K200" i="20"/>
  <c r="K201" i="20"/>
  <c r="K202" i="20"/>
  <c r="K203" i="20"/>
  <c r="K204" i="20"/>
  <c r="K205" i="20"/>
  <c r="K206" i="20"/>
  <c r="K207" i="20"/>
  <c r="K208" i="20"/>
  <c r="K209" i="20"/>
  <c r="K210" i="20"/>
  <c r="K211" i="20"/>
  <c r="K212" i="20"/>
  <c r="K213" i="20"/>
  <c r="K214" i="20"/>
  <c r="K215" i="20"/>
  <c r="K216" i="20"/>
  <c r="K217" i="20"/>
  <c r="K218" i="20"/>
  <c r="K219" i="20"/>
  <c r="K220" i="20"/>
  <c r="K221" i="20"/>
  <c r="K222" i="20"/>
  <c r="K223" i="20"/>
  <c r="K224" i="20"/>
  <c r="K225" i="20"/>
  <c r="K226" i="20"/>
  <c r="K227" i="20"/>
  <c r="K228" i="20"/>
  <c r="K229" i="20"/>
  <c r="K230" i="20"/>
  <c r="K231" i="20"/>
  <c r="K232" i="20"/>
  <c r="K233" i="20"/>
  <c r="K234" i="20"/>
  <c r="K235" i="20"/>
  <c r="K236" i="20"/>
  <c r="K237" i="20"/>
  <c r="K238" i="20"/>
  <c r="K239" i="20"/>
  <c r="K240" i="20"/>
  <c r="K241" i="20"/>
  <c r="K242" i="20"/>
  <c r="K243" i="20"/>
  <c r="K244" i="20"/>
  <c r="K245" i="20"/>
  <c r="K246" i="20"/>
  <c r="K247" i="20"/>
  <c r="K248" i="20"/>
  <c r="K249" i="20"/>
  <c r="K250" i="20"/>
  <c r="K251" i="20"/>
  <c r="K252" i="20"/>
  <c r="K253" i="20"/>
  <c r="K254" i="20"/>
  <c r="K255" i="20"/>
  <c r="K256" i="20"/>
  <c r="K257" i="20"/>
  <c r="K258" i="20"/>
  <c r="K259" i="20"/>
  <c r="K260" i="20"/>
  <c r="K261" i="20"/>
  <c r="K262" i="20"/>
  <c r="K263" i="20"/>
  <c r="K264" i="20"/>
  <c r="K265" i="20"/>
  <c r="K266" i="20"/>
  <c r="K267" i="20"/>
  <c r="K268" i="20"/>
  <c r="K269" i="20"/>
  <c r="K270" i="20"/>
  <c r="K271" i="20"/>
  <c r="K272" i="20"/>
  <c r="K273" i="20"/>
  <c r="K274" i="20"/>
  <c r="K275" i="20"/>
  <c r="K276" i="20"/>
  <c r="K277" i="20"/>
  <c r="K278" i="20"/>
  <c r="K279" i="20"/>
  <c r="K280" i="20"/>
  <c r="K281" i="20"/>
  <c r="K282" i="20"/>
  <c r="K283" i="20"/>
  <c r="K284" i="20"/>
  <c r="K285" i="20"/>
  <c r="K286" i="20"/>
  <c r="K287" i="20"/>
  <c r="K288" i="20"/>
  <c r="K289" i="20"/>
  <c r="K290" i="20"/>
  <c r="K291" i="20"/>
  <c r="K292" i="20"/>
  <c r="K293" i="20"/>
  <c r="K294" i="20"/>
  <c r="K295" i="20"/>
  <c r="K296" i="20"/>
  <c r="K297" i="20"/>
  <c r="K298" i="20"/>
  <c r="K299" i="20"/>
  <c r="K300" i="20"/>
  <c r="K301" i="20"/>
  <c r="K302" i="20"/>
  <c r="K303" i="20"/>
  <c r="K304" i="20"/>
  <c r="K305" i="20"/>
  <c r="K306" i="20"/>
  <c r="K307" i="20"/>
  <c r="K308" i="20"/>
  <c r="K309" i="20"/>
  <c r="K310" i="20"/>
  <c r="K311" i="20"/>
  <c r="K312" i="20"/>
  <c r="K313" i="20"/>
  <c r="K314" i="20"/>
  <c r="K315" i="20"/>
  <c r="K316" i="20"/>
  <c r="K317" i="20"/>
  <c r="K318" i="20"/>
  <c r="K319" i="20"/>
  <c r="K320" i="20"/>
  <c r="K321" i="20"/>
  <c r="K322" i="20"/>
  <c r="K323" i="20"/>
  <c r="K324" i="20"/>
  <c r="K325" i="20"/>
  <c r="K326" i="20"/>
  <c r="K327" i="20"/>
  <c r="K328" i="20"/>
  <c r="K329" i="20"/>
  <c r="K330" i="20"/>
  <c r="K331" i="20"/>
  <c r="K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101" i="20"/>
  <c r="J102" i="20"/>
  <c r="J103" i="20"/>
  <c r="J104" i="20"/>
  <c r="J105" i="20"/>
  <c r="J106" i="20"/>
  <c r="J107" i="20"/>
  <c r="J108" i="20"/>
  <c r="J109" i="20"/>
  <c r="J110" i="20"/>
  <c r="J111" i="20"/>
  <c r="J112" i="20"/>
  <c r="J113" i="20"/>
  <c r="J114" i="20"/>
  <c r="J115" i="20"/>
  <c r="J116" i="20"/>
  <c r="J117" i="20"/>
  <c r="J118" i="20"/>
  <c r="J119" i="20"/>
  <c r="J120" i="20"/>
  <c r="J121" i="20"/>
  <c r="J122" i="20"/>
  <c r="J123" i="20"/>
  <c r="J124" i="20"/>
  <c r="J125" i="20"/>
  <c r="J126" i="20"/>
  <c r="J127" i="20"/>
  <c r="J128" i="20"/>
  <c r="J129" i="20"/>
  <c r="J130" i="20"/>
  <c r="J131" i="20"/>
  <c r="J132" i="20"/>
  <c r="J133" i="20"/>
  <c r="J134" i="20"/>
  <c r="J135" i="20"/>
  <c r="J136" i="20"/>
  <c r="J137" i="20"/>
  <c r="J138" i="20"/>
  <c r="J139" i="20"/>
  <c r="J140" i="20"/>
  <c r="J141" i="20"/>
  <c r="J142" i="20"/>
  <c r="J143" i="20"/>
  <c r="J144" i="20"/>
  <c r="J145" i="20"/>
  <c r="J146" i="20"/>
  <c r="J147" i="20"/>
  <c r="J148" i="20"/>
  <c r="J149" i="20"/>
  <c r="J150" i="20"/>
  <c r="J151" i="20"/>
  <c r="J152" i="20"/>
  <c r="J153" i="20"/>
  <c r="J154" i="20"/>
  <c r="J155" i="20"/>
  <c r="J156" i="20"/>
  <c r="J157" i="20"/>
  <c r="J158" i="20"/>
  <c r="J159" i="20"/>
  <c r="J160" i="20"/>
  <c r="J161" i="20"/>
  <c r="J162" i="20"/>
  <c r="J163" i="20"/>
  <c r="J164" i="20"/>
  <c r="J165" i="20"/>
  <c r="J166" i="20"/>
  <c r="J167" i="20"/>
  <c r="J168" i="20"/>
  <c r="J169" i="20"/>
  <c r="J170" i="20"/>
  <c r="J171" i="20"/>
  <c r="J172" i="20"/>
  <c r="J173" i="20"/>
  <c r="J174" i="20"/>
  <c r="J175" i="20"/>
  <c r="J176" i="20"/>
  <c r="J177" i="20"/>
  <c r="J178" i="20"/>
  <c r="J179" i="20"/>
  <c r="J180" i="20"/>
  <c r="J181" i="20"/>
  <c r="J182" i="20"/>
  <c r="J183" i="20"/>
  <c r="J184" i="20"/>
  <c r="J185" i="20"/>
  <c r="J186" i="20"/>
  <c r="J187" i="20"/>
  <c r="J188" i="20"/>
  <c r="J189" i="20"/>
  <c r="J190" i="20"/>
  <c r="J191" i="20"/>
  <c r="J192" i="20"/>
  <c r="J193" i="20"/>
  <c r="J194" i="20"/>
  <c r="J195" i="20"/>
  <c r="J196" i="20"/>
  <c r="J197" i="20"/>
  <c r="J198" i="20"/>
  <c r="J199" i="20"/>
  <c r="J200" i="20"/>
  <c r="J201" i="20"/>
  <c r="J202" i="20"/>
  <c r="J203" i="20"/>
  <c r="J204" i="20"/>
  <c r="J205" i="20"/>
  <c r="J206" i="20"/>
  <c r="J207" i="20"/>
  <c r="J208" i="20"/>
  <c r="J209" i="20"/>
  <c r="J210" i="20"/>
  <c r="J211" i="20"/>
  <c r="J212" i="20"/>
  <c r="J213" i="20"/>
  <c r="J214" i="20"/>
  <c r="J215" i="20"/>
  <c r="J216" i="20"/>
  <c r="J217" i="20"/>
  <c r="J218" i="20"/>
  <c r="J219" i="20"/>
  <c r="J220" i="20"/>
  <c r="J221" i="20"/>
  <c r="J222" i="20"/>
  <c r="J223" i="20"/>
  <c r="J224" i="20"/>
  <c r="J225" i="20"/>
  <c r="J226" i="20"/>
  <c r="J227" i="20"/>
  <c r="J228" i="20"/>
  <c r="J229" i="20"/>
  <c r="J230" i="20"/>
  <c r="J231" i="20"/>
  <c r="J232" i="20"/>
  <c r="J233" i="20"/>
  <c r="J234" i="20"/>
  <c r="J235" i="20"/>
  <c r="J236" i="20"/>
  <c r="J237" i="20"/>
  <c r="J238" i="20"/>
  <c r="J239" i="20"/>
  <c r="J240" i="20"/>
  <c r="J241" i="20"/>
  <c r="J242" i="20"/>
  <c r="J243" i="20"/>
  <c r="J244" i="20"/>
  <c r="J245" i="20"/>
  <c r="J246" i="20"/>
  <c r="J247" i="20"/>
  <c r="J248" i="20"/>
  <c r="J249" i="20"/>
  <c r="J250" i="20"/>
  <c r="J251" i="20"/>
  <c r="J252" i="20"/>
  <c r="J253" i="20"/>
  <c r="J254" i="20"/>
  <c r="J255" i="20"/>
  <c r="J256" i="20"/>
  <c r="J257" i="20"/>
  <c r="J258" i="20"/>
  <c r="J259" i="20"/>
  <c r="J260" i="20"/>
  <c r="J261" i="20"/>
  <c r="J262" i="20"/>
  <c r="J263" i="20"/>
  <c r="J264" i="20"/>
  <c r="J265" i="20"/>
  <c r="J266" i="20"/>
  <c r="J267" i="20"/>
  <c r="J268" i="20"/>
  <c r="J269" i="20"/>
  <c r="J270" i="20"/>
  <c r="J271" i="20"/>
  <c r="J272" i="20"/>
  <c r="J273" i="20"/>
  <c r="J274" i="20"/>
  <c r="J275" i="20"/>
  <c r="J276" i="20"/>
  <c r="J277" i="20"/>
  <c r="J278" i="20"/>
  <c r="J279" i="20"/>
  <c r="J280" i="20"/>
  <c r="J281" i="20"/>
  <c r="J282" i="20"/>
  <c r="J283" i="20"/>
  <c r="J284" i="20"/>
  <c r="J285" i="20"/>
  <c r="J286" i="20"/>
  <c r="J287" i="20"/>
  <c r="J288" i="20"/>
  <c r="J289" i="20"/>
  <c r="J290" i="20"/>
  <c r="J291" i="20"/>
  <c r="J292" i="20"/>
  <c r="J293" i="20"/>
  <c r="J294" i="20"/>
  <c r="J295" i="20"/>
  <c r="J296" i="20"/>
  <c r="J297" i="20"/>
  <c r="J298" i="20"/>
  <c r="J299" i="20"/>
  <c r="J300" i="20"/>
  <c r="J301" i="20"/>
  <c r="J302" i="20"/>
  <c r="J303" i="20"/>
  <c r="J304" i="20"/>
  <c r="J305" i="20"/>
  <c r="J306" i="20"/>
  <c r="J307" i="20"/>
  <c r="J308" i="20"/>
  <c r="J309" i="20"/>
  <c r="J310" i="20"/>
  <c r="J311" i="20"/>
  <c r="J312" i="20"/>
  <c r="J313" i="20"/>
  <c r="J314" i="20"/>
  <c r="J315" i="20"/>
  <c r="J316" i="20"/>
  <c r="J317" i="20"/>
  <c r="J318" i="20"/>
  <c r="J319" i="20"/>
  <c r="J320" i="20"/>
  <c r="J321" i="20"/>
  <c r="J322" i="20"/>
  <c r="J323" i="20"/>
  <c r="J324" i="20"/>
  <c r="J325" i="20"/>
  <c r="J326" i="20"/>
  <c r="J327" i="20"/>
  <c r="J328" i="20"/>
  <c r="J329" i="20"/>
  <c r="J330" i="20"/>
  <c r="J331" i="20"/>
  <c r="J11" i="20"/>
  <c r="I224" i="20"/>
  <c r="I315" i="20"/>
  <c r="I244" i="20"/>
  <c r="I15" i="20"/>
  <c r="I12" i="20" s="1"/>
  <c r="I11" i="20" s="1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L11" i="2"/>
  <c r="K11" i="2"/>
  <c r="J18" i="2"/>
  <c r="J32" i="2"/>
  <c r="J28" i="2"/>
  <c r="J24" i="2"/>
  <c r="J21" i="2"/>
  <c r="J16" i="2"/>
  <c r="J15" i="2"/>
  <c r="J53" i="2"/>
  <c r="J52" i="2" s="1"/>
  <c r="J13" i="2" l="1"/>
  <c r="J12" i="2" s="1"/>
  <c r="J11" i="2" s="1"/>
</calcChain>
</file>

<file path=xl/sharedStrings.xml><?xml version="1.0" encoding="utf-8"?>
<sst xmlns="http://schemas.openxmlformats.org/spreadsheetml/2006/main" count="5208" uniqueCount="1424">
  <si>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</si>
  <si>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</si>
  <si>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</si>
  <si>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</si>
  <si>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</si>
  <si>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</si>
  <si>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</si>
  <si>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</si>
  <si>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</si>
  <si>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</si>
  <si>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</si>
  <si>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</si>
  <si>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</si>
  <si>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</si>
  <si>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</si>
  <si>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</si>
  <si>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</si>
  <si>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</si>
  <si>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</si>
  <si>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</si>
  <si>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</si>
  <si>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</si>
  <si>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</si>
  <si>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</si>
  <si>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</si>
  <si>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</si>
  <si>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</si>
  <si>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</si>
  <si>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</si>
  <si>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</si>
  <si>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</si>
  <si>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</si>
  <si>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</si>
  <si>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</si>
  <si>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</si>
  <si>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</si>
  <si>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</si>
  <si>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</si>
  <si>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</si>
  <si>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</si>
  <si>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</si>
  <si>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</si>
  <si>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</si>
  <si>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</si>
  <si>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</si>
  <si>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</si>
  <si>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</si>
  <si>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</si>
  <si>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</si>
  <si>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</si>
  <si>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</si>
  <si>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</si>
  <si>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</si>
  <si>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</si>
  <si>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</si>
  <si>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</si>
  <si>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</si>
  <si>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</si>
  <si>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</si>
  <si>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</si>
  <si>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</si>
  <si>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</si>
  <si>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</si>
  <si>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</si>
  <si>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</si>
  <si>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</si>
  <si>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</si>
  <si>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</si>
  <si>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</si>
  <si>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</si>
  <si>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</si>
  <si>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</si>
  <si>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</si>
  <si>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</si>
  <si>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</si>
  <si>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</si>
  <si>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</si>
  <si>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</si>
  <si>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</si>
  <si>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</si>
  <si>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</si>
  <si>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</si>
  <si>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</si>
  <si>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</si>
  <si>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</si>
  <si>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</si>
  <si>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</si>
  <si>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</si>
  <si>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</si>
  <si>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</si>
  <si>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</si>
  <si>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</si>
  <si>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</si>
  <si>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</si>
  <si>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</si>
  <si>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</si>
  <si>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</si>
  <si>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</si>
  <si>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</si>
  <si>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</si>
  <si>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</si>
  <si>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</si>
  <si>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</si>
  <si>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</si>
  <si>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</si>
  <si>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</si>
  <si>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</si>
  <si>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</si>
  <si>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</si>
  <si>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</si>
  <si>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</si>
  <si>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</si>
  <si>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</si>
  <si>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</si>
  <si>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</si>
  <si>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</si>
  <si>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</si>
  <si>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</si>
  <si>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</si>
  <si>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</si>
  <si>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</si>
  <si>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</si>
  <si>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</si>
  <si>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</si>
  <si>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</si>
  <si>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</si>
  <si>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</si>
  <si>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</si>
  <si>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</si>
  <si>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</si>
  <si>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</si>
  <si>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</si>
  <si>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</si>
  <si>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</si>
  <si>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</si>
  <si>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</si>
  <si>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</si>
  <si>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</si>
  <si>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</si>
  <si>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</si>
  <si>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</si>
  <si>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</si>
  <si>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</si>
  <si>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</si>
  <si>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</si>
  <si>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</si>
  <si>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</si>
  <si>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</si>
  <si>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</si>
  <si>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</si>
  <si>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</si>
  <si>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</si>
  <si>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</si>
  <si>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</si>
  <si>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</si>
  <si>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</si>
  <si>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</si>
  <si>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</si>
  <si>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</si>
  <si>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</si>
  <si>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</si>
  <si>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</si>
  <si>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</si>
  <si>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</si>
  <si>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</si>
  <si>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</si>
  <si>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</si>
  <si>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</si>
  <si>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</si>
  <si>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</si>
  <si>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</si>
  <si>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</si>
  <si>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</si>
  <si>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</si>
  <si>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</si>
  <si>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</si>
  <si>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</si>
  <si>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</si>
  <si>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</si>
  <si>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</si>
  <si>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</si>
  <si>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</si>
  <si>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</si>
  <si>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</si>
  <si>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</si>
  <si>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</si>
  <si>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</si>
  <si>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</si>
  <si>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</si>
  <si>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</si>
  <si>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</si>
  <si>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</si>
  <si>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</si>
  <si>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</si>
  <si>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</si>
  <si>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</si>
  <si>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7933</t>
  </si>
  <si>
    <t>בהתאם לשיטה שיושמה בדוח הכספי *</t>
  </si>
  <si>
    <t>פרנק שווצרי</t>
  </si>
  <si>
    <t>יין יפני</t>
  </si>
  <si>
    <t>דולר הונג קונג</t>
  </si>
  <si>
    <t>סה"כ בישראל</t>
  </si>
  <si>
    <t>סה"כ יתרת מזומנים ועו"ש בש"ח</t>
  </si>
  <si>
    <t>1111111111- 12- בנק הפועלים</t>
  </si>
  <si>
    <t>ilAAA</t>
  </si>
  <si>
    <t>S&amp;P מעלות</t>
  </si>
  <si>
    <t>סה"כ יתרת מזומנים ועו"ש נקובים במט"ח</t>
  </si>
  <si>
    <t>0</t>
  </si>
  <si>
    <t>לא מדורג</t>
  </si>
  <si>
    <t>S&amp;P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</si>
  <si>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</si>
  <si>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</si>
  <si>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</si>
  <si>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</si>
  <si>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</si>
  <si>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</si>
  <si>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</si>
  <si>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</si>
  <si>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</si>
  <si>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</si>
  <si>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</si>
  <si>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</si>
  <si>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ISRAEL 4.5 2120- מדינת ישראל</t>
  </si>
  <si>
    <t>US46513JB593</t>
  </si>
  <si>
    <t>Moodys</t>
  </si>
  <si>
    <t>סה"כ אג"ח שהנפיקו ממשלות זרות בחו"ל</t>
  </si>
  <si>
    <t>T 1 7/8 02/15/32- US TREASURY Bills</t>
  </si>
  <si>
    <t>US91282CDY49</t>
  </si>
  <si>
    <t>AA+</t>
  </si>
  <si>
    <t>T 2 1/4 01/31/24- US TREASURY Bills</t>
  </si>
  <si>
    <t>US912828V806</t>
  </si>
  <si>
    <t>T 4 02/15/26- Treasury Bill</t>
  </si>
  <si>
    <t>US91282CGL90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</si>
  <si>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</si>
  <si>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</si>
  <si>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</si>
  <si>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</si>
  <si>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</si>
  <si>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</si>
  <si>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</si>
  <si>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</si>
  <si>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</si>
  <si>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ISRELE 3.75 02/32- חברת החשמל לישראל בע"מ</t>
  </si>
  <si>
    <t>IL0060004004</t>
  </si>
  <si>
    <t>בלומברג</t>
  </si>
  <si>
    <t>520000472</t>
  </si>
  <si>
    <t>אנרגיה</t>
  </si>
  <si>
    <t>BBB+</t>
  </si>
  <si>
    <t>HAPOAL 3.255 01/32- בנק הפועלים בע"מ</t>
  </si>
  <si>
    <t>IL0066204707</t>
  </si>
  <si>
    <t>520000118</t>
  </si>
  <si>
    <t>בנקים</t>
  </si>
  <si>
    <t>BBB</t>
  </si>
  <si>
    <t>LUMIIT 3.275 01/31-01/26- בנק לאומי לישראל בע"מ</t>
  </si>
  <si>
    <t>IL0060404899</t>
  </si>
  <si>
    <t>520018078</t>
  </si>
  <si>
    <t>LUMIIT 7.129 07/33- בנק לאומי לישראל בע"מ</t>
  </si>
  <si>
    <t>IL0060406795</t>
  </si>
  <si>
    <t>ICLIT 6 3/8 05/31/38- israel chemicals limited</t>
  </si>
  <si>
    <t>IL0028103310</t>
  </si>
  <si>
    <t>520027830</t>
  </si>
  <si>
    <t>כימיה, גומי ופלסטיק</t>
  </si>
  <si>
    <t>BBB-</t>
  </si>
  <si>
    <t>MZRHIT 3.077 04/31- בנק מזרחי טפחות בע"מ</t>
  </si>
  <si>
    <t>IL0069508369</t>
  </si>
  <si>
    <t>520000522</t>
  </si>
  <si>
    <t>ENOIGA 8.5 30/09/33- אנרג'יאן ישראל פיננס בע"מ</t>
  </si>
  <si>
    <t>IL0011971442</t>
  </si>
  <si>
    <t>516301843</t>
  </si>
  <si>
    <t>Energy</t>
  </si>
  <si>
    <t>BB-</t>
  </si>
  <si>
    <t>TEVA 4.375 2030- טבע תעשיות פרמצבטיות בע"מ</t>
  </si>
  <si>
    <t>XS2406607171</t>
  </si>
  <si>
    <t>520013954</t>
  </si>
  <si>
    <t>פארמה</t>
  </si>
  <si>
    <t>TEVA 7.375 09/29- TEVA PHARMACEUTICALS NE</t>
  </si>
  <si>
    <t>XS2592804434</t>
  </si>
  <si>
    <t>TEVA 8.125 09/31- טבע תעשיות פרמצבטיות בע"מ</t>
  </si>
  <si>
    <t>US88167AAR23</t>
  </si>
  <si>
    <t>ALVGR 4.252 07/52- allianz se-reg</t>
  </si>
  <si>
    <t>DE000A30VJZ6</t>
  </si>
  <si>
    <t>Insurance</t>
  </si>
  <si>
    <t>A+</t>
  </si>
  <si>
    <t>Srenvx 4.5% 09/2044- Cloverie plc swiss reins</t>
  </si>
  <si>
    <t>XS1108784510</t>
  </si>
  <si>
    <t>A</t>
  </si>
  <si>
    <t>ZURNVX 3 04/51- ZURICH FINANCE IRELAND DESIG</t>
  </si>
  <si>
    <t>XS2283177561</t>
  </si>
  <si>
    <t>A2</t>
  </si>
  <si>
    <t>ZURNVX 3.5 05/52- WILLOW NO.2 FOR ZURICH</t>
  </si>
  <si>
    <t>XS2416978190</t>
  </si>
  <si>
    <t>ALVGR 3.2 PERP- ALLIANZ NFJ</t>
  </si>
  <si>
    <t>US018820AB64</t>
  </si>
  <si>
    <t>A3</t>
  </si>
  <si>
    <t>AXASA 4.25 03/43- AXA GLOBAL</t>
  </si>
  <si>
    <t>XS2487052487</t>
  </si>
  <si>
    <t>A-</t>
  </si>
  <si>
    <t>FABSJV 5.875 01/34- Foundry JV Holdco LLC</t>
  </si>
  <si>
    <t>US350930AA10</t>
  </si>
  <si>
    <t>Other</t>
  </si>
  <si>
    <t>SHBASS 4.625 08/32- SVENSKA  HANDELSBANKEN AB</t>
  </si>
  <si>
    <t>XS2523511165</t>
  </si>
  <si>
    <t>Banks</t>
  </si>
  <si>
    <t>ANZ 6.742 12/32- ANZNZ</t>
  </si>
  <si>
    <t>USQ0954PVM14</t>
  </si>
  <si>
    <t>NAB 3.933 08/2034-08/29- NATIONAL AUSTRALIA</t>
  </si>
  <si>
    <t>USG6S94TAB96</t>
  </si>
  <si>
    <t>SCENTRE GROUP 4.75 09/80- SCENTRE GROUP</t>
  </si>
  <si>
    <t>USQ8053LAA28</t>
  </si>
  <si>
    <t>Real Estate</t>
  </si>
  <si>
    <t>SCGAU 5.125 09/2080- SCENTRE GROUP</t>
  </si>
  <si>
    <t>USQ8053LAB01</t>
  </si>
  <si>
    <t>AER 3.3 01/32- AERCAP IRELAND CAPITAL</t>
  </si>
  <si>
    <t>US00774MAX39</t>
  </si>
  <si>
    <t>Capital Goods</t>
  </si>
  <si>
    <t>ASSGEN 5.8 07/32- Assicurazioni generali</t>
  </si>
  <si>
    <t>XS2468223107</t>
  </si>
  <si>
    <t>Baa2</t>
  </si>
  <si>
    <t>C 6.174 05/34- CITIGROUP INC</t>
  </si>
  <si>
    <t>US17327CAR43</t>
  </si>
  <si>
    <t>GM 6.4 01/09/2033- GENERAL MOTORS CORP</t>
  </si>
  <si>
    <t>US37045XED49</t>
  </si>
  <si>
    <t>Automobiles &amp; Components</t>
  </si>
  <si>
    <t>INTNED 4.125 08/33- ING Groep</t>
  </si>
  <si>
    <t>XS2524746687</t>
  </si>
  <si>
    <t>MQGAU 6.798 01/33- MQGAU O</t>
  </si>
  <si>
    <t>USQ568A9SS79</t>
  </si>
  <si>
    <t>Diversified Financials</t>
  </si>
  <si>
    <t>PRU 6 09/52- PRUDENTIAL</t>
  </si>
  <si>
    <t>US744320BK76</t>
  </si>
  <si>
    <t>STLA 6.375 09/32- STLA 6.375 09/32</t>
  </si>
  <si>
    <t>USU85861AE97</t>
  </si>
  <si>
    <t>TD 8.125 10/82- Toronto Dominion Bank</t>
  </si>
  <si>
    <t>US89117F8Z56</t>
  </si>
  <si>
    <t>ACAFP 7.25 PERP- CREDIT AGRICOLE SA</t>
  </si>
  <si>
    <t>FR001400F067</t>
  </si>
  <si>
    <t>BACR 7.119 06/34- BARCLAYS BANK</t>
  </si>
  <si>
    <t>US06738ECH62</t>
  </si>
  <si>
    <t>BCRED 2.625 12/26- BCRED Castle Peak Funding LLC</t>
  </si>
  <si>
    <t>US09261HAD98</t>
  </si>
  <si>
    <t>BCRED 7.05 09/25- BCRED Castle Peak Funding LLC</t>
  </si>
  <si>
    <t>US09261HBA41</t>
  </si>
  <si>
    <t>ENBCN 5.5% 15/07/2017- ENBRIDGE</t>
  </si>
  <si>
    <t>US29250NAS45</t>
  </si>
  <si>
    <t>ENBCN 6 01/27-01/77- ENBRIDGE</t>
  </si>
  <si>
    <t>us29250nan57</t>
  </si>
  <si>
    <t>ENELIM 6.625 PERP- ENELIM 5 1/8 10</t>
  </si>
  <si>
    <t>XS2576550243</t>
  </si>
  <si>
    <t>Utilities</t>
  </si>
  <si>
    <t>FS KKR CAPITAL 4.25 2/25-01/25- FS KKR CAPITAL CORP</t>
  </si>
  <si>
    <t>US30313RAA77</t>
  </si>
  <si>
    <t>FSK 3.125 10/28- FS KKR CAPITAL CORP</t>
  </si>
  <si>
    <t>US302635AK33</t>
  </si>
  <si>
    <t>IBSEM 4.875 PERP- IBSEM 4.875 PERP</t>
  </si>
  <si>
    <t>XS2580221658</t>
  </si>
  <si>
    <t>J 5.9 03/33- J 5.9 03/33</t>
  </si>
  <si>
    <t>US469814AA50</t>
  </si>
  <si>
    <t>Commercial &amp; Professional Services</t>
  </si>
  <si>
    <t>KD 3.15 10/31- KD</t>
  </si>
  <si>
    <t>US50155QAL41</t>
  </si>
  <si>
    <t>Software &amp; Services</t>
  </si>
  <si>
    <t>LKQ 6.25 6/33- LKQ Corporation</t>
  </si>
  <si>
    <t>US501889AE98</t>
  </si>
  <si>
    <t>Consumer Durables &amp; Apparel</t>
  </si>
  <si>
    <t>MTZ 4.5 08/28- MASTEC INC</t>
  </si>
  <si>
    <t>US576323AP42</t>
  </si>
  <si>
    <t>NGLS 4 01/32- NGLS</t>
  </si>
  <si>
    <t>US87612BBU52</t>
  </si>
  <si>
    <t>NGLS 6.875 15/01/29- NGLS</t>
  </si>
  <si>
    <t>US87612BBN10</t>
  </si>
  <si>
    <t>NSANY 7.05 09/15/28 CORP- NISSAN MOTOR CO LTD</t>
  </si>
  <si>
    <t>USU6547TAF76</t>
  </si>
  <si>
    <t>NWG 7.416 06/33- NATWEST GROUP PLC</t>
  </si>
  <si>
    <t>XS2563349765</t>
  </si>
  <si>
    <t>ORCINC 4.7 02/27- ORDH</t>
  </si>
  <si>
    <t>US69120VAF85</t>
  </si>
  <si>
    <t>owl rock 7.95 06/28- OWL ROCK CAPITAL CORP</t>
  </si>
  <si>
    <t>US69120VAR24</t>
  </si>
  <si>
    <t>SEB 6.875 PERP- SKANDINAVISKA ENSKILDA</t>
  </si>
  <si>
    <t>XS2479344561</t>
  </si>
  <si>
    <t>Baa3</t>
  </si>
  <si>
    <t>SRENVX 5.75 08/15/50 08/25- ARGENTUM (SWISS RE LTD)</t>
  </si>
  <si>
    <t>XS1261170515</t>
  </si>
  <si>
    <t>SSE PLC 4%- SSE PLC</t>
  </si>
  <si>
    <t>XS2439704318</t>
  </si>
  <si>
    <t>TELIAS 4.625 PREP- TELIA</t>
  </si>
  <si>
    <t>XS2526881532</t>
  </si>
  <si>
    <t>Telecommunication Services</t>
  </si>
  <si>
    <t>VW 4.625 PERP 06/28- Volkswagen intl fin</t>
  </si>
  <si>
    <t>XS1799939027</t>
  </si>
  <si>
    <t>VW 7.875- Volkswagen AG</t>
  </si>
  <si>
    <t>XS2675884733</t>
  </si>
  <si>
    <t>US55903VBC63</t>
  </si>
  <si>
    <t>Media</t>
  </si>
  <si>
    <t>AER 6.5 06/45- AER</t>
  </si>
  <si>
    <t>US00773HAA59</t>
  </si>
  <si>
    <t>BB+</t>
  </si>
  <si>
    <t>AY 4.125 06/28- AYR WELLNESS INC</t>
  </si>
  <si>
    <t>US04916WAA27</t>
  </si>
  <si>
    <t>BAYNGR 3.125 11/79-11/27- BAYNGR</t>
  </si>
  <si>
    <t>XS2077670342</t>
  </si>
  <si>
    <t>Pharmaceuticals &amp; Biotechnology</t>
  </si>
  <si>
    <t>BAYNGR 6.625 09/25/2083- BAYNGR</t>
  </si>
  <si>
    <t>XS2684826014</t>
  </si>
  <si>
    <t>Health Care Equipment &amp; Services</t>
  </si>
  <si>
    <t>BNP 7.75 PERP- BNP Paribas Asset Manag</t>
  </si>
  <si>
    <t>USF1067PAC08</t>
  </si>
  <si>
    <t>Ba1</t>
  </si>
  <si>
    <t>BRITEL 8.375 09/28- British Telecommunications PLC</t>
  </si>
  <si>
    <t>XS2636324274</t>
  </si>
  <si>
    <t>F 6.1 08/32- Ford Motor Company</t>
  </si>
  <si>
    <t>US345370DB39</t>
  </si>
  <si>
    <t>F 6.125 05/15/28- Ford Motor Company</t>
  </si>
  <si>
    <t>XS2623496085</t>
  </si>
  <si>
    <t>F 7.35 11/27- Ford motor credit co LLC</t>
  </si>
  <si>
    <t>US345397C353</t>
  </si>
  <si>
    <t>INTNED 7.5 PERP- Intned</t>
  </si>
  <si>
    <t>XS2585240984</t>
  </si>
  <si>
    <t>MATTEL 3.75 04/29- Mattel Inc</t>
  </si>
  <si>
    <t>US577081BF84</t>
  </si>
  <si>
    <t>NWSA 5.125 02/32- NWSA</t>
  </si>
  <si>
    <t>US65249BAB53</t>
  </si>
  <si>
    <t>RRX 6.4 15/4/2033- RRX 6.4 15/4/2033</t>
  </si>
  <si>
    <t>US758750AF08</t>
  </si>
  <si>
    <t>SWEDA 7.625 PERP- SWEDA 7.625 PERP</t>
  </si>
  <si>
    <t>XS2580715147</t>
  </si>
  <si>
    <t>Trpcn 5.3 3/77- Trpcn</t>
  </si>
  <si>
    <t>US89356BAC28</t>
  </si>
  <si>
    <t>VODAFONE 4.125 06/81- Vodafone Group</t>
  </si>
  <si>
    <t>US92857WBW91</t>
  </si>
  <si>
    <t>VODAFONE 6.5 08/84- Vodafone Group</t>
  </si>
  <si>
    <t>XS2630490717</t>
  </si>
  <si>
    <t>VODAFONE GROUP- Vodafone Group</t>
  </si>
  <si>
    <t>XS1888180640</t>
  </si>
  <si>
    <t>ZFFNGR 5.75 08/26- ZFFNGR 5.75 08/26</t>
  </si>
  <si>
    <t>XS2582404724</t>
  </si>
  <si>
    <t>ZFFNGR 6.125 03/29- ZFFNGR 5.75 08/26</t>
  </si>
  <si>
    <t>XS2681541327</t>
  </si>
  <si>
    <t>ALLISON TRANS 3.75 01/31- allison</t>
  </si>
  <si>
    <t>US019736AG29</t>
  </si>
  <si>
    <t>Ba2</t>
  </si>
  <si>
    <t>ALLISON TRANSM 5.875 06/29- ALLISON TRANSMISSION</t>
  </si>
  <si>
    <t>US019736AF46</t>
  </si>
  <si>
    <t>CHARLES RIVER LAB 4 03/31- CHARLES RIVER LABORATORIES</t>
  </si>
  <si>
    <t>US159864AJ65</t>
  </si>
  <si>
    <t>BB</t>
  </si>
  <si>
    <t>GPK 3.75 02/30- GRAND PEAK</t>
  </si>
  <si>
    <t>US38869AAD90</t>
  </si>
  <si>
    <t>HESM 5.125 06/28- HESS MIDSTREAM PARTNERS LP</t>
  </si>
  <si>
    <t>US428104AA14</t>
  </si>
  <si>
    <t>HILTON DOMESTIC 4 05/31- HILTON DOMESTIC OPERATING</t>
  </si>
  <si>
    <t>US432833AL52</t>
  </si>
  <si>
    <t>Hotels Restaurants &amp; Leisure</t>
  </si>
  <si>
    <t>SOCGEN 7.875 PERP- Societe Generale</t>
  </si>
  <si>
    <t>FR001400F877</t>
  </si>
  <si>
    <t>TELEFO 6.135 PER- TELEFONAKTIEBOL</t>
  </si>
  <si>
    <t>XS2582389156</t>
  </si>
  <si>
    <t>TELEFO 7.125 PERP- TELEFONICA EUROPE BV</t>
  </si>
  <si>
    <t>XS2462605671</t>
  </si>
  <si>
    <t>ASGN 4.625 15/05/2028- ASGN INC</t>
  </si>
  <si>
    <t>US00191UAA07</t>
  </si>
  <si>
    <t>BACR 8.875 15/09/2027- BARCLAYS CAPITAL INC</t>
  </si>
  <si>
    <t>XS2492482828</t>
  </si>
  <si>
    <t>CLH 6.375 02/01/31- CLEAN HARBORS INC</t>
  </si>
  <si>
    <t>US184496AQ03</t>
  </si>
  <si>
    <t>Ba3</t>
  </si>
  <si>
    <t>LLOYDS 8.5 PERP_28- LLOYDS BANKING GROUP PLC</t>
  </si>
  <si>
    <t>XS2575900977</t>
  </si>
  <si>
    <t>LLOYDS 8.500% Perpetual Corp- LLOYDS BANKING GROUP PLC</t>
  </si>
  <si>
    <t>XS2529511722</t>
  </si>
  <si>
    <t>MTCHII 4.125 08/30- MATCH GROUP INC</t>
  </si>
  <si>
    <t>US57665RAL06</t>
  </si>
  <si>
    <t>ATRFIN 2.625 09/27- Atrium Finance PLC</t>
  </si>
  <si>
    <t>XS2294495838</t>
  </si>
  <si>
    <t>B1</t>
  </si>
  <si>
    <t>CCO HOLDINGS 4.75 03/30-09/24- CCO HOLDINGS</t>
  </si>
  <si>
    <t>US1248EPCD32</t>
  </si>
  <si>
    <t>CHTR 7.375 03/31- CCO HOLDINGS</t>
  </si>
  <si>
    <t>US1248EPCT83</t>
  </si>
  <si>
    <t>EDF 5 01/22/49- Electricite DE France SA</t>
  </si>
  <si>
    <t>FR0011697028</t>
  </si>
  <si>
    <t>B+</t>
  </si>
  <si>
    <t>ELECTRICITE DE FRANCE- ELEC DE FRANCE</t>
  </si>
  <si>
    <t>FR0011401728</t>
  </si>
  <si>
    <t>ORGNON 5.125 2031- CLEAN HARBORS INC</t>
  </si>
  <si>
    <t>US68622TAB70</t>
  </si>
  <si>
    <t>ATRSAV 3.625 04/2026- ATRIUM FINANCE ISSUER BV</t>
  </si>
  <si>
    <t>XS2338530467</t>
  </si>
  <si>
    <t>B3</t>
  </si>
  <si>
    <t>סה"כ תל אביב 35</t>
  </si>
  <si>
    <t>סה"כ תל אביב 90</t>
  </si>
  <si>
    <t>סה"כ מניות היתר</t>
  </si>
  <si>
    <t>סה"כ call 001 אופציות</t>
  </si>
  <si>
    <t>TESLA INC- TESLA MOTORS INC</t>
  </si>
  <si>
    <t>US88160R1014</t>
  </si>
  <si>
    <t>NASDAQ</t>
  </si>
  <si>
    <t>Bank amer crop- Bank of America</t>
  </si>
  <si>
    <t>US0605051046</t>
  </si>
  <si>
    <t>NYSE</t>
  </si>
  <si>
    <t>JPmorgan Chase- JP MORGAN ASSET MANAGEMENT</t>
  </si>
  <si>
    <t>US46625H1005</t>
  </si>
  <si>
    <t>AGCO CORP- AGCO CORP</t>
  </si>
  <si>
    <t>US0010841023</t>
  </si>
  <si>
    <t>AIRBUS GROUP NV- AIRBUS GROUP</t>
  </si>
  <si>
    <t>NL0000235190</t>
  </si>
  <si>
    <t>Boeing com- BOEING CO</t>
  </si>
  <si>
    <t>US0970231058</t>
  </si>
  <si>
    <t>EIFFAGE- EIFFAGE</t>
  </si>
  <si>
    <t>FR0000130452</t>
  </si>
  <si>
    <t>VINCI SA- VINCI SA</t>
  </si>
  <si>
    <t>FR0000125486</t>
  </si>
  <si>
    <t>CIE FINAN RICHEMONT- CIELBZ</t>
  </si>
  <si>
    <t>CH0210483332</t>
  </si>
  <si>
    <t>D.R horton inc- D.R Horton inc</t>
  </si>
  <si>
    <t>US23331A1097</t>
  </si>
  <si>
    <t>LENNAR CORP-A- LENNAR CORP</t>
  </si>
  <si>
    <t>US5260571048</t>
  </si>
  <si>
    <t>Lvmh Moet Hennessy Louis Vui- Lvmh Moet Hennessy Louis Vui</t>
  </si>
  <si>
    <t>FR0000121014</t>
  </si>
  <si>
    <t>Berkshire Hathaway INC-CL A- BERKSHIRE HATHAWAY FIN</t>
  </si>
  <si>
    <t>US0846701086</t>
  </si>
  <si>
    <t>BLACKROCK INC- BlackRock  Asset Managment</t>
  </si>
  <si>
    <t>US09247X1019</t>
  </si>
  <si>
    <t>Goldman Sachs- GOLDMAN SACHS GROUP INC</t>
  </si>
  <si>
    <t>US38141G1040</t>
  </si>
  <si>
    <t>MORGAN STANLEY- MORGAN STANLEY</t>
  </si>
  <si>
    <t>US6174464486</t>
  </si>
  <si>
    <t>COSTCO WHOLESALE- COSTCO WHOLESAL</t>
  </si>
  <si>
    <t>US9113121068</t>
  </si>
  <si>
    <t>Food &amp; Staples Retailing</t>
  </si>
  <si>
    <t>ALPHABET-C- ALPHABET INC</t>
  </si>
  <si>
    <t>US02079K1079</t>
  </si>
  <si>
    <t>META PLATFORMS- Meta Platforms Inc</t>
  </si>
  <si>
    <t>US30303M1027</t>
  </si>
  <si>
    <t>Netflix Inc- Netflix Inc</t>
  </si>
  <si>
    <t>US64110L1061</t>
  </si>
  <si>
    <t>Pfizer inc- PFIZER INC</t>
  </si>
  <si>
    <t>US7170811035</t>
  </si>
  <si>
    <t>Amazon inc- amazon.com</t>
  </si>
  <si>
    <t>US0231351067</t>
  </si>
  <si>
    <t>Retailing</t>
  </si>
  <si>
    <t>APPLIED MATERIALS INC- APPLIED MATERIALS</t>
  </si>
  <si>
    <t>US0382221051</t>
  </si>
  <si>
    <t>Semiconductors &amp; Semiconductor Equipment</t>
  </si>
  <si>
    <t>ASML_ASML HOLDING NV-NY REG- ASML HOLDING NV-NY</t>
  </si>
  <si>
    <t>NL0010273215</t>
  </si>
  <si>
    <t>EURONEXT</t>
  </si>
  <si>
    <t>BROADCOM LTD- Broadcom Inc</t>
  </si>
  <si>
    <t>US11135F1012</t>
  </si>
  <si>
    <t>Nvidia crop- NVIDIA CORP</t>
  </si>
  <si>
    <t>US67066G1040</t>
  </si>
  <si>
    <t>TAIWAN SEMICONDUCTOR- TAIWAN Semiconductor</t>
  </si>
  <si>
    <t>US8740391003</t>
  </si>
  <si>
    <t>ADOBE INC- Adobe Inc</t>
  </si>
  <si>
    <t>US00724F1012</t>
  </si>
  <si>
    <t>DYNATRACE INC- DYNATRACE INC</t>
  </si>
  <si>
    <t>US2681501092</t>
  </si>
  <si>
    <t>Mastercard inc-cla- MASTERCARD INC</t>
  </si>
  <si>
    <t>US57636Q1040</t>
  </si>
  <si>
    <t>Microsoft crop- MICROSOFT CORP</t>
  </si>
  <si>
    <t>US5949181045</t>
  </si>
  <si>
    <t>VISA inc-class a- VISA  Inc - CLASS  A</t>
  </si>
  <si>
    <t>US92826C8394</t>
  </si>
  <si>
    <t>NETAPP INC- NetApp inc</t>
  </si>
  <si>
    <t>US64110D1046</t>
  </si>
  <si>
    <t>Technology Hardware &amp; Equipment</t>
  </si>
  <si>
    <t>PURE STORAGE INC- CLASS A- PURE STORAGE</t>
  </si>
  <si>
    <t>US74624M1027</t>
  </si>
  <si>
    <t>SAMSUNG ELECTR-GDR REG- Samsung Electronics co ltd</t>
  </si>
  <si>
    <t>US7960508882</t>
  </si>
  <si>
    <t>DATADOG INC- CLASS A- DATADOG INC-A</t>
  </si>
  <si>
    <t>US23804L1035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</si>
  <si>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</si>
  <si>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</si>
  <si>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</si>
  <si>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</si>
  <si>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</si>
  <si>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</si>
  <si>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AMUNDI INDEX MSCI E- Amundi etf</t>
  </si>
  <si>
    <t>LU1437017350</t>
  </si>
  <si>
    <t>מניות</t>
  </si>
  <si>
    <t>AMUNDI MSCI EM MKT 2- Amundi etf</t>
  </si>
  <si>
    <t>LU2573967036</t>
  </si>
  <si>
    <t>GVI_Ishares  S&amp;P North Am- BlackRock  Asset Managment</t>
  </si>
  <si>
    <t>US4642875151</t>
  </si>
  <si>
    <t>ISH MSCI USA ESG EHNCD USD-D- BlackRock  Asset Managment</t>
  </si>
  <si>
    <t>IE00BHZPJ890</t>
  </si>
  <si>
    <t>LSE</t>
  </si>
  <si>
    <t>ISH S&amp;P HLTH CR- BlackRock  Asset Managment</t>
  </si>
  <si>
    <t>IE00B43HR379</t>
  </si>
  <si>
    <t>ISHARES CORE MSCI CH IND ETF- BlackRock  Asset Managment</t>
  </si>
  <si>
    <t>HK2801040828</t>
  </si>
  <si>
    <t>HKSE</t>
  </si>
  <si>
    <t>ISHARES MSCI BRAZIL UCITS DE- BlackRock  Asset Managment</t>
  </si>
  <si>
    <t>DE000A0Q4R85</t>
  </si>
  <si>
    <t>ISHARES MSCI EM ESG ENHANCED UCITS ETF- BlackRock  Asset Managment</t>
  </si>
  <si>
    <t>IE00BHZPJ122</t>
  </si>
  <si>
    <t>ISHARES MSCI EMERGING MARKET UCITS- BlackRock  Asset Managment</t>
  </si>
  <si>
    <t>IE00B0M63177</t>
  </si>
  <si>
    <t>ISHARES MSCI EUROPE ESG EHNCD- BlackRock  Asset Managment</t>
  </si>
  <si>
    <t>IE00BHZPJ783</t>
  </si>
  <si>
    <t>ISHARES S&amp;P500 SWAP UCITS- BlackRock  Asset Managment</t>
  </si>
  <si>
    <t>IE00BMTX1Y45</t>
  </si>
  <si>
    <t>ISHARES US MEDICAL DEVICES A- BlackRock  Asset Managment</t>
  </si>
  <si>
    <t>IE00BMX0DF60</t>
  </si>
  <si>
    <t>ISHARES-IND G&amp;S- BlackRock  Asset Managment</t>
  </si>
  <si>
    <t>DE000A0H08J9</t>
  </si>
  <si>
    <t>ISHR MSCI EUR-I- BlackRock  Asset Managment</t>
  </si>
  <si>
    <t>IE00B1YZSC51</t>
  </si>
  <si>
    <t>COMM SERV SELECT- COMM SERV SELECT</t>
  </si>
  <si>
    <t>US81369Y8527</t>
  </si>
  <si>
    <t>Consumer staples- CONSUMER STAPLES</t>
  </si>
  <si>
    <t>US81369Y3080</t>
  </si>
  <si>
    <t>HORIZON S&amp;P/TSX 60- GLOBAL HORIZON</t>
  </si>
  <si>
    <t>CA44049A1241</t>
  </si>
  <si>
    <t>HSBC MSCI EMERGING MARKETS- HSBC BANK PLC</t>
  </si>
  <si>
    <t>IE00B5SSQT16</t>
  </si>
  <si>
    <t>*INVESCO MSCI EMERGING MKTS- Invesco investment management limited</t>
  </si>
  <si>
    <t>IE00B3DWVS88</t>
  </si>
  <si>
    <t>INVESCO S&amp;P500 ESG ACC- Invesco investment management limited</t>
  </si>
  <si>
    <t>IE00BKS7L097</t>
  </si>
  <si>
    <t>SOURCE S&amp;P 500 UCITS ETF- Invesco investment management limited</t>
  </si>
  <si>
    <t>IE00B3YCGJ38</t>
  </si>
  <si>
    <t>LYX CORE EURSTX600 גר- LYXOR ETF</t>
  </si>
  <si>
    <t>LU0908500753</t>
  </si>
  <si>
    <t>Lyxor etf basic rs- LYXOR ETF</t>
  </si>
  <si>
    <t>lu1834983550</t>
  </si>
  <si>
    <t>LYXOR ETF DJ STX BANK- LYXOR ETF</t>
  </si>
  <si>
    <t>FR0010345371</t>
  </si>
  <si>
    <t>NOMURA ETF- Nomura asset management</t>
  </si>
  <si>
    <t>JP3027630007</t>
  </si>
  <si>
    <t>TSE</t>
  </si>
  <si>
    <t>SPDR EUR ENERGY- Spider</t>
  </si>
  <si>
    <t>IE00BKWQ0F09</t>
  </si>
  <si>
    <t>Consumer discretionary etf- State Street Corp</t>
  </si>
  <si>
    <t>US81369Y4070</t>
  </si>
  <si>
    <t>Energy s.sector spdr- State Street Corp</t>
  </si>
  <si>
    <t>US81369Y5069</t>
  </si>
  <si>
    <t>FIN sel sector spdr- State Street Corp</t>
  </si>
  <si>
    <t>US81369Y6059</t>
  </si>
  <si>
    <t>Industrail select- State Street Corp</t>
  </si>
  <si>
    <t>US81369Y7040</t>
  </si>
  <si>
    <t>SPDR EMERGING MARKETS- State Street Corp</t>
  </si>
  <si>
    <t>IE00B469F816</t>
  </si>
  <si>
    <t>SPDR EUROPE HEALTH- State Street Corp</t>
  </si>
  <si>
    <t>IE00BKWQ0H23</t>
  </si>
  <si>
    <t>SPDR MSCI EUROPE CON- State Street Corp</t>
  </si>
  <si>
    <t>IE00BKWQ0D84</t>
  </si>
  <si>
    <t>Spdr s&amp;p biotech etf- State Street Corp</t>
  </si>
  <si>
    <t>US78464A8707</t>
  </si>
  <si>
    <t>SPDR S&amp;P US ENERGY SELECT- State Street Corp</t>
  </si>
  <si>
    <t>IE00BWBXM492</t>
  </si>
  <si>
    <t>TECHNOLOGY SELECT SECT SPDR- State Street Corp</t>
  </si>
  <si>
    <t>US81369Y8030</t>
  </si>
  <si>
    <t>VANECK SEMICONDUCTOR ETF- Van Eck ETF</t>
  </si>
  <si>
    <t>US57060U2336</t>
  </si>
  <si>
    <t>Vanguard aust share- Vanguard Group</t>
  </si>
  <si>
    <t>AU000000VAS1</t>
  </si>
  <si>
    <t>סה"כ שמחקות מדדים אחרים</t>
  </si>
  <si>
    <t>Amundi Etf Euro- Amundi etf</t>
  </si>
  <si>
    <t>LU1681039647</t>
  </si>
  <si>
    <t>אג"ח</t>
  </si>
  <si>
    <t>Ishares barclays 1-3 year- BlackRock  Asset Managment</t>
  </si>
  <si>
    <t>US4642874576</t>
  </si>
  <si>
    <t>ISHARES EMER MKTS- BlackRock  Asset Managment</t>
  </si>
  <si>
    <t>IE00B6TLBW47</t>
  </si>
  <si>
    <t>Ishares markit iboxx $ hy- BlackRock  Asset Managment</t>
  </si>
  <si>
    <t>IE00B4PY7Y77</t>
  </si>
  <si>
    <t>ISHARES MARKIT IBOXX- BlackRock  Asset Managment</t>
  </si>
  <si>
    <t>IE0032895942</t>
  </si>
  <si>
    <t>ISHR $ Treasury bond  7-10yr- BlackRock  Asset Managment</t>
  </si>
  <si>
    <t>IE00B1FZS798</t>
  </si>
  <si>
    <t>DB x corp bnd- DB x TRACKERS</t>
  </si>
  <si>
    <t>LU0478205379</t>
  </si>
  <si>
    <t>FWB</t>
  </si>
  <si>
    <t>X TRACKERS US TREASURY 1-3- DB x TRACKERS</t>
  </si>
  <si>
    <t>LU0429458895</t>
  </si>
  <si>
    <t>Pimco inv grade bond- PIMCO</t>
  </si>
  <si>
    <t>US72201R8170</t>
  </si>
  <si>
    <t>Spdr Corporate bond- State Street Corp</t>
  </si>
  <si>
    <t>US78464A3757</t>
  </si>
  <si>
    <t>SPDR PORT INTMED- State Street Corp</t>
  </si>
  <si>
    <t>US78464A6727</t>
  </si>
  <si>
    <t>VANGUARD CORP BOND $- Vanguard Group</t>
  </si>
  <si>
    <t>IE00BZ163K21</t>
  </si>
  <si>
    <t>Vanguard gov bnd- Vanguard Group</t>
  </si>
  <si>
    <t>US92206C1027</t>
  </si>
  <si>
    <t>סה"כ אג"ח ממשלתי</t>
  </si>
  <si>
    <t>סה"כ אגח קונצרני</t>
  </si>
  <si>
    <t>Ubs Lux Bnd- Ubs Fund Management</t>
  </si>
  <si>
    <t>LU0396367608</t>
  </si>
  <si>
    <t>LION VII EUR- M&amp;G Investments</t>
  </si>
  <si>
    <t>IE00B62G6V03</t>
  </si>
  <si>
    <t>AMUNDI PLANET- Amundi etf</t>
  </si>
  <si>
    <t>LU1688575437</t>
  </si>
  <si>
    <t>NOMURA-US HIGH YLD BD-I USD- Nomura asset management</t>
  </si>
  <si>
    <t>IE00B3RW8498</t>
  </si>
  <si>
    <t>LION III EUR C3 ACC- M&amp;G Investments</t>
  </si>
  <si>
    <t>IE00B804LV55</t>
  </si>
  <si>
    <t>B</t>
  </si>
  <si>
    <t>MONEDA LATAM CORP DEBI- MONEDA LATAM CORP DEBI</t>
  </si>
  <si>
    <t>KYG620101306</t>
  </si>
  <si>
    <t>B-</t>
  </si>
  <si>
    <t>REAL ESTATE CRED- Real Estate Credit Investments Pcc ltd</t>
  </si>
  <si>
    <t>GB00B0HW5366</t>
  </si>
  <si>
    <t>Cheyne Real Estate Debt Fund C- Cheyn Capital</t>
  </si>
  <si>
    <t>KYG210181668</t>
  </si>
  <si>
    <t>*AWI-ASH WO INDIA OPP FD-DUSD- White Oak</t>
  </si>
  <si>
    <t>IE00BH3N4915</t>
  </si>
  <si>
    <t>GS INDIA EQ IUSDA- goldman sachs</t>
  </si>
  <si>
    <t>LU0333811072</t>
  </si>
  <si>
    <t>VANGUARD-EMR MK ST IN-USD PL- Vanguard Group</t>
  </si>
  <si>
    <t>IE00BFPM9H50</t>
  </si>
  <si>
    <t>ISE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</si>
  <si>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</si>
  <si>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</si>
  <si>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</si>
  <si>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</si>
  <si>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</si>
  <si>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SPXW 12/29/23 P4000</t>
  </si>
  <si>
    <t>1095727</t>
  </si>
  <si>
    <t>SPXW 12/29/23 P4400</t>
  </si>
  <si>
    <t>1095725</t>
  </si>
  <si>
    <t>KWEB US 11/17/23 C33- אופציות על מדדים בחו"ל</t>
  </si>
  <si>
    <t>1031429</t>
  </si>
  <si>
    <t>סה"כ מטבע</t>
  </si>
  <si>
    <t>סה"כ סחורות</t>
  </si>
  <si>
    <t>MSCI EMGMKT DEC23</t>
  </si>
  <si>
    <t>1096194</t>
  </si>
  <si>
    <t>NASDAQ 100 DEC23</t>
  </si>
  <si>
    <t>1096198</t>
  </si>
  <si>
    <t>S&amp;P500 EMINI FUT DEC23</t>
  </si>
  <si>
    <t>1091010</t>
  </si>
  <si>
    <t>TOPIX FUTR DEC23</t>
  </si>
  <si>
    <t>1103437</t>
  </si>
  <si>
    <t>US 10YR ULTRA FUT DEC23- חוזים עתידיים בחול</t>
  </si>
  <si>
    <t>1038930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</si>
  <si>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</si>
  <si>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</si>
  <si>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</si>
  <si>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</si>
  <si>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</si>
  <si>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</si>
  <si>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</si>
  <si>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</si>
  <si>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</si>
  <si>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</si>
  <si>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</si>
  <si>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</si>
  <si>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</si>
  <si>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</si>
  <si>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</si>
  <si>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</si>
  <si>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</si>
  <si>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</si>
  <si>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</si>
  <si>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</si>
  <si>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</si>
  <si>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OTC_שקל מטח</t>
  </si>
  <si>
    <t>702004078</t>
  </si>
  <si>
    <t>OTC_שקל מטח- מסלקת הבורסה</t>
  </si>
  <si>
    <t>702003973</t>
  </si>
  <si>
    <t>702003974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</si>
  <si>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</si>
  <si>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</si>
  <si>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</si>
  <si>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</si>
  <si>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</si>
  <si>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</si>
  <si>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</si>
  <si>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</si>
  <si>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</si>
  <si>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</si>
  <si>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</si>
  <si>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</si>
  <si>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</si>
  <si>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</si>
  <si>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</si>
  <si>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</si>
  <si>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</si>
  <si>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</si>
  <si>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</si>
  <si>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</si>
  <si>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</si>
  <si>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</si>
  <si>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חייבים וזכאים בגין שיקוף</t>
  </si>
  <si>
    <t>26630548</t>
  </si>
  <si>
    <t>בטחונות דולר ארצות הברית לאומי</t>
  </si>
  <si>
    <t>300011017</t>
  </si>
  <si>
    <t>בטחונות ין יפני לאומי</t>
  </si>
  <si>
    <t>300011010</t>
  </si>
  <si>
    <t>ביטחונות CSA במטבע 20001 (OTC)- מגדל-חייבים</t>
  </si>
  <si>
    <t>77721001</t>
  </si>
  <si>
    <t>רבית עוש לקבל</t>
  </si>
  <si>
    <t>1111110</t>
  </si>
  <si>
    <t>מגדל מקפת קרנות פנסיה וקופות גמל בע"מ</t>
  </si>
  <si>
    <t>מגדל גמל להשקעה מסלול חו"ל</t>
  </si>
  <si>
    <t>בנק דיסקונט לישראל בע"מ</t>
  </si>
  <si>
    <t>130018- 11- בנק דיסקונט</t>
  </si>
  <si>
    <t>מעלות S&amp;P</t>
  </si>
  <si>
    <t>20003- 11- בנק דיסקונט</t>
  </si>
  <si>
    <t>70002- 11- בנק דיסקונט</t>
  </si>
  <si>
    <t>20001- 11- בנק דיסקונט</t>
  </si>
  <si>
    <t>בנק הפועלים בע"מ</t>
  </si>
  <si>
    <t>100006- 12- בנק הפועלים</t>
  </si>
  <si>
    <t>20003- 12- בנק הפועלים</t>
  </si>
  <si>
    <t>70002- 12- בנק הפועלים</t>
  </si>
  <si>
    <t>80031- 12- בנק הפועלים</t>
  </si>
  <si>
    <t>20001- 12- בנק הפועלים</t>
  </si>
  <si>
    <t>בנק לאומי לישראל בע"מ</t>
  </si>
  <si>
    <t>130018- 10- בנק לאומי</t>
  </si>
  <si>
    <t>100006- 10- בנק לאומי</t>
  </si>
  <si>
    <t>30005- 10- בנק לאומי</t>
  </si>
  <si>
    <t>20003- 10- בנק לאומי</t>
  </si>
  <si>
    <t>70002- 10- בנק לאומי</t>
  </si>
  <si>
    <t>200040- 10- לאומי</t>
  </si>
  <si>
    <t>80031- 10- בנק לאומי</t>
  </si>
  <si>
    <t>20001- 10- בנק לאומי</t>
  </si>
  <si>
    <t>בנק מזרחי טפחות בע"מ</t>
  </si>
  <si>
    <t>130018- 20- בנק מזרחי</t>
  </si>
  <si>
    <t>100006- 20- בנק מזרחי</t>
  </si>
  <si>
    <t>20003- 20- בנק מזרחי</t>
  </si>
  <si>
    <t>70002- 20- בנק מזרחי</t>
  </si>
  <si>
    <t>80031- 20- בנק מזרחי</t>
  </si>
  <si>
    <t>20001- 20- בנק מזרחי</t>
  </si>
  <si>
    <t>JP MORGAN</t>
  </si>
  <si>
    <t>20003- 85- JP MORGAN</t>
  </si>
  <si>
    <t>80031- 85- JP MORGAN</t>
  </si>
  <si>
    <t>20001- 85- JP MORGAN</t>
  </si>
  <si>
    <t>1111111111- 11- בנק דיסקונט</t>
  </si>
  <si>
    <t>1111111111- 10- בנק לאומי</t>
  </si>
  <si>
    <t>1111111111- 20- בנק מזרחי</t>
  </si>
  <si>
    <t>ל.ר.</t>
  </si>
  <si>
    <t>Fitch</t>
  </si>
  <si>
    <t>WBD 4.279 03/15/32</t>
  </si>
  <si>
    <t>סה"כ חוזים עתידיים בישראל</t>
  </si>
  <si>
    <t>+ILS/-USD 3.31 11-10-23 (11) -437</t>
  </si>
  <si>
    <t>10003349</t>
  </si>
  <si>
    <t>+ILS/-USD 3.31 11-10-23 (98) -438</t>
  </si>
  <si>
    <t>10003353</t>
  </si>
  <si>
    <t>+ILS/-USD 3.3115 11-10-23 (20) -435</t>
  </si>
  <si>
    <t>10003351</t>
  </si>
  <si>
    <t>+ILS/-USD 3.3358 10-10-23 (10) -442</t>
  </si>
  <si>
    <t>10003345</t>
  </si>
  <si>
    <t>+ILS/-USD 3.336 10-10-23 (12) -444</t>
  </si>
  <si>
    <t>10003347</t>
  </si>
  <si>
    <t>+ILS/-USD 3.3392 12-10-23 (20) -438</t>
  </si>
  <si>
    <t>10003359</t>
  </si>
  <si>
    <t>+ILS/-USD 3.34 12-10-23 (10) -438</t>
  </si>
  <si>
    <t>10003355</t>
  </si>
  <si>
    <t>+ILS/-USD 3.3413 12-10-23 (11) -437</t>
  </si>
  <si>
    <t>10003357</t>
  </si>
  <si>
    <t>+ILS/-USD 3.3736 19-10-23 (94) -435</t>
  </si>
  <si>
    <t>10003396</t>
  </si>
  <si>
    <t>+ILS/-USD 3.3767 19-10-23 (11) -433</t>
  </si>
  <si>
    <t>10003394</t>
  </si>
  <si>
    <t>+ILS/-USD 3.3915 18-10-23 (11) -455</t>
  </si>
  <si>
    <t>10003389</t>
  </si>
  <si>
    <t>+ILS/-USD 3.393 18-10-23 (12) -456</t>
  </si>
  <si>
    <t>10003391</t>
  </si>
  <si>
    <t>+ILS/-USD 3.3933 18-10-23 (10) -457</t>
  </si>
  <si>
    <t>10003387</t>
  </si>
  <si>
    <t>+ILS/-USD 3.3945 23-10-23 (20) -455</t>
  </si>
  <si>
    <t>10003405</t>
  </si>
  <si>
    <t>+ILS/-USD 3.397 23-10-23 (10) -455</t>
  </si>
  <si>
    <t>10003401</t>
  </si>
  <si>
    <t>+ILS/-USD 3.4 23-10-23 (12) -457</t>
  </si>
  <si>
    <t>10003403</t>
  </si>
  <si>
    <t>+ILS/-USD 3.4253 25-10-23 (11) -447</t>
  </si>
  <si>
    <t>10003415</t>
  </si>
  <si>
    <t>+ILS/-USD 3.4289 24-10-23 (11) -451</t>
  </si>
  <si>
    <t>10003413</t>
  </si>
  <si>
    <t>+ILS/-USD 3.43 16-10-23 (10) -463</t>
  </si>
  <si>
    <t>10003370</t>
  </si>
  <si>
    <t>+ILS/-USD 3.43 16-10-23 (12) -463</t>
  </si>
  <si>
    <t>10003374</t>
  </si>
  <si>
    <t>+ILS/-USD 3.432 17-10-23 (93) -460</t>
  </si>
  <si>
    <t>10003380</t>
  </si>
  <si>
    <t>+ILS/-USD 3.4335 16-10-23 (11) -465</t>
  </si>
  <si>
    <t>10003372</t>
  </si>
  <si>
    <t>+ILS/-USD 3.4336 16-10-23 (94) -464</t>
  </si>
  <si>
    <t>10003376</t>
  </si>
  <si>
    <t>+ILS/-USD 3.491 26-10-23 (10) -483</t>
  </si>
  <si>
    <t>10003478</t>
  </si>
  <si>
    <t>+ILS/-USD 3.4916 26-10-23 (98) -484</t>
  </si>
  <si>
    <t>10003476</t>
  </si>
  <si>
    <t>+ILS/-USD 3.502 01-11-23 (12) -436</t>
  </si>
  <si>
    <t>10003490</t>
  </si>
  <si>
    <t>+ILS/-USD 3.5024 01-11-23 (11) -436</t>
  </si>
  <si>
    <t>10003488</t>
  </si>
  <si>
    <t>+ILS/-USD 3.5131 02-11-23 (20) -449</t>
  </si>
  <si>
    <t>10003494</t>
  </si>
  <si>
    <t>+ILS/-USD 3.517 16-11-23 (20) -393</t>
  </si>
  <si>
    <t>10003599</t>
  </si>
  <si>
    <t>+ILS/-USD 3.52 16-11-23 (12) -390</t>
  </si>
  <si>
    <t>10003597</t>
  </si>
  <si>
    <t>+ILS/-USD 3.524 16-11-23 (93) -390</t>
  </si>
  <si>
    <t>10003601</t>
  </si>
  <si>
    <t>+ILS/-USD 3.526 21-11-23 (11) -390</t>
  </si>
  <si>
    <t>10003603</t>
  </si>
  <si>
    <t>+ILS/-USD 3.5275 20-11-23 (10) -380</t>
  </si>
  <si>
    <t>10003593</t>
  </si>
  <si>
    <t>+ILS/-USD 3.528 21-11-23 (94) -390</t>
  </si>
  <si>
    <t>10003605</t>
  </si>
  <si>
    <t>+ILS/-USD 3.53 20-11-23 (12) -383</t>
  </si>
  <si>
    <t>10003595</t>
  </si>
  <si>
    <t>+ILS/-USD 3.537 30-11-23 (11) -260</t>
  </si>
  <si>
    <t>10003829</t>
  </si>
  <si>
    <t>+ILS/-USD 3.542 30-11-23 (12) -266</t>
  </si>
  <si>
    <t>10003831</t>
  </si>
  <si>
    <t>+ILS/-USD 3.555 22-11-23 (11) -400</t>
  </si>
  <si>
    <t>10003615</t>
  </si>
  <si>
    <t>+ILS/-USD 3.5568 22-11-23 (10) -397</t>
  </si>
  <si>
    <t>10003611</t>
  </si>
  <si>
    <t>+ILS/-USD 3.558 22-11-23 (94) -380</t>
  </si>
  <si>
    <t>10003613</t>
  </si>
  <si>
    <t>+ILS/-USD 3.56 22-01-24 (11) -320</t>
  </si>
  <si>
    <t>10003961</t>
  </si>
  <si>
    <t>+ILS/-USD 3.5626 14-11-23 (11) -474</t>
  </si>
  <si>
    <t>10003556</t>
  </si>
  <si>
    <t>+ILS/-USD 3.564 22-01-24 (10) -320</t>
  </si>
  <si>
    <t>10003959</t>
  </si>
  <si>
    <t>+ILS/-USD 3.5656 14-11-23 (98) -474</t>
  </si>
  <si>
    <t>10003560</t>
  </si>
  <si>
    <t>+ILS/-USD 3.5657 14-11-23 (10) -473</t>
  </si>
  <si>
    <t>10003554</t>
  </si>
  <si>
    <t>+ILS/-USD 3.5662 08-11-23 (10) -438</t>
  </si>
  <si>
    <t>10003524</t>
  </si>
  <si>
    <t>+ILS/-USD 3.5672 08-11-23 (20) -438</t>
  </si>
  <si>
    <t>10003526</t>
  </si>
  <si>
    <t>+ILS/-USD 3.57 14-11-23 (12) -473</t>
  </si>
  <si>
    <t>10003558</t>
  </si>
  <si>
    <t>+ILS/-USD 3.5717 06-11-23 (11) -483</t>
  </si>
  <si>
    <t>10003498</t>
  </si>
  <si>
    <t>+ILS/-USD 3.572 14-12-23 (10) -460</t>
  </si>
  <si>
    <t>10003564</t>
  </si>
  <si>
    <t>+ILS/-USD 3.5882 14-12-23 (11) -458</t>
  </si>
  <si>
    <t>10003568</t>
  </si>
  <si>
    <t>+ILS/-USD 3.596 24-10-23 (12) -192</t>
  </si>
  <si>
    <t>10003844</t>
  </si>
  <si>
    <t>+ILS/-USD 3.602 09-11-23 (12) -440</t>
  </si>
  <si>
    <t>10003546</t>
  </si>
  <si>
    <t>+ILS/-USD 3.602 09-11-23 (20) -443</t>
  </si>
  <si>
    <t>10003544</t>
  </si>
  <si>
    <t>+ILS/-USD 3.603 09-11-23 (98) -440</t>
  </si>
  <si>
    <t>10003548</t>
  </si>
  <si>
    <t>+ILS/-USD 3.604 09-11-23 (11) -440</t>
  </si>
  <si>
    <t>10003542</t>
  </si>
  <si>
    <t>+ILS/-USD 3.6041 09-11-23 (10) -364</t>
  </si>
  <si>
    <t>10003632</t>
  </si>
  <si>
    <t>+ILS/-USD 3.6055 27-11-23 (94) -375</t>
  </si>
  <si>
    <t>10003645</t>
  </si>
  <si>
    <t>+ILS/-USD 3.6076 09-11-23 (12) -359</t>
  </si>
  <si>
    <t>10003636</t>
  </si>
  <si>
    <t>+ILS/-USD 3.608 27-11-23 (10) -374</t>
  </si>
  <si>
    <t>10003639</t>
  </si>
  <si>
    <t>+ILS/-USD 3.6085 27-11-23 (11) -375</t>
  </si>
  <si>
    <t>10003641</t>
  </si>
  <si>
    <t>+ILS/-USD 3.6085 27-11-23 (93) -375</t>
  </si>
  <si>
    <t>10003643</t>
  </si>
  <si>
    <t>+ILS/-USD 3.6092 15-11-23 (11) -348</t>
  </si>
  <si>
    <t>10003646</t>
  </si>
  <si>
    <t>+ILS/-USD 3.611 13-12-23 (12) -440</t>
  </si>
  <si>
    <t>10003589</t>
  </si>
  <si>
    <t>+ILS/-USD 3.612 13-12-23 (20) -445</t>
  </si>
  <si>
    <t>10003591</t>
  </si>
  <si>
    <t>+ILS/-USD 3.6122 15-11-23 (11) -348</t>
  </si>
  <si>
    <t>10003648</t>
  </si>
  <si>
    <t>+ILS/-USD 3.6125 07-11-23 (12) -450</t>
  </si>
  <si>
    <t>10003519</t>
  </si>
  <si>
    <t>+ILS/-USD 3.613 07-11-23 (11) -450</t>
  </si>
  <si>
    <t>10003517</t>
  </si>
  <si>
    <t>+ILS/-USD 3.6146 07-11-23 (20) -444</t>
  </si>
  <si>
    <t>10003521</t>
  </si>
  <si>
    <t>+ILS/-USD 3.615 28-11-23 (11) -368</t>
  </si>
  <si>
    <t>10003651</t>
  </si>
  <si>
    <t>+ILS/-USD 3.617 16-11-23 (10) -390</t>
  </si>
  <si>
    <t>10003587</t>
  </si>
  <si>
    <t>+ILS/-USD 3.617 29-11-23 (10) -370</t>
  </si>
  <si>
    <t>10003660</t>
  </si>
  <si>
    <t>+ILS/-USD 3.62 29-11-23 (12) -370</t>
  </si>
  <si>
    <t>10003656</t>
  </si>
  <si>
    <t>+ILS/-USD 3.62 29-11-23 (20) -371</t>
  </si>
  <si>
    <t>10003658</t>
  </si>
  <si>
    <t>+ILS/-USD 3.62 29-11-23 (98) -370</t>
  </si>
  <si>
    <t>10003662</t>
  </si>
  <si>
    <t>+ILS/-USD 3.625 07-11-23 (12) -463</t>
  </si>
  <si>
    <t>10003506</t>
  </si>
  <si>
    <t>+ILS/-USD 3.63 30-11-23 (11) -327</t>
  </si>
  <si>
    <t>10003706</t>
  </si>
  <si>
    <t>+ILS/-USD 3.63 30-11-23 (12) -328</t>
  </si>
  <si>
    <t>10003708</t>
  </si>
  <si>
    <t>+ILS/-USD 3.6317 30-11-23 (10) -327</t>
  </si>
  <si>
    <t>10003704</t>
  </si>
  <si>
    <t>+ILS/-USD 3.637 15-11-23 (12) -433</t>
  </si>
  <si>
    <t>10003579</t>
  </si>
  <si>
    <t>+ILS/-USD 3.649 07-12-23 (11) -269</t>
  </si>
  <si>
    <t>10003870</t>
  </si>
  <si>
    <t>+ILS/-USD 3.6527 25-01-24 (12) -333</t>
  </si>
  <si>
    <t>10003972</t>
  </si>
  <si>
    <t>+ILS/-USD 3.6758 23-01-24 (10) -342</t>
  </si>
  <si>
    <t>10003965</t>
  </si>
  <si>
    <t>+ILS/-USD 3.6761 23-01-24 (11) -339</t>
  </si>
  <si>
    <t>10003966</t>
  </si>
  <si>
    <t>+ILS/-USD 3.6801 23-01-24 (11) -339</t>
  </si>
  <si>
    <t>10003967</t>
  </si>
  <si>
    <t>+ILS/-USD 3.694 29-11-23 (10) -235</t>
  </si>
  <si>
    <t>10003875</t>
  </si>
  <si>
    <t>+ILS/-USD 3.696 07-12-23 (12) -245</t>
  </si>
  <si>
    <t>10003873</t>
  </si>
  <si>
    <t>+ILS/-USD 3.7359 09-11-23 (11) -141</t>
  </si>
  <si>
    <t>10003985</t>
  </si>
  <si>
    <t>+ILS/-USD 3.741 29-01-24 (11) -308</t>
  </si>
  <si>
    <t>10004007</t>
  </si>
  <si>
    <t>+ILS/-USD 3.7437 25-01-24 (12) -293</t>
  </si>
  <si>
    <t>10003998</t>
  </si>
  <si>
    <t>+ILS/-USD 3.744 25-01-24 (10) -295</t>
  </si>
  <si>
    <t>10003996</t>
  </si>
  <si>
    <t>+ILS/-USD 3.744 29-01-24 (10) -306</t>
  </si>
  <si>
    <t>10004005</t>
  </si>
  <si>
    <t>+ILS/-USD 3.744 29-01-24 (12) -310</t>
  </si>
  <si>
    <t>10004003</t>
  </si>
  <si>
    <t>+ILS/-USD 3.751 29-01-24 (11) -310</t>
  </si>
  <si>
    <t>10004029</t>
  </si>
  <si>
    <t>+ILS/-USD 3.765 21-02-24 (11) -324</t>
  </si>
  <si>
    <t>10004046</t>
  </si>
  <si>
    <t>+ILS/-USD 3.7659 14-02-24 (10) -316</t>
  </si>
  <si>
    <t>10004033</t>
  </si>
  <si>
    <t>+ILS/-USD 3.769 21-02-24 (10) -324</t>
  </si>
  <si>
    <t>10004044</t>
  </si>
  <si>
    <t>+ILS/-USD 3.77 28-02-24 (11) -340</t>
  </si>
  <si>
    <t>10004077</t>
  </si>
  <si>
    <t>+ILS/-USD 3.7705 28-02-24 (10) -340</t>
  </si>
  <si>
    <t>10004075</t>
  </si>
  <si>
    <t>+ILS/-USD 3.7725 25-01-24 (11) -315</t>
  </si>
  <si>
    <t>10004001</t>
  </si>
  <si>
    <t>+ILS/-USD 3.7732 29-01-24 (20) -318</t>
  </si>
  <si>
    <t>10004023</t>
  </si>
  <si>
    <t>+ILS/-USD 3.7736 07-03-24 (94) -334</t>
  </si>
  <si>
    <t>10004107</t>
  </si>
  <si>
    <t>+ILS/-USD 3.776 21-02-24 (20) -327</t>
  </si>
  <si>
    <t>10004048</t>
  </si>
  <si>
    <t>+ILS/-USD 3.7766 07-03-24 (12) -334</t>
  </si>
  <si>
    <t>10004105</t>
  </si>
  <si>
    <t>+ILS/-USD 3.777 12-03-24 (20) -330</t>
  </si>
  <si>
    <t>10004112</t>
  </si>
  <si>
    <t>+ILS/-USD 3.78 06-03-24 (11) -331</t>
  </si>
  <si>
    <t>10004102</t>
  </si>
  <si>
    <t>+ILS/-USD 3.78 06-03-24 (12) -331</t>
  </si>
  <si>
    <t>10004100</t>
  </si>
  <si>
    <t>+ILS/-USD 3.78 12-03-24 (11) -330</t>
  </si>
  <si>
    <t>10004110</t>
  </si>
  <si>
    <t>+ILS/-USD 3.783 29-02-24 (10) -353</t>
  </si>
  <si>
    <t>10004084</t>
  </si>
  <si>
    <t>+ILS/-USD 3.7847 29-02-24 (11) -353</t>
  </si>
  <si>
    <t>10004080</t>
  </si>
  <si>
    <t>+ILS/-USD 3.785 29-02-24 (12) -353</t>
  </si>
  <si>
    <t>10004082</t>
  </si>
  <si>
    <t>+ILS/-USD 3.786 15-02-24 (11) -305</t>
  </si>
  <si>
    <t>10004036</t>
  </si>
  <si>
    <t>+ILS/-USD 3.786 15-02-24 (12) -300</t>
  </si>
  <si>
    <t>10004038</t>
  </si>
  <si>
    <t>+ILS/-USD 3.7875 15-02-24 (20) -305</t>
  </si>
  <si>
    <t>10004040</t>
  </si>
  <si>
    <t>+ILS/-USD 3.788 13-03-24 (10) -334</t>
  </si>
  <si>
    <t>10004116</t>
  </si>
  <si>
    <t>+ILS/-USD 3.788 15-02-24 (12) -303</t>
  </si>
  <si>
    <t>10004042</t>
  </si>
  <si>
    <t>+ILS/-USD 3.7896 13-03-24 (11) -334</t>
  </si>
  <si>
    <t>10004118</t>
  </si>
  <si>
    <t>+ILS/-USD 3.79 05-03-24 (20) -337</t>
  </si>
  <si>
    <t>10004098</t>
  </si>
  <si>
    <t>+ILS/-USD 3.79 13-03-24 (98) -334</t>
  </si>
  <si>
    <t>10004120</t>
  </si>
  <si>
    <t>+ILS/-USD 3.79 22-02-24 (11) -340</t>
  </si>
  <si>
    <t>10004050</t>
  </si>
  <si>
    <t>+ILS/-USD 3.7902 22-01-24 (20) -248</t>
  </si>
  <si>
    <t>10004034</t>
  </si>
  <si>
    <t>+ILS/-USD 3.7913 22-02-24 (20) -337</t>
  </si>
  <si>
    <t>10004054</t>
  </si>
  <si>
    <t>+ILS/-USD 3.792 22-02-24 (12) -339</t>
  </si>
  <si>
    <t>10004052</t>
  </si>
  <si>
    <t>+ILS/-USD 3.7925 05-03-24 (12) -335</t>
  </si>
  <si>
    <t>10004096</t>
  </si>
  <si>
    <t>+ILS/-USD 3.793 22-02-24 (98) -347</t>
  </si>
  <si>
    <t>10004056</t>
  </si>
  <si>
    <t>+ILS/-USD 3.7936 05-03-24 (11) -334</t>
  </si>
  <si>
    <t>10004094</t>
  </si>
  <si>
    <t>+ILS/-USD 3.8132 26-02-24 (11) -328</t>
  </si>
  <si>
    <t>10004063</t>
  </si>
  <si>
    <t>+ILS/-USD 3.818 22-02-24 (20) -305</t>
  </si>
  <si>
    <t>10004126</t>
  </si>
  <si>
    <t>+USD/-ILS 3.5342 29-11-23 (12) -248</t>
  </si>
  <si>
    <t>10003832</t>
  </si>
  <si>
    <t>+USD/-ILS 3.539 29-11-23 (20) -250</t>
  </si>
  <si>
    <t>10003827</t>
  </si>
  <si>
    <t>+USD/-ILS 3.5511 07-12-23 (11) -219</t>
  </si>
  <si>
    <t>10003933</t>
  </si>
  <si>
    <t>+USD/-ILS 3.554 14-12-23 (11) -282</t>
  </si>
  <si>
    <t>10003822</t>
  </si>
  <si>
    <t>+USD/-ILS 3.557 30-11-23 (10) -251</t>
  </si>
  <si>
    <t>10003820</t>
  </si>
  <si>
    <t>+USD/-ILS 3.557 30-11-23 (11) -251</t>
  </si>
  <si>
    <t>10003824</t>
  </si>
  <si>
    <t>+USD/-ILS 3.5628 14-11-23 (10) -227</t>
  </si>
  <si>
    <t>10003825</t>
  </si>
  <si>
    <t>+USD/-ILS 3.5695 09-11-23 (10) -155</t>
  </si>
  <si>
    <t>10003927</t>
  </si>
  <si>
    <t>+USD/-ILS 3.57 09-11-23 (11) -155</t>
  </si>
  <si>
    <t>10003929</t>
  </si>
  <si>
    <t>+USD/-ILS 3.57 09-11-23 (12) -155</t>
  </si>
  <si>
    <t>10003931</t>
  </si>
  <si>
    <t>+USD/-ILS 3.5745 06-11-23 (11) -220</t>
  </si>
  <si>
    <t>10003812</t>
  </si>
  <si>
    <t>+USD/-ILS 3.5745 15-11-23 (11) -155</t>
  </si>
  <si>
    <t>10003950</t>
  </si>
  <si>
    <t>+USD/-ILS 3.575 07-11-23 (12) -220</t>
  </si>
  <si>
    <t>10003813</t>
  </si>
  <si>
    <t>+USD/-ILS 3.5756 20-11-23 (10) -164</t>
  </si>
  <si>
    <t>10003952</t>
  </si>
  <si>
    <t>+USD/-ILS 3.58 28-11-23 (11) -242</t>
  </si>
  <si>
    <t>10003861</t>
  </si>
  <si>
    <t>+USD/-ILS 3.5842 26-10-23 (10) -183</t>
  </si>
  <si>
    <t>10003863</t>
  </si>
  <si>
    <t>+USD/-ILS 3.5848 23-10-23 (10) -177</t>
  </si>
  <si>
    <t>10003865</t>
  </si>
  <si>
    <t>+USD/-ILS 3.59 29-11-23 (10) -252</t>
  </si>
  <si>
    <t>10003851</t>
  </si>
  <si>
    <t>+USD/-ILS 3.59 30-11-23 (11) -253</t>
  </si>
  <si>
    <t>10003847</t>
  </si>
  <si>
    <t>+USD/-ILS 3.59 30-11-23 (12) -252</t>
  </si>
  <si>
    <t>10003849</t>
  </si>
  <si>
    <t>+USD/-ILS 3.608 22-11-23 (11) -315</t>
  </si>
  <si>
    <t>10003686</t>
  </si>
  <si>
    <t>+USD/-ILS 3.6092 27-11-23 (11) -338</t>
  </si>
  <si>
    <t>10003687</t>
  </si>
  <si>
    <t>+USD/-ILS 3.65425 08-11-23 (10) -157.5</t>
  </si>
  <si>
    <t>10003963</t>
  </si>
  <si>
    <t>+ILS/-USD 3.374 19-10-23 (10) -420</t>
  </si>
  <si>
    <t>10000837</t>
  </si>
  <si>
    <t>10000833</t>
  </si>
  <si>
    <t>10000831</t>
  </si>
  <si>
    <t>+ILS/-USD 3.3954 19-10-23 (20) -446</t>
  </si>
  <si>
    <t>10000839</t>
  </si>
  <si>
    <t>+ILS/-USD 3.4242 25-10-23 (10) -448</t>
  </si>
  <si>
    <t>10000843</t>
  </si>
  <si>
    <t>10000845</t>
  </si>
  <si>
    <t>+ILS/-USD 3.4262 25-10-23 (93) -448</t>
  </si>
  <si>
    <t>10000847</t>
  </si>
  <si>
    <t>+ILS/-USD 3.432 24-10-23 (10) -448</t>
  </si>
  <si>
    <t>10000841</t>
  </si>
  <si>
    <t>+ILS/-USD 3.488 26-10-23 (12) -481</t>
  </si>
  <si>
    <t>10000864</t>
  </si>
  <si>
    <t>+ILS/-USD 3.49 26-10-23 (20) -480</t>
  </si>
  <si>
    <t>10000862</t>
  </si>
  <si>
    <t>+ILS/-USD 3.55 15-11-23 (12) -462</t>
  </si>
  <si>
    <t>10000887</t>
  </si>
  <si>
    <t>+ILS/-USD 3.56 16-10-23 (20) -179</t>
  </si>
  <si>
    <t>10000976</t>
  </si>
  <si>
    <t>10001003</t>
  </si>
  <si>
    <t>+ILS/-USD 3.5603 22-11-23 (12) -397</t>
  </si>
  <si>
    <t>10000912</t>
  </si>
  <si>
    <t>+ILS/-USD 3.563 04-12-23 (10) -220</t>
  </si>
  <si>
    <t>10000807</t>
  </si>
  <si>
    <t>+ILS/-USD 3.563 22-01-24 (20) -320</t>
  </si>
  <si>
    <t>10001005</t>
  </si>
  <si>
    <t>10000869</t>
  </si>
  <si>
    <t>+ILS/-USD 3.5759 14-11-23 (11) -441</t>
  </si>
  <si>
    <t>10000883</t>
  </si>
  <si>
    <t>+ILS/-USD 3.5796 04-12-23 (10) -259</t>
  </si>
  <si>
    <t>10000781</t>
  </si>
  <si>
    <t>+ILS/-USD 3.58 10-10-23 (20) -365</t>
  </si>
  <si>
    <t>10000885</t>
  </si>
  <si>
    <t>+ILS/-USD 3.595 26-10-23 (11) -420</t>
  </si>
  <si>
    <t>10000875</t>
  </si>
  <si>
    <t>+ILS/-USD 3.596 26-10-23 (20) -420</t>
  </si>
  <si>
    <t>10000877</t>
  </si>
  <si>
    <t>10000871</t>
  </si>
  <si>
    <t>+ILS/-USD 3.6125 13-11-23 (12) -445</t>
  </si>
  <si>
    <t>10000879</t>
  </si>
  <si>
    <t>+ILS/-USD 3.616 28-11-23 (12) -369</t>
  </si>
  <si>
    <t>10000924</t>
  </si>
  <si>
    <t>+ILS/-USD 3.617 13-11-23 (20) -446</t>
  </si>
  <si>
    <t>10000881</t>
  </si>
  <si>
    <t>10000910</t>
  </si>
  <si>
    <t>+ILS/-USD 3.62 05-12-23 (11) -370</t>
  </si>
  <si>
    <t>10000936</t>
  </si>
  <si>
    <t>+ILS/-USD 3.62 05-12-23 (12) -370</t>
  </si>
  <si>
    <t>10000938</t>
  </si>
  <si>
    <t>10000926</t>
  </si>
  <si>
    <t>10000928</t>
  </si>
  <si>
    <t>+ILS/-USD 3.62 30-11-23 (11) -330</t>
  </si>
  <si>
    <t>10000950</t>
  </si>
  <si>
    <t>+ILS/-USD 3.621 05-12-23 (20) -373</t>
  </si>
  <si>
    <t>10000940</t>
  </si>
  <si>
    <t>+ILS/-USD 3.63 30-11-23 (20) -327</t>
  </si>
  <si>
    <t>10000948</t>
  </si>
  <si>
    <t>+ILS/-USD 3.643 11-10-23 (20) -145</t>
  </si>
  <si>
    <t>10000981</t>
  </si>
  <si>
    <t>+ILS/-USD 3.646 07-12-23 (20) -264</t>
  </si>
  <si>
    <t>10000985</t>
  </si>
  <si>
    <t>+ILS/-USD 3.6589 04-12-23 (10) -211</t>
  </si>
  <si>
    <t>10000821</t>
  </si>
  <si>
    <t>+ILS/-USD 3.663 07-12-23 (10) -271</t>
  </si>
  <si>
    <t>10000983</t>
  </si>
  <si>
    <t>+ILS/-USD 3.665 04-12-23 (10) -260</t>
  </si>
  <si>
    <t>10000815</t>
  </si>
  <si>
    <t>+ILS/-USD 3.678 22-01-24 (10) -358</t>
  </si>
  <si>
    <t>10001010</t>
  </si>
  <si>
    <t>10000989</t>
  </si>
  <si>
    <t>+ILS/-USD 3.6968 29-11-23 (11) -232</t>
  </si>
  <si>
    <t>10000987</t>
  </si>
  <si>
    <t>10001036</t>
  </si>
  <si>
    <t>10001063</t>
  </si>
  <si>
    <t>+ILS/-USD 3.784 29-02-24 (20) -349</t>
  </si>
  <si>
    <t>10001047</t>
  </si>
  <si>
    <t>10001045</t>
  </si>
  <si>
    <t>10001053</t>
  </si>
  <si>
    <t>+USD/-ILS 3.5605 04-12-23 (10) -260</t>
  </si>
  <si>
    <t>10000782</t>
  </si>
  <si>
    <t>+USD/-ILS 3.567 16-11-23 (10) -230</t>
  </si>
  <si>
    <t>10000974</t>
  </si>
  <si>
    <t>+USD/-ILS 3.5787 04-12-23 (10) -273</t>
  </si>
  <si>
    <t>10000784</t>
  </si>
  <si>
    <t>+USD/-ILS 3.5855 04-12-23 (10) -220</t>
  </si>
  <si>
    <t>10000805</t>
  </si>
  <si>
    <t>+USD/-ILS 3.5892 04-12-23 (10) -238</t>
  </si>
  <si>
    <t>10000801</t>
  </si>
  <si>
    <t>+USD/-ILS 3.5911 04-12-23 (10) -259</t>
  </si>
  <si>
    <t>10000786</t>
  </si>
  <si>
    <t>+USD/-ILS 3.602 04-12-23 (10) -245</t>
  </si>
  <si>
    <t>10000787</t>
  </si>
  <si>
    <t>+USD/-ILS 3.6194 04-12-23 (10) -296</t>
  </si>
  <si>
    <t>10000779</t>
  </si>
  <si>
    <t>+USD/-ILS 3.621 04-12-23 (10) -330</t>
  </si>
  <si>
    <t>10000769</t>
  </si>
  <si>
    <t>+USD/-ILS 3.6215 04-12-23 (10) -340</t>
  </si>
  <si>
    <t>10000767</t>
  </si>
  <si>
    <t>+USD/-ILS 3.6223 04-12-23 (10) -377</t>
  </si>
  <si>
    <t>10000761</t>
  </si>
  <si>
    <t>+USD/-ILS 3.6355 04-12-23 (10) -240</t>
  </si>
  <si>
    <t>10000800</t>
  </si>
  <si>
    <t>+USD/-ILS 3.665 04-12-23 (10) -200</t>
  </si>
  <si>
    <t>10000816</t>
  </si>
  <si>
    <t>+USD/-ILS 3.6702 04-12-23 (10) -253</t>
  </si>
  <si>
    <t>10000794</t>
  </si>
  <si>
    <t>+USD/-ILS 3.6763 04-12-23 (10) -252</t>
  </si>
  <si>
    <t>10000795</t>
  </si>
  <si>
    <t>+USD/-ILS 3.6805 04-12-23 (10) -250</t>
  </si>
  <si>
    <t>10000798</t>
  </si>
  <si>
    <t>+USD/-ILS 3.6827 04-12-23 (10) -308</t>
  </si>
  <si>
    <t>10000778</t>
  </si>
  <si>
    <t>+USD/-ILS 3.6862 04-12-23 (10) -233</t>
  </si>
  <si>
    <t>10000811</t>
  </si>
  <si>
    <t>+USD/-ILS 3.6881 19-10-23 (10) -119</t>
  </si>
  <si>
    <t>10001017</t>
  </si>
  <si>
    <t>+USD/-ILS 3.6883 18-10-23 (10) -117</t>
  </si>
  <si>
    <t>10001015</t>
  </si>
  <si>
    <t>+USD/-ILS 3.7025 04-12-23 (10) -180</t>
  </si>
  <si>
    <t>10000826</t>
  </si>
  <si>
    <t>+USD/-ILS 3.713 24-10-23 (10) -242</t>
  </si>
  <si>
    <t>10000968</t>
  </si>
  <si>
    <t>+USD/-ILS 3.7574 04-12-23 (10) -166</t>
  </si>
  <si>
    <t>10000834</t>
  </si>
  <si>
    <t>+USD/-ILS 3.78 04-12-23 (10) -140</t>
  </si>
  <si>
    <t>10000842</t>
  </si>
  <si>
    <t>+USD/-ILS 3.78 21-02-24 (20) -288</t>
  </si>
  <si>
    <t>10001061</t>
  </si>
  <si>
    <t>+USD/-ILS 3.785 07-12-23 (10) -155</t>
  </si>
  <si>
    <t>10001034</t>
  </si>
  <si>
    <t>+USD/-ILS 3.7997 04-12-23 (10) -118</t>
  </si>
  <si>
    <t>10000844</t>
  </si>
  <si>
    <t>+USD/-ILS 3.8055 22-01-24 (10) -235</t>
  </si>
  <si>
    <t>10001057</t>
  </si>
  <si>
    <t>+USD/-ILS 3.8234 24-10-23 (10) -56</t>
  </si>
  <si>
    <t>10001055</t>
  </si>
  <si>
    <t>+USD/-ILS 3.8367 04-12-23 (10) -113</t>
  </si>
  <si>
    <t>סה"כ מט"ח/ מט"ח</t>
  </si>
  <si>
    <t>+AUD/-USD 0.64482 16-01-24 (10) +34.2</t>
  </si>
  <si>
    <t>10004021</t>
  </si>
  <si>
    <t>+AUD/-USD 0.64582 16-01-24 (10) +34.2</t>
  </si>
  <si>
    <t>10004022</t>
  </si>
  <si>
    <t>+AUD/-USD 0.65395 16-01-24 (10) +33.5</t>
  </si>
  <si>
    <t>10004030</t>
  </si>
  <si>
    <t>+CAD/-USD 1.3567 22-01-24 (10) -33</t>
  </si>
  <si>
    <t>10004020</t>
  </si>
  <si>
    <t>+CAD/-USD 1.36055 22-01-24 (12) -34.5</t>
  </si>
  <si>
    <t>10004026</t>
  </si>
  <si>
    <t>+JPY/-USD 135.582 16-01-24 (12) -391.8</t>
  </si>
  <si>
    <t>10003948</t>
  </si>
  <si>
    <t>+JPY/-USD 135.615 16-01-24 (11) -393.5</t>
  </si>
  <si>
    <t>10003954</t>
  </si>
  <si>
    <t>+JPY/-USD 135.623 16-01-24 (10) -393.5</t>
  </si>
  <si>
    <t>10003956</t>
  </si>
  <si>
    <t>+JPY/-USD 143 16-01-24 (12) -329</t>
  </si>
  <si>
    <t>10004028</t>
  </si>
  <si>
    <t>+JPY/-USD 143.088 16-01-24 (10) -335.2</t>
  </si>
  <si>
    <t>10004016</t>
  </si>
  <si>
    <t>+JPY/-USD 143.14 16-01-24 (12) -336</t>
  </si>
  <si>
    <t>10004017</t>
  </si>
  <si>
    <t>+JPY/-USD 143.145 16-01-24 (10) -329.5</t>
  </si>
  <si>
    <t>10004027</t>
  </si>
  <si>
    <t>+JPY/-USD 145.165 16-01-24 (12) -284.5</t>
  </si>
  <si>
    <t>10004103</t>
  </si>
  <si>
    <t>+JPY/-USD 145.22 16-01-24 (20) -285</t>
  </si>
  <si>
    <t>10004108</t>
  </si>
  <si>
    <t>+JPY/-USD 146.193 16-01-24 (12) -2.7</t>
  </si>
  <si>
    <t>10004121</t>
  </si>
  <si>
    <t>+JPY/-USD 146.62 16-01-24 (10) -257</t>
  </si>
  <si>
    <t>10004123</t>
  </si>
  <si>
    <t>+USD/-AUD 0.63995 16-01-24 (10) +29.5</t>
  </si>
  <si>
    <t>10004061</t>
  </si>
  <si>
    <t>+USD/-AUD 0.64493 16-01-24 (10) +34.3</t>
  </si>
  <si>
    <t>10004014</t>
  </si>
  <si>
    <t>+USD/-AUD 0.64637 16-01-24 (10) +28.7</t>
  </si>
  <si>
    <t>10004065</t>
  </si>
  <si>
    <t>+USD/-CAD 1.30937 22-01-24 (10) -33.3</t>
  </si>
  <si>
    <t>10003942</t>
  </si>
  <si>
    <t>+USD/-CAD 1.30967 22-01-24 (11) -33.3</t>
  </si>
  <si>
    <t>10003944</t>
  </si>
  <si>
    <t>+USD/-CAD 1.31013 22-01-24 (12) -33.7</t>
  </si>
  <si>
    <t>10003946</t>
  </si>
  <si>
    <t>+USD/-EUR 1.06675 04-03-24 (10) +79.5</t>
  </si>
  <si>
    <t>10004122</t>
  </si>
  <si>
    <t>+USD/-EUR 1.067 04-03-24 (12) +79</t>
  </si>
  <si>
    <t>10004113</t>
  </si>
  <si>
    <t>+USD/-EUR 1.0759 06-11-23 (10) +89</t>
  </si>
  <si>
    <t>10003771</t>
  </si>
  <si>
    <t>+USD/-EUR 1.0759 06-11-23 (20) +89</t>
  </si>
  <si>
    <t>10003773</t>
  </si>
  <si>
    <t>+USD/-EUR 1.08135 04-03-24 (12) +95.5</t>
  </si>
  <si>
    <t>10004073</t>
  </si>
  <si>
    <t>+USD/-EUR 1.08155 04-03-24 (11) +95.5</t>
  </si>
  <si>
    <t>10004071</t>
  </si>
  <si>
    <t>+USD/-EUR 1.0816 18-03-24 (11) +106</t>
  </si>
  <si>
    <t>10004060</t>
  </si>
  <si>
    <t>+USD/-EUR 1.0818 18-03-24 (10) +106</t>
  </si>
  <si>
    <t>10004058</t>
  </si>
  <si>
    <t>+USD/-EUR 1.08345 25-03-24 (10) +98.5</t>
  </si>
  <si>
    <t>10004090</t>
  </si>
  <si>
    <t>+USD/-EUR 1.0835 25-03-24 (12) +98</t>
  </si>
  <si>
    <t>10004092</t>
  </si>
  <si>
    <t>+USD/-EUR 1.0919 27-02-24 (10) +106</t>
  </si>
  <si>
    <t>10004011</t>
  </si>
  <si>
    <t>+USD/-EUR 1.11079 10-01-24 (10) +112.9</t>
  </si>
  <si>
    <t>10003867</t>
  </si>
  <si>
    <t>+USD/-EUR 1.11501 27-02-24 (20) +110.1</t>
  </si>
  <si>
    <t>10003983</t>
  </si>
  <si>
    <t>+USD/-EUR 1.1171 12-02-24 (12) +111</t>
  </si>
  <si>
    <t>10003969</t>
  </si>
  <si>
    <t>+USD/-EUR 1.1176 12-02-24 (10) +111</t>
  </si>
  <si>
    <t>10003971</t>
  </si>
  <si>
    <t>+USD/-EUR 1.1308 18-01-24 (10) +102</t>
  </si>
  <si>
    <t>10003935</t>
  </si>
  <si>
    <t>+USD/-EUR 1.1308 18-01-24 (20) +102</t>
  </si>
  <si>
    <t>10003939</t>
  </si>
  <si>
    <t>+USD/-EUR 1.1312 18-01-24 (12) +102</t>
  </si>
  <si>
    <t>10003937</t>
  </si>
  <si>
    <t>+USD/-GBP 1.22007 11-03-24 (11) +13.7</t>
  </si>
  <si>
    <t>10004114</t>
  </si>
  <si>
    <t>+USD/-GBP 1.268895 20-02-24 (11) -3.05</t>
  </si>
  <si>
    <t>10003989</t>
  </si>
  <si>
    <t>+USD/-GBP 1.269 20-02-24 (12) -3.2</t>
  </si>
  <si>
    <t>10003991</t>
  </si>
  <si>
    <t>+USD/-GBP 1.2692 20-02-24 (10) -3</t>
  </si>
  <si>
    <t>10003987</t>
  </si>
  <si>
    <t>+USD/-GBP 1.27056 11-01-24 (10) -12.4</t>
  </si>
  <si>
    <t>10003888</t>
  </si>
  <si>
    <t>+USD/-GBP 1.27077 11-01-24 (12) -13.3</t>
  </si>
  <si>
    <t>10003886</t>
  </si>
  <si>
    <t>+USD/-GBP 1.2711 11-01-24 (11) -13</t>
  </si>
  <si>
    <t>10003884</t>
  </si>
  <si>
    <t>+USD/-JPY 139.172 16-01-24 (10) -377</t>
  </si>
  <si>
    <t>10003976</t>
  </si>
  <si>
    <t>+EUR/-USD 1.1099 13-02-24 (10) +109</t>
  </si>
  <si>
    <t>10000823</t>
  </si>
  <si>
    <t>+GBP/-USD 1.25785 11-03-24 (10) +2.5</t>
  </si>
  <si>
    <t>10001031</t>
  </si>
  <si>
    <t>10000960</t>
  </si>
  <si>
    <t>+USD/-EUR 1.08165 04-03-24 (10) +95.5</t>
  </si>
  <si>
    <t>10001043</t>
  </si>
  <si>
    <t>+USD/-EUR 1.0818 18-03-24 (20) +106</t>
  </si>
  <si>
    <t>10001041</t>
  </si>
  <si>
    <t>+USD/-EUR 1.08296 27-02-24 (10) +98.8</t>
  </si>
  <si>
    <t>10001039</t>
  </si>
  <si>
    <t>10001049</t>
  </si>
  <si>
    <t>+USD/-EUR 1.08345 25-03-24 (20) +98.5</t>
  </si>
  <si>
    <t>10001051</t>
  </si>
  <si>
    <t>10000979</t>
  </si>
  <si>
    <t>+USD/-EUR 1.11352 27-02-24 (10) +111</t>
  </si>
  <si>
    <t>10001019</t>
  </si>
  <si>
    <t>10001021</t>
  </si>
  <si>
    <t>+USD/-EUR 1.1176 12-02-24 (20) +111</t>
  </si>
  <si>
    <t>10001009</t>
  </si>
  <si>
    <t>+USD/-EUR 1.11762 12-02-24 (11) +111.2</t>
  </si>
  <si>
    <t>10001007</t>
  </si>
  <si>
    <t>10001001</t>
  </si>
  <si>
    <t>+USD/-GBP 1.21621 11-01-24 (10) +9.1</t>
  </si>
  <si>
    <t>10000846</t>
  </si>
  <si>
    <t>+USD/-GBP 1.2692 11-03-24 (10) +1</t>
  </si>
  <si>
    <t>10001023</t>
  </si>
  <si>
    <t>10000993</t>
  </si>
  <si>
    <t>+USD/-JPY 135.623 16-01-24 (10) -393.5</t>
  </si>
  <si>
    <t>10000810</t>
  </si>
  <si>
    <t>סה"כ חוזים עתידיים בחו"ל:</t>
  </si>
  <si>
    <t>BXTRNIFT</t>
  </si>
  <si>
    <t>10003757</t>
  </si>
  <si>
    <t>NIKKEI 225 TOTAL RETURN</t>
  </si>
  <si>
    <t>10003228</t>
  </si>
  <si>
    <t>SPNASEUT INDX</t>
  </si>
  <si>
    <t>10003094</t>
  </si>
  <si>
    <t>SPTR TRS</t>
  </si>
  <si>
    <t>10003491</t>
  </si>
  <si>
    <t>10003756</t>
  </si>
  <si>
    <t>10003992</t>
  </si>
  <si>
    <t>SZCOMP</t>
  </si>
  <si>
    <t>10003957</t>
  </si>
  <si>
    <t>TOPIX TOTAL RETURN INDEX JPY</t>
  </si>
  <si>
    <t>10003789</t>
  </si>
  <si>
    <t>10003492</t>
  </si>
  <si>
    <t>ISHARES IBOXX INV GR CORP BD</t>
  </si>
  <si>
    <t>US4642872422</t>
  </si>
  <si>
    <t>₪ / סה"כ מט"ח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</si>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</sst>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1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7" fontId="0" fillId="0" borderId="0" xfId="0" applyNumberFormat="1"/>
    <xf numFmtId="166" fontId="0" fillId="0" borderId="0" xfId="0" applyNumberFormat="1"/>
    <xf numFmtId="4" fontId="0" fillId="0" borderId="0" xfId="0" applyNumberFormat="1"/>
    <xf numFmtId="14" fontId="0" fillId="0" borderId="0" xfId="0" applyNumberFormat="1"/>
    <xf numFmtId="0" fontId="1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4" fontId="18" fillId="0" borderId="0" xfId="0" applyNumberFormat="1" applyFont="1"/>
    <xf numFmtId="0" fontId="0" fillId="0" borderId="0" xfId="0" applyAlignment="1">
      <alignment horizontal="right" readingOrder="1"/>
    </xf>
    <xf numFmtId="0" fontId="0" fillId="0" borderId="0" xfId="0" applyAlignment="1">
      <alignment horizontal="right" readingOrder="2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2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82">
        <v>45197</v>
      </c>
    </row>
    <row r="2" spans="1:36">
      <c r="B2" s="2" t="s">
        <v>1</v>
      </c>
      <c r="C2" s="12" t="s">
        <v>795</v>
      </c>
    </row>
    <row r="3" spans="1:36">
      <c r="B3" s="2" t="s">
        <v>2</v>
      </c>
      <c r="C3" s="83" t="s">
        <v>796</v>
      </c>
    </row>
    <row r="4" spans="1:36">
      <c r="B4" s="2" t="s">
        <v>3</v>
      </c>
      <c r="C4" s="84" t="s">
        <v>196</v>
      </c>
    </row>
    <row r="6" spans="1:36" ht="26.25" customHeight="1">
      <c r="B6" s="94" t="s">
        <v>4</v>
      </c>
      <c r="C6" s="95"/>
      <c r="D6" s="96"/>
    </row>
    <row r="7" spans="1:36" s="3" customFormat="1">
      <c r="B7" s="4"/>
      <c r="C7" s="61" t="s">
        <v>5</v>
      </c>
      <c r="D7" s="62" t="s">
        <v>190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10361.456026346201</v>
      </c>
      <c r="D11" s="76">
        <v>0.24879999999999999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4040.0683651458494</v>
      </c>
      <c r="D13" s="78">
        <v>9.7000000000000003E-2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2572.8231174779153</v>
      </c>
      <c r="D15" s="78">
        <v>6.1800000000000001E-2</v>
      </c>
    </row>
    <row r="16" spans="1:36">
      <c r="A16" s="10" t="s">
        <v>13</v>
      </c>
      <c r="B16" s="70" t="s">
        <v>19</v>
      </c>
      <c r="C16" s="77">
        <v>1648.379246071991</v>
      </c>
      <c r="D16" s="78">
        <v>3.9600000000000003E-2</v>
      </c>
    </row>
    <row r="17" spans="1:4">
      <c r="A17" s="10" t="s">
        <v>13</v>
      </c>
      <c r="B17" s="70" t="s">
        <v>194</v>
      </c>
      <c r="C17" s="77">
        <v>20475.83845669806</v>
      </c>
      <c r="D17" s="78">
        <v>0.49159999999999998</v>
      </c>
    </row>
    <row r="18" spans="1:4">
      <c r="A18" s="10" t="s">
        <v>13</v>
      </c>
      <c r="B18" s="70" t="s">
        <v>20</v>
      </c>
      <c r="C18" s="77">
        <v>2234.0746758336427</v>
      </c>
      <c r="D18" s="78">
        <v>5.3600000000000002E-2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13.643588790000001</v>
      </c>
      <c r="D20" s="78">
        <v>2.9999999999999997E-4</v>
      </c>
    </row>
    <row r="21" spans="1:4">
      <c r="A21" s="10" t="s">
        <v>13</v>
      </c>
      <c r="B21" s="70" t="s">
        <v>23</v>
      </c>
      <c r="C21" s="77">
        <v>-255.11795429876369</v>
      </c>
      <c r="D21" s="78">
        <v>-6.1000000000000004E-3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-0.695053056</v>
      </c>
      <c r="D30" s="78">
        <v>0</v>
      </c>
    </row>
    <row r="31" spans="1:4">
      <c r="A31" s="10" t="s">
        <v>13</v>
      </c>
      <c r="B31" s="70" t="s">
        <v>32</v>
      </c>
      <c r="C31" s="77">
        <v>196.17840177778669</v>
      </c>
      <c r="D31" s="78">
        <v>4.7000000000000002E-3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365.56457699499998</v>
      </c>
      <c r="D37" s="78">
        <v>8.8000000000000005E-3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41652.21344778168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197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 s="85">
        <v>4.0575000000000001</v>
      </c>
    </row>
    <row r="48" spans="1:4">
      <c r="C48" t="s">
        <v>120</v>
      </c>
      <c r="D48" s="85">
        <v>2.4618000000000002</v>
      </c>
    </row>
    <row r="49" spans="3:4">
      <c r="C49" t="s">
        <v>106</v>
      </c>
      <c r="D49" s="85">
        <v>3.8490000000000002</v>
      </c>
    </row>
    <row r="50" spans="3:4">
      <c r="C50" t="s">
        <v>200</v>
      </c>
      <c r="D50" s="85">
        <v>0.4909</v>
      </c>
    </row>
    <row r="51" spans="3:4">
      <c r="C51" t="s">
        <v>116</v>
      </c>
      <c r="D51" s="85">
        <v>2.8555000000000001</v>
      </c>
    </row>
    <row r="52" spans="3:4">
      <c r="C52" t="s">
        <v>199</v>
      </c>
      <c r="D52" s="85">
        <v>2.5780000000000001E-2</v>
      </c>
    </row>
    <row r="53" spans="3:4">
      <c r="C53" t="s">
        <v>113</v>
      </c>
      <c r="D53" s="85">
        <v>4.7003000000000004</v>
      </c>
    </row>
    <row r="54" spans="3:4">
      <c r="C54" t="s">
        <v>198</v>
      </c>
      <c r="D54" s="85">
        <v>4.1904000000000003</v>
      </c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</sheetData>
  <sortState xmlns:xlrd2="http://schemas.microsoft.com/office/spreadsheetml/2017/richdata2" ref="A47:BI54">
    <sortCondition ref="C47:C54"/>
  </sortState>
  <mergeCells count="1">
    <mergeCell ref="B6:D6"/>
  </mergeCells>
  <dataValidations count="1">
    <dataValidation allowBlank="1" showInputMessage="1" showErrorMessage="1" sqref="C1:C4" xr:uid="{859EB3F9-C5AA-480D-A489-697B9C7C1799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82">
        <v>45197</v>
      </c>
    </row>
    <row r="2" spans="2:61" s="1" customFormat="1">
      <c r="B2" s="2" t="s">
        <v>1</v>
      </c>
      <c r="C2" s="12" t="s">
        <v>795</v>
      </c>
    </row>
    <row r="3" spans="2:61" s="1" customFormat="1">
      <c r="B3" s="2" t="s">
        <v>2</v>
      </c>
      <c r="C3" s="83" t="s">
        <v>796</v>
      </c>
    </row>
    <row r="4" spans="2:61" s="1" customFormat="1">
      <c r="B4" s="2" t="s">
        <v>3</v>
      </c>
      <c r="C4" s="84" t="s">
        <v>196</v>
      </c>
    </row>
    <row r="6" spans="2:6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186</v>
      </c>
      <c r="H8" s="28" t="s">
        <v>187</v>
      </c>
      <c r="I8" s="28" t="s">
        <v>56</v>
      </c>
      <c r="J8" s="28" t="s">
        <v>73</v>
      </c>
      <c r="K8" s="28" t="s">
        <v>57</v>
      </c>
      <c r="L8" s="36" t="s">
        <v>182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183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6.92</v>
      </c>
      <c r="H11" s="7"/>
      <c r="I11" s="75">
        <v>13.643588790000001</v>
      </c>
      <c r="J11" s="25"/>
      <c r="K11" s="76">
        <v>1</v>
      </c>
      <c r="L11" s="76">
        <v>2.9999999999999997E-4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716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717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718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241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215</v>
      </c>
      <c r="C21" s="16"/>
      <c r="D21" s="16"/>
      <c r="E21" s="16"/>
      <c r="G21" s="81">
        <v>6.92</v>
      </c>
      <c r="I21" s="81">
        <v>13.643588790000001</v>
      </c>
      <c r="K21" s="80">
        <v>1</v>
      </c>
      <c r="L21" s="80">
        <v>2.9999999999999997E-4</v>
      </c>
    </row>
    <row r="22" spans="2:12">
      <c r="B22" s="79" t="s">
        <v>716</v>
      </c>
      <c r="C22" s="16"/>
      <c r="D22" s="16"/>
      <c r="E22" s="16"/>
      <c r="G22" s="81">
        <v>6.92</v>
      </c>
      <c r="I22" s="81">
        <v>13.643588790000001</v>
      </c>
      <c r="K22" s="80">
        <v>1</v>
      </c>
      <c r="L22" s="80">
        <v>2.9999999999999997E-4</v>
      </c>
    </row>
    <row r="23" spans="2:12">
      <c r="B23" t="s">
        <v>719</v>
      </c>
      <c r="C23" t="s">
        <v>720</v>
      </c>
      <c r="D23" t="s">
        <v>123</v>
      </c>
      <c r="E23" t="s">
        <v>123</v>
      </c>
      <c r="F23" t="s">
        <v>106</v>
      </c>
      <c r="G23" s="77">
        <v>-0.33</v>
      </c>
      <c r="H23" s="77">
        <v>461200</v>
      </c>
      <c r="I23" s="77">
        <v>-5.8580240400000001</v>
      </c>
      <c r="J23" s="78">
        <v>0</v>
      </c>
      <c r="K23" s="78">
        <v>-0.4294</v>
      </c>
      <c r="L23" s="78">
        <v>-1E-4</v>
      </c>
    </row>
    <row r="24" spans="2:12">
      <c r="B24" t="s">
        <v>721</v>
      </c>
      <c r="C24" t="s">
        <v>722</v>
      </c>
      <c r="D24" t="s">
        <v>123</v>
      </c>
      <c r="E24" t="s">
        <v>123</v>
      </c>
      <c r="F24" t="s">
        <v>106</v>
      </c>
      <c r="G24" s="77">
        <v>0.33</v>
      </c>
      <c r="H24" s="77">
        <v>1503900</v>
      </c>
      <c r="I24" s="77">
        <v>19.102086629999999</v>
      </c>
      <c r="J24" s="78">
        <v>0</v>
      </c>
      <c r="K24" s="78">
        <v>1.4000999999999999</v>
      </c>
      <c r="L24" s="78">
        <v>5.0000000000000001E-4</v>
      </c>
    </row>
    <row r="25" spans="2:12">
      <c r="B25" t="s">
        <v>723</v>
      </c>
      <c r="C25" t="s">
        <v>724</v>
      </c>
      <c r="D25" t="s">
        <v>123</v>
      </c>
      <c r="E25" t="s">
        <v>123</v>
      </c>
      <c r="F25" t="s">
        <v>106</v>
      </c>
      <c r="G25" s="77">
        <v>6.92</v>
      </c>
      <c r="H25" s="77">
        <v>1500</v>
      </c>
      <c r="I25" s="77">
        <v>0.3995262</v>
      </c>
      <c r="J25" s="78">
        <v>0</v>
      </c>
      <c r="K25" s="78">
        <v>2.93E-2</v>
      </c>
      <c r="L25" s="78">
        <v>0</v>
      </c>
    </row>
    <row r="26" spans="2:12">
      <c r="B26" s="79" t="s">
        <v>725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718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726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241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s="16"/>
      <c r="E33" t="s">
        <v>207</v>
      </c>
      <c r="F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217</v>
      </c>
      <c r="C34" s="16"/>
      <c r="D34" s="16"/>
      <c r="E34" s="16"/>
    </row>
    <row r="35" spans="2:12">
      <c r="B35" t="s">
        <v>233</v>
      </c>
      <c r="C35" s="16"/>
      <c r="D35" s="16"/>
      <c r="E35" s="16"/>
    </row>
    <row r="36" spans="2:12">
      <c r="B36" t="s">
        <v>234</v>
      </c>
      <c r="C36" s="16"/>
      <c r="D36" s="16"/>
      <c r="E36" s="16"/>
    </row>
    <row r="37" spans="2:12">
      <c r="B37" t="s">
        <v>235</v>
      </c>
      <c r="C37" s="16"/>
      <c r="D37" s="16"/>
      <c r="E37" s="16"/>
    </row>
    <row r="38" spans="2:12"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F20" sqref="F20:F21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82">
        <v>45197</v>
      </c>
    </row>
    <row r="2" spans="1:60" s="1" customFormat="1">
      <c r="B2" s="2" t="s">
        <v>1</v>
      </c>
      <c r="C2" s="12" t="s">
        <v>795</v>
      </c>
    </row>
    <row r="3" spans="1:60" s="1" customFormat="1">
      <c r="B3" s="2" t="s">
        <v>2</v>
      </c>
      <c r="C3" s="83" t="s">
        <v>796</v>
      </c>
    </row>
    <row r="4" spans="1:60" s="1" customFormat="1">
      <c r="B4" s="2" t="s">
        <v>3</v>
      </c>
      <c r="C4" s="84" t="s">
        <v>196</v>
      </c>
    </row>
    <row r="6" spans="1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100</v>
      </c>
      <c r="BF6" s="16" t="s">
        <v>101</v>
      </c>
      <c r="BH6" s="19" t="s">
        <v>102</v>
      </c>
    </row>
    <row r="7" spans="1:60" ht="26.25" customHeight="1">
      <c r="B7" s="107" t="s">
        <v>103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186</v>
      </c>
      <c r="H8" s="28" t="s">
        <v>187</v>
      </c>
      <c r="I8" s="28" t="s">
        <v>56</v>
      </c>
      <c r="J8" s="28" t="s">
        <v>57</v>
      </c>
      <c r="K8" s="28" t="s">
        <v>182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183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10.43</v>
      </c>
      <c r="H11" s="25"/>
      <c r="I11" s="75">
        <v>-255.11795429876369</v>
      </c>
      <c r="J11" s="76">
        <v>1</v>
      </c>
      <c r="K11" s="76">
        <v>-6.1000000000000004E-3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215</v>
      </c>
      <c r="C14" s="19"/>
      <c r="D14" s="19"/>
      <c r="E14" s="19"/>
      <c r="F14" s="19"/>
      <c r="G14" s="81">
        <v>10.43</v>
      </c>
      <c r="H14" s="19"/>
      <c r="I14" s="81">
        <v>-255.11795429876369</v>
      </c>
      <c r="J14" s="80">
        <v>1</v>
      </c>
      <c r="K14" s="80">
        <v>-6.1000000000000004E-3</v>
      </c>
      <c r="BF14" s="16" t="s">
        <v>126</v>
      </c>
    </row>
    <row r="15" spans="1:60">
      <c r="B15" t="s">
        <v>727</v>
      </c>
      <c r="C15" t="s">
        <v>728</v>
      </c>
      <c r="D15" t="s">
        <v>123</v>
      </c>
      <c r="E15" t="s">
        <v>123</v>
      </c>
      <c r="F15" t="s">
        <v>106</v>
      </c>
      <c r="G15" s="77">
        <v>1.4</v>
      </c>
      <c r="H15" s="77">
        <v>955.5</v>
      </c>
      <c r="I15" s="77">
        <v>-8.9675949593999995</v>
      </c>
      <c r="J15" s="78">
        <v>3.5200000000000002E-2</v>
      </c>
      <c r="K15" s="78">
        <v>-2.0000000000000001E-4</v>
      </c>
      <c r="BF15" s="16" t="s">
        <v>127</v>
      </c>
    </row>
    <row r="16" spans="1:60">
      <c r="B16" t="s">
        <v>729</v>
      </c>
      <c r="C16" t="s">
        <v>730</v>
      </c>
      <c r="D16" t="s">
        <v>123</v>
      </c>
      <c r="E16" t="s">
        <v>123</v>
      </c>
      <c r="F16" t="s">
        <v>106</v>
      </c>
      <c r="G16" s="77">
        <v>0.33</v>
      </c>
      <c r="H16" s="77">
        <v>14859.75</v>
      </c>
      <c r="I16" s="77">
        <v>-16.206289631710199</v>
      </c>
      <c r="J16" s="78">
        <v>6.3500000000000001E-2</v>
      </c>
      <c r="K16" s="78">
        <v>-4.0000000000000002E-4</v>
      </c>
      <c r="BF16" s="16" t="s">
        <v>128</v>
      </c>
    </row>
    <row r="17" spans="2:58">
      <c r="B17" t="s">
        <v>731</v>
      </c>
      <c r="C17" t="s">
        <v>732</v>
      </c>
      <c r="D17" t="s">
        <v>123</v>
      </c>
      <c r="E17" t="s">
        <v>123</v>
      </c>
      <c r="F17" t="s">
        <v>106</v>
      </c>
      <c r="G17" s="77">
        <v>6.5</v>
      </c>
      <c r="H17" s="77">
        <v>4337.5</v>
      </c>
      <c r="I17" s="77">
        <v>-208.406595591675</v>
      </c>
      <c r="J17" s="78">
        <v>0.81689999999999996</v>
      </c>
      <c r="K17" s="78">
        <v>-5.0000000000000001E-3</v>
      </c>
      <c r="BF17" s="16" t="s">
        <v>129</v>
      </c>
    </row>
    <row r="18" spans="2:58">
      <c r="B18" t="s">
        <v>733</v>
      </c>
      <c r="C18" t="s">
        <v>734</v>
      </c>
      <c r="D18" t="s">
        <v>123</v>
      </c>
      <c r="E18" t="s">
        <v>123</v>
      </c>
      <c r="F18" t="s">
        <v>199</v>
      </c>
      <c r="G18" s="77">
        <v>0.25</v>
      </c>
      <c r="H18" s="77">
        <v>2340</v>
      </c>
      <c r="I18" s="77">
        <v>-0.53689267712849997</v>
      </c>
      <c r="J18" s="78">
        <v>2.0999999999999999E-3</v>
      </c>
      <c r="K18" s="78">
        <v>0</v>
      </c>
      <c r="BF18" s="16" t="s">
        <v>130</v>
      </c>
    </row>
    <row r="19" spans="2:58">
      <c r="B19" t="s">
        <v>735</v>
      </c>
      <c r="C19" t="s">
        <v>736</v>
      </c>
      <c r="D19" t="s">
        <v>123</v>
      </c>
      <c r="E19" t="s">
        <v>123</v>
      </c>
      <c r="F19" t="s">
        <v>106</v>
      </c>
      <c r="G19" s="77">
        <v>1.95</v>
      </c>
      <c r="H19" s="77">
        <v>111.328125</v>
      </c>
      <c r="I19" s="77">
        <v>-21.000581438849999</v>
      </c>
      <c r="J19" s="78">
        <v>8.2299999999999998E-2</v>
      </c>
      <c r="K19" s="78">
        <v>-5.0000000000000001E-4</v>
      </c>
      <c r="BF19" s="16" t="s">
        <v>131</v>
      </c>
    </row>
    <row r="20" spans="2:58">
      <c r="B20" t="s">
        <v>217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233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234</v>
      </c>
      <c r="C22" s="19"/>
      <c r="D22" s="19"/>
      <c r="E22" s="19"/>
      <c r="F22" s="19"/>
      <c r="G22" s="19"/>
      <c r="H22" s="19"/>
    </row>
    <row r="23" spans="2:58">
      <c r="B23" t="s">
        <v>235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3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795</v>
      </c>
    </row>
    <row r="3" spans="2:81" s="1" customFormat="1">
      <c r="B3" s="2" t="s">
        <v>2</v>
      </c>
      <c r="C3" s="83" t="s">
        <v>796</v>
      </c>
    </row>
    <row r="4" spans="2:81" s="1" customFormat="1">
      <c r="B4" s="2" t="s">
        <v>3</v>
      </c>
      <c r="C4" s="84" t="s">
        <v>196</v>
      </c>
    </row>
    <row r="6" spans="2:8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81" ht="26.25" customHeight="1">
      <c r="B7" s="107" t="s">
        <v>133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186</v>
      </c>
      <c r="M8" s="28" t="s">
        <v>187</v>
      </c>
      <c r="N8" s="28" t="s">
        <v>56</v>
      </c>
      <c r="O8" s="28" t="s">
        <v>73</v>
      </c>
      <c r="P8" s="28" t="s">
        <v>57</v>
      </c>
      <c r="Q8" s="36" t="s">
        <v>182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737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738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739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207</v>
      </c>
      <c r="C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207</v>
      </c>
      <c r="C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215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737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207</v>
      </c>
      <c r="C24" t="s">
        <v>207</v>
      </c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738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207</v>
      </c>
      <c r="C26" t="s">
        <v>207</v>
      </c>
      <c r="E26" t="s">
        <v>207</v>
      </c>
      <c r="H26" s="77">
        <v>0</v>
      </c>
      <c r="I26" t="s">
        <v>207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739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207</v>
      </c>
      <c r="C29" t="s">
        <v>207</v>
      </c>
      <c r="E29" t="s">
        <v>207</v>
      </c>
      <c r="H29" s="77">
        <v>0</v>
      </c>
      <c r="I29" t="s">
        <v>207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207</v>
      </c>
      <c r="C31" t="s">
        <v>207</v>
      </c>
      <c r="E31" t="s">
        <v>207</v>
      </c>
      <c r="H31" s="77">
        <v>0</v>
      </c>
      <c r="I31" t="s">
        <v>207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217</v>
      </c>
    </row>
    <row r="33" spans="2:2">
      <c r="B33" t="s">
        <v>233</v>
      </c>
    </row>
    <row r="34" spans="2:2">
      <c r="B34" t="s">
        <v>234</v>
      </c>
    </row>
    <row r="35" spans="2:2">
      <c r="B35" t="s">
        <v>235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82">
        <v>45197</v>
      </c>
    </row>
    <row r="2" spans="2:72" s="1" customFormat="1">
      <c r="B2" s="2" t="s">
        <v>1</v>
      </c>
      <c r="C2" s="12" t="s">
        <v>795</v>
      </c>
    </row>
    <row r="3" spans="2:72" s="1" customFormat="1">
      <c r="B3" s="2" t="s">
        <v>2</v>
      </c>
      <c r="C3" s="83" t="s">
        <v>796</v>
      </c>
    </row>
    <row r="4" spans="2:72" s="1" customFormat="1">
      <c r="B4" s="2" t="s">
        <v>3</v>
      </c>
      <c r="C4" s="84" t="s">
        <v>196</v>
      </c>
    </row>
    <row r="6" spans="2:7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72" ht="26.2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186</v>
      </c>
      <c r="L8" s="28" t="s">
        <v>187</v>
      </c>
      <c r="M8" s="28" t="s">
        <v>5</v>
      </c>
      <c r="N8" s="28" t="s">
        <v>73</v>
      </c>
      <c r="O8" s="28" t="s">
        <v>57</v>
      </c>
      <c r="P8" s="36" t="s">
        <v>182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183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740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741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742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743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215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221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744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233</v>
      </c>
    </row>
    <row r="29" spans="2:16">
      <c r="B29" t="s">
        <v>234</v>
      </c>
    </row>
    <row r="30" spans="2:16">
      <c r="B30" t="s">
        <v>235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795</v>
      </c>
    </row>
    <row r="3" spans="2:65" s="1" customFormat="1">
      <c r="B3" s="2" t="s">
        <v>2</v>
      </c>
      <c r="C3" s="83" t="s">
        <v>796</v>
      </c>
    </row>
    <row r="4" spans="2:65" s="1" customFormat="1">
      <c r="B4" s="2" t="s">
        <v>3</v>
      </c>
      <c r="C4" s="84" t="s">
        <v>196</v>
      </c>
    </row>
    <row r="6" spans="2:6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65" ht="26.25" customHeight="1">
      <c r="B7" s="107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186</v>
      </c>
      <c r="O8" s="28" t="s">
        <v>187</v>
      </c>
      <c r="P8" s="28" t="s">
        <v>5</v>
      </c>
      <c r="Q8" s="28" t="s">
        <v>73</v>
      </c>
      <c r="R8" s="28" t="s">
        <v>57</v>
      </c>
      <c r="S8" s="36" t="s">
        <v>182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183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745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746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238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215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747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748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217</v>
      </c>
      <c r="D26" s="16"/>
      <c r="E26" s="16"/>
      <c r="F26" s="16"/>
    </row>
    <row r="27" spans="2:19">
      <c r="B27" t="s">
        <v>233</v>
      </c>
      <c r="D27" s="16"/>
      <c r="E27" s="16"/>
      <c r="F27" s="16"/>
    </row>
    <row r="28" spans="2:19">
      <c r="B28" t="s">
        <v>234</v>
      </c>
      <c r="D28" s="16"/>
      <c r="E28" s="16"/>
      <c r="F28" s="16"/>
    </row>
    <row r="29" spans="2:19">
      <c r="B29" t="s">
        <v>235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795</v>
      </c>
    </row>
    <row r="3" spans="2:81" s="1" customFormat="1">
      <c r="B3" s="2" t="s">
        <v>2</v>
      </c>
      <c r="C3" s="83" t="s">
        <v>796</v>
      </c>
    </row>
    <row r="4" spans="2:81" s="1" customFormat="1">
      <c r="B4" s="2" t="s">
        <v>3</v>
      </c>
      <c r="C4" s="84" t="s">
        <v>196</v>
      </c>
    </row>
    <row r="6" spans="2:81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81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186</v>
      </c>
      <c r="O8" s="28" t="s">
        <v>187</v>
      </c>
      <c r="P8" s="28" t="s">
        <v>5</v>
      </c>
      <c r="Q8" s="28" t="s">
        <v>73</v>
      </c>
      <c r="R8" s="28" t="s">
        <v>57</v>
      </c>
      <c r="S8" s="36" t="s">
        <v>182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183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745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746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238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241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215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239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240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217</v>
      </c>
      <c r="C26" s="16"/>
      <c r="D26" s="16"/>
      <c r="E26" s="16"/>
    </row>
    <row r="27" spans="2:19">
      <c r="B27" t="s">
        <v>233</v>
      </c>
      <c r="C27" s="16"/>
      <c r="D27" s="16"/>
      <c r="E27" s="16"/>
    </row>
    <row r="28" spans="2:19">
      <c r="B28" t="s">
        <v>234</v>
      </c>
      <c r="C28" s="16"/>
      <c r="D28" s="16"/>
      <c r="E28" s="16"/>
    </row>
    <row r="29" spans="2:19">
      <c r="B29" t="s">
        <v>235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82">
        <v>45197</v>
      </c>
    </row>
    <row r="2" spans="2:98" s="1" customFormat="1">
      <c r="B2" s="2" t="s">
        <v>1</v>
      </c>
      <c r="C2" s="12" t="s">
        <v>795</v>
      </c>
    </row>
    <row r="3" spans="2:98" s="1" customFormat="1">
      <c r="B3" s="2" t="s">
        <v>2</v>
      </c>
      <c r="C3" s="83" t="s">
        <v>796</v>
      </c>
    </row>
    <row r="4" spans="2:98" s="1" customFormat="1">
      <c r="B4" s="2" t="s">
        <v>3</v>
      </c>
      <c r="C4" s="84" t="s">
        <v>196</v>
      </c>
    </row>
    <row r="6" spans="2:9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98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186</v>
      </c>
      <c r="I8" s="28" t="s">
        <v>187</v>
      </c>
      <c r="J8" s="28" t="s">
        <v>5</v>
      </c>
      <c r="K8" s="28" t="s">
        <v>73</v>
      </c>
      <c r="L8" s="28" t="s">
        <v>57</v>
      </c>
      <c r="M8" s="36" t="s">
        <v>182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183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215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239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240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217</v>
      </c>
      <c r="C19" s="16"/>
      <c r="D19" s="16"/>
      <c r="E19" s="16"/>
    </row>
    <row r="20" spans="2:13">
      <c r="B20" t="s">
        <v>233</v>
      </c>
      <c r="C20" s="16"/>
      <c r="D20" s="16"/>
      <c r="E20" s="16"/>
    </row>
    <row r="21" spans="2:13">
      <c r="B21" t="s">
        <v>234</v>
      </c>
      <c r="C21" s="16"/>
      <c r="D21" s="16"/>
      <c r="E21" s="16"/>
    </row>
    <row r="22" spans="2:13">
      <c r="B22" t="s">
        <v>235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795</v>
      </c>
    </row>
    <row r="3" spans="2:55" s="1" customFormat="1">
      <c r="B3" s="2" t="s">
        <v>2</v>
      </c>
      <c r="C3" s="83" t="s">
        <v>796</v>
      </c>
    </row>
    <row r="4" spans="2:55" s="1" customFormat="1">
      <c r="B4" s="2" t="s">
        <v>3</v>
      </c>
      <c r="C4" s="84" t="s">
        <v>196</v>
      </c>
    </row>
    <row r="6" spans="2:5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55" ht="26.25" customHeight="1">
      <c r="B7" s="107" t="s">
        <v>139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186</v>
      </c>
      <c r="G8" s="28" t="s">
        <v>187</v>
      </c>
      <c r="H8" s="28" t="s">
        <v>5</v>
      </c>
      <c r="I8" s="28" t="s">
        <v>73</v>
      </c>
      <c r="J8" s="28" t="s">
        <v>57</v>
      </c>
      <c r="K8" s="36" t="s">
        <v>182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183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749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750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751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752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215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753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754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755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756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217</v>
      </c>
      <c r="C30" s="16"/>
    </row>
    <row r="31" spans="2:11">
      <c r="B31" t="s">
        <v>233</v>
      </c>
      <c r="C31" s="16"/>
    </row>
    <row r="32" spans="2:11">
      <c r="B32" t="s">
        <v>234</v>
      </c>
      <c r="C32" s="16"/>
    </row>
    <row r="33" spans="2:3">
      <c r="B33" t="s">
        <v>235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82">
        <v>45197</v>
      </c>
    </row>
    <row r="2" spans="2:59" s="1" customFormat="1">
      <c r="B2" s="2" t="s">
        <v>1</v>
      </c>
      <c r="C2" s="12" t="s">
        <v>795</v>
      </c>
    </row>
    <row r="3" spans="2:59" s="1" customFormat="1">
      <c r="B3" s="2" t="s">
        <v>2</v>
      </c>
      <c r="C3" s="83" t="s">
        <v>796</v>
      </c>
    </row>
    <row r="4" spans="2:59" s="1" customFormat="1">
      <c r="B4" s="2" t="s">
        <v>3</v>
      </c>
      <c r="C4" s="84" t="s">
        <v>196</v>
      </c>
    </row>
    <row r="6" spans="2:5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9" ht="26.25" customHeight="1">
      <c r="B7" s="107" t="s">
        <v>141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186</v>
      </c>
      <c r="H8" s="28" t="s">
        <v>187</v>
      </c>
      <c r="I8" s="28" t="s">
        <v>5</v>
      </c>
      <c r="J8" s="28" t="s">
        <v>73</v>
      </c>
      <c r="K8" s="28" t="s">
        <v>57</v>
      </c>
      <c r="L8" s="36" t="s">
        <v>182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183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757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715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217</v>
      </c>
      <c r="C16" s="16"/>
      <c r="D16" s="16"/>
    </row>
    <row r="17" spans="2:4">
      <c r="B17" t="s">
        <v>233</v>
      </c>
      <c r="C17" s="16"/>
      <c r="D17" s="16"/>
    </row>
    <row r="18" spans="2:4">
      <c r="B18" t="s">
        <v>234</v>
      </c>
      <c r="C18" s="16"/>
      <c r="D18" s="16"/>
    </row>
    <row r="19" spans="2:4">
      <c r="B19" t="s">
        <v>235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H16" sqref="H16:H1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82">
        <v>45197</v>
      </c>
    </row>
    <row r="2" spans="2:52" s="1" customFormat="1">
      <c r="B2" s="2" t="s">
        <v>1</v>
      </c>
      <c r="C2" s="12" t="s">
        <v>795</v>
      </c>
    </row>
    <row r="3" spans="2:52" s="1" customFormat="1">
      <c r="B3" s="2" t="s">
        <v>2</v>
      </c>
      <c r="C3" s="83" t="s">
        <v>796</v>
      </c>
    </row>
    <row r="4" spans="2:52" s="1" customFormat="1">
      <c r="B4" s="2" t="s">
        <v>3</v>
      </c>
      <c r="C4" s="84" t="s">
        <v>196</v>
      </c>
    </row>
    <row r="6" spans="2:5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2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186</v>
      </c>
      <c r="H8" s="28" t="s">
        <v>187</v>
      </c>
      <c r="I8" s="28" t="s">
        <v>5</v>
      </c>
      <c r="J8" s="28" t="s">
        <v>73</v>
      </c>
      <c r="K8" s="28" t="s">
        <v>57</v>
      </c>
      <c r="L8" s="36" t="s">
        <v>182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183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51257.599999999999</v>
      </c>
      <c r="H11" s="7"/>
      <c r="I11" s="75">
        <v>-0.695053056</v>
      </c>
      <c r="J11" s="7"/>
      <c r="K11" s="76">
        <v>1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51257.599999999999</v>
      </c>
      <c r="I12" s="81">
        <v>-0.695053056</v>
      </c>
      <c r="K12" s="80">
        <v>1</v>
      </c>
      <c r="L12" s="80">
        <v>0</v>
      </c>
    </row>
    <row r="13" spans="2:52">
      <c r="B13" s="79" t="s">
        <v>716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717</v>
      </c>
      <c r="C15" s="16"/>
      <c r="D15" s="16"/>
      <c r="G15" s="81">
        <v>51257.599999999999</v>
      </c>
      <c r="I15" s="81">
        <v>-0.695053056</v>
      </c>
      <c r="K15" s="80">
        <v>1</v>
      </c>
      <c r="L15" s="80">
        <v>0</v>
      </c>
    </row>
    <row r="16" spans="2:52">
      <c r="B16" t="s">
        <v>758</v>
      </c>
      <c r="C16" t="s">
        <v>759</v>
      </c>
      <c r="D16" t="s">
        <v>832</v>
      </c>
      <c r="E16" t="s">
        <v>106</v>
      </c>
      <c r="F16" s="88">
        <v>45181</v>
      </c>
      <c r="G16" s="77">
        <v>51257.599999999999</v>
      </c>
      <c r="H16" s="77">
        <v>0.62319999999999998</v>
      </c>
      <c r="I16" s="77">
        <v>1.04565504</v>
      </c>
      <c r="J16" s="78">
        <v>0</v>
      </c>
      <c r="K16" s="78">
        <v>-1.5044</v>
      </c>
      <c r="L16" s="78">
        <v>0</v>
      </c>
    </row>
    <row r="17" spans="2:12">
      <c r="B17" t="s">
        <v>760</v>
      </c>
      <c r="C17" t="s">
        <v>761</v>
      </c>
      <c r="D17" t="s">
        <v>832</v>
      </c>
      <c r="E17" t="s">
        <v>106</v>
      </c>
      <c r="F17" s="88">
        <v>45140</v>
      </c>
      <c r="G17" s="77">
        <v>-15377.28</v>
      </c>
      <c r="H17" s="77">
        <v>2.6110000000000002</v>
      </c>
      <c r="I17" s="77">
        <v>-1.8006794880000001</v>
      </c>
      <c r="J17" s="78">
        <v>0</v>
      </c>
      <c r="K17" s="78">
        <v>2.5907</v>
      </c>
      <c r="L17" s="78">
        <v>0</v>
      </c>
    </row>
    <row r="18" spans="2:12">
      <c r="B18" t="s">
        <v>760</v>
      </c>
      <c r="C18" t="s">
        <v>762</v>
      </c>
      <c r="D18" t="s">
        <v>832</v>
      </c>
      <c r="E18" t="s">
        <v>106</v>
      </c>
      <c r="F18" s="88">
        <v>45140</v>
      </c>
      <c r="G18" s="77">
        <v>15377.28</v>
      </c>
      <c r="H18" s="77">
        <v>7.4800000000000005E-2</v>
      </c>
      <c r="I18" s="77">
        <v>5.9971391999999998E-2</v>
      </c>
      <c r="J18" s="78">
        <v>0</v>
      </c>
      <c r="K18" s="78">
        <v>-8.6300000000000002E-2</v>
      </c>
      <c r="L18" s="78">
        <v>0</v>
      </c>
    </row>
    <row r="19" spans="2:12">
      <c r="B19" s="79" t="s">
        <v>763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718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241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  <c r="L24" s="78">
        <v>0</v>
      </c>
    </row>
    <row r="25" spans="2:12">
      <c r="B25" s="79" t="s">
        <v>215</v>
      </c>
      <c r="C25" s="16"/>
      <c r="D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s="79" t="s">
        <v>716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725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718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726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s="79" t="s">
        <v>241</v>
      </c>
      <c r="C34" s="16"/>
      <c r="D34" s="16"/>
      <c r="G34" s="81">
        <v>0</v>
      </c>
      <c r="I34" s="81">
        <v>0</v>
      </c>
      <c r="K34" s="80">
        <v>0</v>
      </c>
      <c r="L34" s="80">
        <v>0</v>
      </c>
    </row>
    <row r="35" spans="2:12">
      <c r="B35" t="s">
        <v>207</v>
      </c>
      <c r="C35" t="s">
        <v>207</v>
      </c>
      <c r="D35" t="s">
        <v>207</v>
      </c>
      <c r="E35" t="s">
        <v>207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  <c r="L35" s="78">
        <v>0</v>
      </c>
    </row>
    <row r="36" spans="2:12">
      <c r="B36" t="s">
        <v>217</v>
      </c>
      <c r="C36" s="16"/>
      <c r="D36" s="16"/>
    </row>
    <row r="37" spans="2:12">
      <c r="B37" t="s">
        <v>233</v>
      </c>
      <c r="C37" s="16"/>
      <c r="D37" s="16"/>
    </row>
    <row r="38" spans="2:12">
      <c r="B38" t="s">
        <v>234</v>
      </c>
      <c r="C38" s="16"/>
      <c r="D38" s="16"/>
    </row>
    <row r="39" spans="2:12">
      <c r="B39" t="s">
        <v>235</v>
      </c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502"/>
  <sheetViews>
    <sheetView rightToLeft="1" topLeftCell="A18" workbookViewId="0">
      <selection activeCell="H22" sqref="H2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82">
        <v>45197</v>
      </c>
    </row>
    <row r="2" spans="2:13" s="1" customFormat="1">
      <c r="B2" s="2" t="s">
        <v>1</v>
      </c>
      <c r="C2" s="12" t="s">
        <v>795</v>
      </c>
    </row>
    <row r="3" spans="2:13" s="1" customFormat="1">
      <c r="B3" s="2" t="s">
        <v>2</v>
      </c>
      <c r="C3" s="83" t="s">
        <v>796</v>
      </c>
    </row>
    <row r="4" spans="2:13" s="1" customFormat="1">
      <c r="B4" s="2" t="s">
        <v>3</v>
      </c>
      <c r="C4" s="84" t="s">
        <v>196</v>
      </c>
    </row>
    <row r="5" spans="2:13">
      <c r="B5" s="2"/>
    </row>
    <row r="7" spans="2:13" ht="26.25" customHeight="1">
      <c r="B7" s="97" t="s">
        <v>47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J12+J52</f>
        <v>10361.457541458003</v>
      </c>
      <c r="K11" s="76">
        <f>J11/$J$11</f>
        <v>1</v>
      </c>
      <c r="L11" s="76">
        <f>J11/'סכום נכסי הקרן'!$C$42</f>
        <v>0.24876127062125758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f>J13+J18+J42+J44+J46+J48+J50</f>
        <v>10010.311111458002</v>
      </c>
      <c r="K12" s="80">
        <f t="shared" ref="K12:K58" si="0">J12/$J$11</f>
        <v>0.96611032486549286</v>
      </c>
      <c r="L12" s="80">
        <f>J12/'סכום נכסי הקרן'!$C$42</f>
        <v>0.24033083197385596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f>SUM(J14:J17)</f>
        <v>4722.7661300000009</v>
      </c>
      <c r="K13" s="80">
        <f t="shared" si="0"/>
        <v>0.45580133017998559</v>
      </c>
      <c r="L13" s="80">
        <f>J13/'סכום נכסי הקרן'!$C$42</f>
        <v>0.11338571804643258</v>
      </c>
    </row>
    <row r="14" spans="2:13">
      <c r="B14" s="83" t="s">
        <v>797</v>
      </c>
      <c r="C14" t="s">
        <v>829</v>
      </c>
      <c r="D14">
        <v>11</v>
      </c>
      <c r="E14" t="s">
        <v>204</v>
      </c>
      <c r="F14" s="84" t="s">
        <v>205</v>
      </c>
      <c r="G14" t="s">
        <v>102</v>
      </c>
      <c r="H14" s="86">
        <v>4.3799999999999999E-2</v>
      </c>
      <c r="I14" s="86">
        <v>4.3799999999999999E-2</v>
      </c>
      <c r="J14" s="87">
        <v>803.23661000000004</v>
      </c>
      <c r="K14" s="86">
        <f t="shared" si="0"/>
        <v>7.7521584852913786E-2</v>
      </c>
      <c r="L14" s="86">
        <f>J14/'סכום נכסי הקרן'!$C$42</f>
        <v>1.9284367948584468E-2</v>
      </c>
    </row>
    <row r="15" spans="2:13">
      <c r="B15" s="83" t="s">
        <v>803</v>
      </c>
      <c r="C15" t="s">
        <v>203</v>
      </c>
      <c r="D15">
        <v>12</v>
      </c>
      <c r="E15" t="s">
        <v>204</v>
      </c>
      <c r="F15" s="84" t="s">
        <v>205</v>
      </c>
      <c r="G15" t="s">
        <v>102</v>
      </c>
      <c r="H15" s="86">
        <v>4.3700000000000003E-2</v>
      </c>
      <c r="I15" s="86">
        <v>4.3700000000000003E-2</v>
      </c>
      <c r="J15" s="87">
        <f>321.41153+1.00155</f>
        <v>322.41308000000004</v>
      </c>
      <c r="K15" s="86">
        <f t="shared" si="0"/>
        <v>3.1116575897741118E-2</v>
      </c>
      <c r="L15" s="86">
        <f>J15/'סכום נכסי הקרן'!$C$42</f>
        <v>7.7405989577048794E-3</v>
      </c>
    </row>
    <row r="16" spans="2:13">
      <c r="B16" s="83" t="s">
        <v>809</v>
      </c>
      <c r="C16" s="83" t="s">
        <v>830</v>
      </c>
      <c r="D16">
        <v>10</v>
      </c>
      <c r="E16" t="s">
        <v>204</v>
      </c>
      <c r="F16" s="84" t="s">
        <v>205</v>
      </c>
      <c r="G16" t="s">
        <v>102</v>
      </c>
      <c r="H16" s="86">
        <v>4.3900000000000002E-2</v>
      </c>
      <c r="I16" s="86">
        <v>4.3900000000000002E-2</v>
      </c>
      <c r="J16" s="87">
        <f>568.62973+2926.97715</f>
        <v>3495.6068800000003</v>
      </c>
      <c r="K16" s="86">
        <f t="shared" si="0"/>
        <v>0.33736632766321401</v>
      </c>
      <c r="L16" s="86">
        <f>J16/'סכום נכסי הקרן'!$C$42</f>
        <v>8.3923676334328637E-2</v>
      </c>
    </row>
    <row r="17" spans="2:12">
      <c r="B17" s="83" t="s">
        <v>818</v>
      </c>
      <c r="C17" s="83" t="s">
        <v>831</v>
      </c>
      <c r="D17">
        <v>20</v>
      </c>
      <c r="E17" t="s">
        <v>204</v>
      </c>
      <c r="F17" s="84" t="s">
        <v>799</v>
      </c>
      <c r="G17" t="s">
        <v>102</v>
      </c>
      <c r="H17" s="86">
        <v>4.2700000000000002E-2</v>
      </c>
      <c r="I17" s="86">
        <v>4.2700000000000002E-2</v>
      </c>
      <c r="J17" s="87">
        <v>101.50955999999999</v>
      </c>
      <c r="K17" s="86">
        <f t="shared" si="0"/>
        <v>9.7968417661166395E-3</v>
      </c>
      <c r="L17" s="86">
        <f>J17/'סכום נכסי הקרן'!$C$42</f>
        <v>2.4370748058145804E-3</v>
      </c>
    </row>
    <row r="18" spans="2:12">
      <c r="B18" s="79" t="s">
        <v>206</v>
      </c>
      <c r="D18" s="16"/>
      <c r="I18" s="80">
        <v>0</v>
      </c>
      <c r="J18" s="81">
        <f>SUM(J19:J41)</f>
        <v>5287.5449814580015</v>
      </c>
      <c r="K18" s="80">
        <f t="shared" si="0"/>
        <v>0.51030899468550728</v>
      </c>
      <c r="L18" s="80">
        <f>J18/'סכום נכסי הקרן'!$C$42</f>
        <v>0.12694511392742339</v>
      </c>
    </row>
    <row r="19" spans="2:12">
      <c r="B19" s="83" t="s">
        <v>797</v>
      </c>
      <c r="C19" s="83" t="s">
        <v>800</v>
      </c>
      <c r="D19">
        <v>11</v>
      </c>
      <c r="E19" t="s">
        <v>204</v>
      </c>
      <c r="F19" t="s">
        <v>799</v>
      </c>
      <c r="G19" t="s">
        <v>110</v>
      </c>
      <c r="H19" s="86">
        <v>0</v>
      </c>
      <c r="I19" s="86">
        <v>0</v>
      </c>
      <c r="J19" s="87">
        <v>5.2000000000000006E-4</v>
      </c>
      <c r="K19" s="86">
        <f t="shared" si="0"/>
        <v>5.0185989559807506E-8</v>
      </c>
      <c r="L19" s="86">
        <f>J19/'סכום נכסי הקרן'!$C$42</f>
        <v>1.2484330530282883E-8</v>
      </c>
    </row>
    <row r="20" spans="2:12">
      <c r="B20" s="83" t="s">
        <v>803</v>
      </c>
      <c r="C20" s="83" t="s">
        <v>805</v>
      </c>
      <c r="D20">
        <v>12</v>
      </c>
      <c r="E20" t="s">
        <v>204</v>
      </c>
      <c r="F20" t="s">
        <v>205</v>
      </c>
      <c r="G20" t="s">
        <v>110</v>
      </c>
      <c r="H20" s="86">
        <v>3.2300000000000002E-2</v>
      </c>
      <c r="I20" s="86">
        <v>3.2300000000000002E-2</v>
      </c>
      <c r="J20" s="87">
        <v>0.73442000000000007</v>
      </c>
      <c r="K20" s="86">
        <f t="shared" si="0"/>
        <v>7.0879989331757356E-5</v>
      </c>
      <c r="L20" s="86">
        <f>J20/'סכום נכסי הקרן'!$C$42</f>
        <v>1.7632196207789141E-5</v>
      </c>
    </row>
    <row r="21" spans="2:12">
      <c r="B21" s="83" t="s">
        <v>809</v>
      </c>
      <c r="C21" s="83" t="s">
        <v>813</v>
      </c>
      <c r="D21">
        <v>10</v>
      </c>
      <c r="E21" t="s">
        <v>204</v>
      </c>
      <c r="F21" t="s">
        <v>799</v>
      </c>
      <c r="G21" t="s">
        <v>110</v>
      </c>
      <c r="H21" s="86">
        <v>3.3300000000000003E-2</v>
      </c>
      <c r="I21" s="86">
        <v>3.3300000000000003E-2</v>
      </c>
      <c r="J21" s="87">
        <f>7.91119+2.6719449</f>
        <v>10.583134900000001</v>
      </c>
      <c r="K21" s="86">
        <f t="shared" si="0"/>
        <v>1.021394418464297E-3</v>
      </c>
      <c r="L21" s="86">
        <f>J21/'סכום נכסי הקרן'!$C$42</f>
        <v>2.5408337334263898E-4</v>
      </c>
    </row>
    <row r="22" spans="2:12">
      <c r="B22" s="83" t="s">
        <v>818</v>
      </c>
      <c r="C22" s="83" t="s">
        <v>821</v>
      </c>
      <c r="D22">
        <v>20</v>
      </c>
      <c r="E22" t="s">
        <v>204</v>
      </c>
      <c r="F22" t="s">
        <v>799</v>
      </c>
      <c r="G22" t="s">
        <v>110</v>
      </c>
      <c r="H22" s="86">
        <v>3.1800000000000002E-2</v>
      </c>
      <c r="I22" s="86">
        <v>3.1800000000000002E-2</v>
      </c>
      <c r="J22" s="87">
        <v>0.22594</v>
      </c>
      <c r="K22" s="86">
        <f t="shared" si="0"/>
        <v>2.1805812463736359E-5</v>
      </c>
      <c r="L22" s="86">
        <f>J22/'סכום נכסי הקרן'!$C$42</f>
        <v>5.4244416154079116E-6</v>
      </c>
    </row>
    <row r="23" spans="2:12">
      <c r="B23" s="83" t="s">
        <v>797</v>
      </c>
      <c r="C23" s="83" t="s">
        <v>798</v>
      </c>
      <c r="D23">
        <v>11</v>
      </c>
      <c r="E23" t="s">
        <v>204</v>
      </c>
      <c r="F23" t="s">
        <v>799</v>
      </c>
      <c r="G23" t="s">
        <v>120</v>
      </c>
      <c r="H23" s="86">
        <v>0</v>
      </c>
      <c r="I23" s="86">
        <v>0</v>
      </c>
      <c r="J23" s="87">
        <v>1.0000000000000001E-5</v>
      </c>
      <c r="K23" s="86">
        <f t="shared" si="0"/>
        <v>9.6511518384245196E-10</v>
      </c>
      <c r="L23" s="86">
        <f>J23/'סכום נכסי הקרן'!$C$42</f>
        <v>2.4008327942851693E-10</v>
      </c>
    </row>
    <row r="24" spans="2:12">
      <c r="B24" s="83" t="s">
        <v>809</v>
      </c>
      <c r="C24" s="83" t="s">
        <v>810</v>
      </c>
      <c r="D24">
        <v>10</v>
      </c>
      <c r="E24" t="s">
        <v>204</v>
      </c>
      <c r="F24" t="s">
        <v>799</v>
      </c>
      <c r="G24" t="s">
        <v>120</v>
      </c>
      <c r="H24" s="86">
        <v>0</v>
      </c>
      <c r="I24" s="86">
        <v>0</v>
      </c>
      <c r="J24" s="87">
        <f>0.01565+0.009379458</f>
        <v>2.5029458000000001E-2</v>
      </c>
      <c r="K24" s="86">
        <f t="shared" si="0"/>
        <v>2.4156309959146928E-6</v>
      </c>
      <c r="L24" s="86">
        <f>J24/'סכום נכסי הקרן'!$C$42</f>
        <v>6.0091543589583287E-7</v>
      </c>
    </row>
    <row r="25" spans="2:12">
      <c r="B25" s="83" t="s">
        <v>818</v>
      </c>
      <c r="C25" s="83" t="s">
        <v>819</v>
      </c>
      <c r="D25">
        <v>20</v>
      </c>
      <c r="E25" t="s">
        <v>204</v>
      </c>
      <c r="F25" t="s">
        <v>799</v>
      </c>
      <c r="G25" t="s">
        <v>120</v>
      </c>
      <c r="H25" s="86">
        <v>0</v>
      </c>
      <c r="I25" s="86">
        <v>0</v>
      </c>
      <c r="J25" s="87">
        <v>3.0499999999999998E-3</v>
      </c>
      <c r="K25" s="86">
        <f t="shared" si="0"/>
        <v>2.9436013107194782E-7</v>
      </c>
      <c r="L25" s="86">
        <f>J25/'סכום נכסי הקרן'!$C$42</f>
        <v>7.3225400225697663E-8</v>
      </c>
    </row>
    <row r="26" spans="2:12">
      <c r="B26" s="83" t="s">
        <v>797</v>
      </c>
      <c r="C26" s="83" t="s">
        <v>802</v>
      </c>
      <c r="D26">
        <v>11</v>
      </c>
      <c r="E26" t="s">
        <v>204</v>
      </c>
      <c r="F26" t="s">
        <v>799</v>
      </c>
      <c r="G26" t="s">
        <v>106</v>
      </c>
      <c r="H26" s="86">
        <v>4.8099999999999997E-2</v>
      </c>
      <c r="I26" s="86">
        <v>4.8099999999999997E-2</v>
      </c>
      <c r="J26" s="87">
        <v>223.66652999999999</v>
      </c>
      <c r="K26" s="86">
        <f t="shared" si="0"/>
        <v>2.1586396422035328E-2</v>
      </c>
      <c r="L26" s="86">
        <f>J26/'סכום נכסי הקרן'!$C$42</f>
        <v>5.3698594020796762E-3</v>
      </c>
    </row>
    <row r="27" spans="2:12">
      <c r="B27" s="83" t="s">
        <v>803</v>
      </c>
      <c r="C27" s="83" t="s">
        <v>808</v>
      </c>
      <c r="D27">
        <v>12</v>
      </c>
      <c r="E27" t="s">
        <v>204</v>
      </c>
      <c r="F27" t="s">
        <v>205</v>
      </c>
      <c r="G27" t="s">
        <v>106</v>
      </c>
      <c r="H27" s="86">
        <v>4.8099999999999997E-2</v>
      </c>
      <c r="I27" s="86">
        <v>4.8099999999999997E-2</v>
      </c>
      <c r="J27" s="87">
        <v>455.38348000000002</v>
      </c>
      <c r="K27" s="86">
        <f t="shared" si="0"/>
        <v>4.3949751101901552E-2</v>
      </c>
      <c r="L27" s="86">
        <f>J27/'סכום נכסי הקרן'!$C$42</f>
        <v>1.0932995927597045E-2</v>
      </c>
    </row>
    <row r="28" spans="2:12">
      <c r="B28" s="83" t="s">
        <v>809</v>
      </c>
      <c r="C28" s="83" t="s">
        <v>817</v>
      </c>
      <c r="D28">
        <v>10</v>
      </c>
      <c r="E28" t="s">
        <v>204</v>
      </c>
      <c r="F28" t="s">
        <v>205</v>
      </c>
      <c r="G28" t="s">
        <v>106</v>
      </c>
      <c r="H28" s="86">
        <v>4.7600000000000003E-2</v>
      </c>
      <c r="I28" s="86">
        <v>4.7600000000000003E-2</v>
      </c>
      <c r="J28" s="87">
        <f>439.60974+3537.76204653</f>
        <v>3977.37178653</v>
      </c>
      <c r="K28" s="86">
        <f t="shared" si="0"/>
        <v>0.38386219029666824</v>
      </c>
      <c r="L28" s="86">
        <f>J28/'סכום נכסי הקרן'!$C$42</f>
        <v>9.5490046201658157E-2</v>
      </c>
    </row>
    <row r="29" spans="2:12">
      <c r="B29" s="83" t="s">
        <v>818</v>
      </c>
      <c r="C29" s="83" t="s">
        <v>824</v>
      </c>
      <c r="D29">
        <v>20</v>
      </c>
      <c r="E29" t="s">
        <v>204</v>
      </c>
      <c r="F29" t="s">
        <v>799</v>
      </c>
      <c r="G29" t="s">
        <v>106</v>
      </c>
      <c r="H29" s="86">
        <v>4.9099999999999998E-2</v>
      </c>
      <c r="I29" s="86">
        <v>4.9099999999999998E-2</v>
      </c>
      <c r="J29" s="87">
        <v>592.53462999999999</v>
      </c>
      <c r="K29" s="86">
        <f t="shared" si="0"/>
        <v>5.7186416836546919E-2</v>
      </c>
      <c r="L29" s="86">
        <f>J29/'סכום נכסי הקרן'!$C$42</f>
        <v>1.4225765714536289E-2</v>
      </c>
    </row>
    <row r="30" spans="2:12">
      <c r="B30" s="83" t="s">
        <v>809</v>
      </c>
      <c r="C30" s="83" t="s">
        <v>815</v>
      </c>
      <c r="D30">
        <v>10</v>
      </c>
      <c r="E30" t="s">
        <v>204</v>
      </c>
      <c r="F30" t="s">
        <v>799</v>
      </c>
      <c r="G30" t="s">
        <v>200</v>
      </c>
      <c r="H30" s="86">
        <v>0</v>
      </c>
      <c r="I30" s="86">
        <v>0</v>
      </c>
      <c r="J30" s="87">
        <v>2.7620000000000002E-2</v>
      </c>
      <c r="K30" s="86">
        <f t="shared" si="0"/>
        <v>2.6656481377728523E-6</v>
      </c>
      <c r="L30" s="86">
        <f>J30/'סכום נכסי הקרן'!$C$42</f>
        <v>6.6311001778156383E-7</v>
      </c>
    </row>
    <row r="31" spans="2:12">
      <c r="B31" s="83" t="s">
        <v>803</v>
      </c>
      <c r="C31" s="83" t="s">
        <v>804</v>
      </c>
      <c r="D31">
        <v>12</v>
      </c>
      <c r="E31" t="s">
        <v>204</v>
      </c>
      <c r="F31" t="s">
        <v>799</v>
      </c>
      <c r="G31" t="s">
        <v>116</v>
      </c>
      <c r="H31" s="86">
        <v>0</v>
      </c>
      <c r="I31" s="86">
        <v>0</v>
      </c>
      <c r="J31" s="87">
        <v>1.4619999999999999E-2</v>
      </c>
      <c r="K31" s="86">
        <f t="shared" si="0"/>
        <v>1.4109983987776646E-6</v>
      </c>
      <c r="L31" s="86">
        <f>J31/'סכום נכסי הקרן'!$C$42</f>
        <v>3.5100175452449176E-7</v>
      </c>
    </row>
    <row r="32" spans="2:12">
      <c r="B32" s="83" t="s">
        <v>809</v>
      </c>
      <c r="C32" s="83" t="s">
        <v>811</v>
      </c>
      <c r="D32">
        <v>10</v>
      </c>
      <c r="E32" t="s">
        <v>204</v>
      </c>
      <c r="F32" t="s">
        <v>205</v>
      </c>
      <c r="G32" t="s">
        <v>116</v>
      </c>
      <c r="H32" s="86">
        <v>0</v>
      </c>
      <c r="I32" s="86">
        <v>0</v>
      </c>
      <c r="J32" s="87">
        <f>0.00701+0.01639057</f>
        <v>2.3400569999999999E-2</v>
      </c>
      <c r="K32" s="86">
        <f t="shared" si="0"/>
        <v>2.2584245417568161E-6</v>
      </c>
      <c r="L32" s="86">
        <f>J32/'סכום נכסי הקרן'!$C$42</f>
        <v>5.6180855860965703E-7</v>
      </c>
    </row>
    <row r="33" spans="2:12">
      <c r="B33" s="83" t="s">
        <v>818</v>
      </c>
      <c r="C33" s="83" t="s">
        <v>820</v>
      </c>
      <c r="D33">
        <v>20</v>
      </c>
      <c r="E33" t="s">
        <v>204</v>
      </c>
      <c r="F33" t="s">
        <v>799</v>
      </c>
      <c r="G33" t="s">
        <v>116</v>
      </c>
      <c r="H33" s="86">
        <v>0</v>
      </c>
      <c r="I33" s="86">
        <v>0</v>
      </c>
      <c r="J33" s="87">
        <v>0.21337999999999999</v>
      </c>
      <c r="K33" s="86">
        <f t="shared" si="0"/>
        <v>2.0593627792830238E-5</v>
      </c>
      <c r="L33" s="86">
        <f>J33/'סכום נכסי הקרן'!$C$42</f>
        <v>5.1228970164456942E-6</v>
      </c>
    </row>
    <row r="34" spans="2:12">
      <c r="B34" s="83" t="s">
        <v>803</v>
      </c>
      <c r="C34" s="83" t="s">
        <v>807</v>
      </c>
      <c r="D34">
        <v>12</v>
      </c>
      <c r="E34" t="s">
        <v>204</v>
      </c>
      <c r="F34" t="s">
        <v>799</v>
      </c>
      <c r="G34" t="s">
        <v>199</v>
      </c>
      <c r="H34" s="86">
        <v>0</v>
      </c>
      <c r="I34" s="86">
        <v>0</v>
      </c>
      <c r="J34" s="87">
        <v>6.2570000000000001E-2</v>
      </c>
      <c r="K34" s="86">
        <f t="shared" si="0"/>
        <v>6.0387257053022212E-6</v>
      </c>
      <c r="L34" s="86">
        <f>J34/'סכום נכסי הקרן'!$C$42</f>
        <v>1.5022010793842304E-6</v>
      </c>
    </row>
    <row r="35" spans="2:12">
      <c r="B35" s="83" t="s">
        <v>809</v>
      </c>
      <c r="C35" s="83" t="s">
        <v>816</v>
      </c>
      <c r="D35">
        <v>10</v>
      </c>
      <c r="E35" t="s">
        <v>204</v>
      </c>
      <c r="F35" t="s">
        <v>799</v>
      </c>
      <c r="G35" t="s">
        <v>199</v>
      </c>
      <c r="H35" s="86">
        <v>0</v>
      </c>
      <c r="I35" s="86">
        <v>0</v>
      </c>
      <c r="J35" s="87">
        <v>6.2553700000000001</v>
      </c>
      <c r="K35" s="86">
        <f t="shared" si="0"/>
        <v>6.0371525675525584E-4</v>
      </c>
      <c r="L35" s="86">
        <f>J35/'סכום נכסי הקרן'!$C$42</f>
        <v>1.5018097436387621E-4</v>
      </c>
    </row>
    <row r="36" spans="2:12">
      <c r="B36" s="83" t="s">
        <v>818</v>
      </c>
      <c r="C36" s="83" t="s">
        <v>823</v>
      </c>
      <c r="D36">
        <v>20</v>
      </c>
      <c r="E36" t="s">
        <v>204</v>
      </c>
      <c r="F36" t="s">
        <v>799</v>
      </c>
      <c r="G36" t="s">
        <v>199</v>
      </c>
      <c r="H36" s="86">
        <v>0</v>
      </c>
      <c r="I36" s="86">
        <v>0</v>
      </c>
      <c r="J36" s="87">
        <v>2.9999999999999997E-5</v>
      </c>
      <c r="K36" s="86">
        <f t="shared" si="0"/>
        <v>2.8953455515273553E-9</v>
      </c>
      <c r="L36" s="86">
        <f>J36/'סכום נכסי הקרן'!$C$42</f>
        <v>7.202498382855508E-10</v>
      </c>
    </row>
    <row r="37" spans="2:12">
      <c r="B37" s="83" t="s">
        <v>797</v>
      </c>
      <c r="C37" s="83" t="s">
        <v>801</v>
      </c>
      <c r="D37">
        <v>11</v>
      </c>
      <c r="E37" t="s">
        <v>204</v>
      </c>
      <c r="F37" t="s">
        <v>799</v>
      </c>
      <c r="G37" t="s">
        <v>113</v>
      </c>
      <c r="H37" s="86">
        <v>0</v>
      </c>
      <c r="I37" s="86">
        <v>0</v>
      </c>
      <c r="J37" s="87">
        <v>1.4000000000000001E-4</v>
      </c>
      <c r="K37" s="86">
        <f t="shared" si="0"/>
        <v>1.3511612573794327E-8</v>
      </c>
      <c r="L37" s="86">
        <f>J37/'סכום נכסי הקרן'!$C$42</f>
        <v>3.3611659119992377E-9</v>
      </c>
    </row>
    <row r="38" spans="2:12">
      <c r="B38" s="83" t="s">
        <v>803</v>
      </c>
      <c r="C38" s="83" t="s">
        <v>806</v>
      </c>
      <c r="D38">
        <v>12</v>
      </c>
      <c r="E38" t="s">
        <v>204</v>
      </c>
      <c r="F38" t="s">
        <v>205</v>
      </c>
      <c r="G38" t="s">
        <v>113</v>
      </c>
      <c r="H38" s="86">
        <v>4.6870000000000002E-2</v>
      </c>
      <c r="I38" s="86">
        <v>4.6870000000000002E-2</v>
      </c>
      <c r="J38" s="87">
        <v>10.508839999999999</v>
      </c>
      <c r="K38" s="86">
        <f t="shared" si="0"/>
        <v>1.0142241048570911E-3</v>
      </c>
      <c r="L38" s="86">
        <f>J38/'סכום נכסי הקרן'!$C$42</f>
        <v>2.522996770189576E-4</v>
      </c>
    </row>
    <row r="39" spans="2:12">
      <c r="B39" s="83" t="s">
        <v>809</v>
      </c>
      <c r="C39" s="83" t="s">
        <v>814</v>
      </c>
      <c r="D39">
        <v>10</v>
      </c>
      <c r="E39" t="s">
        <v>204</v>
      </c>
      <c r="F39" t="s">
        <v>205</v>
      </c>
      <c r="G39" t="s">
        <v>113</v>
      </c>
      <c r="H39" s="86">
        <v>4.632E-2</v>
      </c>
      <c r="I39" s="86">
        <v>4.632E-2</v>
      </c>
      <c r="J39" s="87">
        <v>9.5995400000000011</v>
      </c>
      <c r="K39" s="86">
        <f t="shared" si="0"/>
        <v>9.2646618119029717E-4</v>
      </c>
      <c r="L39" s="86">
        <f>J39/'סכום נכסי הקרן'!$C$42</f>
        <v>2.3046890442052258E-4</v>
      </c>
    </row>
    <row r="40" spans="2:12">
      <c r="B40" s="83" t="s">
        <v>818</v>
      </c>
      <c r="C40" s="83" t="s">
        <v>822</v>
      </c>
      <c r="D40">
        <v>20</v>
      </c>
      <c r="E40" t="s">
        <v>204</v>
      </c>
      <c r="F40" t="s">
        <v>799</v>
      </c>
      <c r="G40" t="s">
        <v>113</v>
      </c>
      <c r="H40" s="86">
        <v>4.4900000000000002E-2</v>
      </c>
      <c r="I40" s="86">
        <v>4.4900000000000002E-2</v>
      </c>
      <c r="J40" s="87">
        <v>1.4599999999999999E-3</v>
      </c>
      <c r="K40" s="86">
        <f t="shared" si="0"/>
        <v>1.4090681684099797E-7</v>
      </c>
      <c r="L40" s="86">
        <f>J40/'סכום נכסי הקרן'!$C$42</f>
        <v>3.5052158796563474E-8</v>
      </c>
    </row>
    <row r="41" spans="2:12">
      <c r="B41" s="83" t="s">
        <v>809</v>
      </c>
      <c r="C41" s="83" t="s">
        <v>812</v>
      </c>
      <c r="D41">
        <v>10</v>
      </c>
      <c r="E41" t="s">
        <v>204</v>
      </c>
      <c r="F41" t="s">
        <v>799</v>
      </c>
      <c r="G41" t="s">
        <v>198</v>
      </c>
      <c r="H41" s="86">
        <v>0</v>
      </c>
      <c r="I41" s="86">
        <v>0</v>
      </c>
      <c r="J41" s="87">
        <v>0.30948000000000003</v>
      </c>
      <c r="K41" s="86">
        <f t="shared" si="0"/>
        <v>2.9868384709556203E-5</v>
      </c>
      <c r="L41" s="86">
        <f>J41/'סכום נכסי הקרן'!$C$42</f>
        <v>7.4300973317537433E-6</v>
      </c>
    </row>
    <row r="42" spans="2:12">
      <c r="B42" s="79" t="s">
        <v>210</v>
      </c>
      <c r="D42" s="16"/>
      <c r="I42" s="80">
        <v>0</v>
      </c>
      <c r="J42" s="81">
        <v>0</v>
      </c>
      <c r="K42" s="80">
        <f t="shared" si="0"/>
        <v>0</v>
      </c>
      <c r="L42" s="80">
        <f>J42/'סכום נכסי הקרן'!$C$42</f>
        <v>0</v>
      </c>
    </row>
    <row r="43" spans="2:12">
      <c r="B43" t="s">
        <v>207</v>
      </c>
      <c r="C43" t="s">
        <v>207</v>
      </c>
      <c r="D43" s="16"/>
      <c r="E43" t="s">
        <v>207</v>
      </c>
      <c r="G43" t="s">
        <v>207</v>
      </c>
      <c r="H43" s="78">
        <v>0</v>
      </c>
      <c r="I43" s="78">
        <v>0</v>
      </c>
      <c r="J43" s="77">
        <v>0</v>
      </c>
      <c r="K43" s="78">
        <f t="shared" si="0"/>
        <v>0</v>
      </c>
      <c r="L43" s="78">
        <f>J43/'סכום נכסי הקרן'!$C$42</f>
        <v>0</v>
      </c>
    </row>
    <row r="44" spans="2:12">
      <c r="B44" s="79" t="s">
        <v>211</v>
      </c>
      <c r="D44" s="16"/>
      <c r="I44" s="80">
        <v>0</v>
      </c>
      <c r="J44" s="81">
        <v>0</v>
      </c>
      <c r="K44" s="80">
        <f t="shared" si="0"/>
        <v>0</v>
      </c>
      <c r="L44" s="80">
        <f>J44/'סכום נכסי הקרן'!$C$42</f>
        <v>0</v>
      </c>
    </row>
    <row r="45" spans="2:12">
      <c r="B45" t="s">
        <v>207</v>
      </c>
      <c r="C45" t="s">
        <v>207</v>
      </c>
      <c r="D45" s="16"/>
      <c r="E45" t="s">
        <v>207</v>
      </c>
      <c r="G45" t="s">
        <v>207</v>
      </c>
      <c r="H45" s="78">
        <v>0</v>
      </c>
      <c r="I45" s="78">
        <v>0</v>
      </c>
      <c r="J45" s="77">
        <v>0</v>
      </c>
      <c r="K45" s="78">
        <f t="shared" si="0"/>
        <v>0</v>
      </c>
      <c r="L45" s="78">
        <f>J45/'סכום נכסי הקרן'!$C$42</f>
        <v>0</v>
      </c>
    </row>
    <row r="46" spans="2:12">
      <c r="B46" s="79" t="s">
        <v>212</v>
      </c>
      <c r="D46" s="16"/>
      <c r="I46" s="80">
        <v>0</v>
      </c>
      <c r="J46" s="81">
        <v>0</v>
      </c>
      <c r="K46" s="80">
        <f t="shared" si="0"/>
        <v>0</v>
      </c>
      <c r="L46" s="80">
        <f>J46/'סכום נכסי הקרן'!$C$42</f>
        <v>0</v>
      </c>
    </row>
    <row r="47" spans="2:12">
      <c r="B47" t="s">
        <v>207</v>
      </c>
      <c r="C47" t="s">
        <v>207</v>
      </c>
      <c r="D47" s="16"/>
      <c r="E47" t="s">
        <v>207</v>
      </c>
      <c r="G47" t="s">
        <v>207</v>
      </c>
      <c r="H47" s="78">
        <v>0</v>
      </c>
      <c r="I47" s="78">
        <v>0</v>
      </c>
      <c r="J47" s="77">
        <v>0</v>
      </c>
      <c r="K47" s="78">
        <f t="shared" si="0"/>
        <v>0</v>
      </c>
      <c r="L47" s="78">
        <f>J47/'סכום נכסי הקרן'!$C$42</f>
        <v>0</v>
      </c>
    </row>
    <row r="48" spans="2:12">
      <c r="B48" s="79" t="s">
        <v>213</v>
      </c>
      <c r="D48" s="16"/>
      <c r="I48" s="80">
        <v>0</v>
      </c>
      <c r="J48" s="81">
        <v>0</v>
      </c>
      <c r="K48" s="80">
        <f t="shared" si="0"/>
        <v>0</v>
      </c>
      <c r="L48" s="80">
        <f>J48/'סכום נכסי הקרן'!$C$42</f>
        <v>0</v>
      </c>
    </row>
    <row r="49" spans="2:12">
      <c r="B49" t="s">
        <v>207</v>
      </c>
      <c r="C49" t="s">
        <v>207</v>
      </c>
      <c r="D49" s="16"/>
      <c r="E49" t="s">
        <v>207</v>
      </c>
      <c r="G49" t="s">
        <v>207</v>
      </c>
      <c r="H49" s="78">
        <v>0</v>
      </c>
      <c r="I49" s="78">
        <v>0</v>
      </c>
      <c r="J49" s="77">
        <v>0</v>
      </c>
      <c r="K49" s="78">
        <f t="shared" si="0"/>
        <v>0</v>
      </c>
      <c r="L49" s="78">
        <f>J49/'סכום נכסי הקרן'!$C$42</f>
        <v>0</v>
      </c>
    </row>
    <row r="50" spans="2:12">
      <c r="B50" s="79" t="s">
        <v>214</v>
      </c>
      <c r="D50" s="16"/>
      <c r="I50" s="80">
        <v>0</v>
      </c>
      <c r="J50" s="81">
        <v>0</v>
      </c>
      <c r="K50" s="80">
        <f t="shared" si="0"/>
        <v>0</v>
      </c>
      <c r="L50" s="80">
        <f>J50/'סכום נכסי הקרן'!$C$42</f>
        <v>0</v>
      </c>
    </row>
    <row r="51" spans="2:12">
      <c r="B51" t="s">
        <v>207</v>
      </c>
      <c r="C51" t="s">
        <v>207</v>
      </c>
      <c r="D51" s="16"/>
      <c r="E51" t="s">
        <v>207</v>
      </c>
      <c r="G51" t="s">
        <v>207</v>
      </c>
      <c r="H51" s="78">
        <v>0</v>
      </c>
      <c r="I51" s="78">
        <v>0</v>
      </c>
      <c r="J51" s="77">
        <v>0</v>
      </c>
      <c r="K51" s="78">
        <f t="shared" si="0"/>
        <v>0</v>
      </c>
      <c r="L51" s="78">
        <f>J51/'סכום נכסי הקרן'!$C$42</f>
        <v>0</v>
      </c>
    </row>
    <row r="52" spans="2:12">
      <c r="B52" s="79" t="s">
        <v>215</v>
      </c>
      <c r="D52" s="16"/>
      <c r="I52" s="80">
        <v>0</v>
      </c>
      <c r="J52" s="81">
        <f>J53+J57</f>
        <v>351.14643000000007</v>
      </c>
      <c r="K52" s="80">
        <f t="shared" si="0"/>
        <v>3.3889675134507073E-2</v>
      </c>
      <c r="L52" s="80">
        <f>J52/'סכום נכסי הקרן'!$C$42</f>
        <v>8.4304386474016186E-3</v>
      </c>
    </row>
    <row r="53" spans="2:12">
      <c r="B53" s="79" t="s">
        <v>216</v>
      </c>
      <c r="D53" s="16"/>
      <c r="I53" s="80">
        <v>0</v>
      </c>
      <c r="J53" s="81">
        <f>SUM(J54:J56)</f>
        <v>351.14643000000007</v>
      </c>
      <c r="K53" s="80">
        <f t="shared" si="0"/>
        <v>3.3889675134507073E-2</v>
      </c>
      <c r="L53" s="80">
        <f>J53/'סכום נכסי הקרן'!$C$42</f>
        <v>8.4304386474016186E-3</v>
      </c>
    </row>
    <row r="54" spans="2:12">
      <c r="B54" s="83" t="s">
        <v>825</v>
      </c>
      <c r="C54" s="83" t="s">
        <v>826</v>
      </c>
      <c r="D54">
        <v>85</v>
      </c>
      <c r="E54" t="s">
        <v>296</v>
      </c>
      <c r="F54" t="s">
        <v>209</v>
      </c>
      <c r="G54" t="s">
        <v>110</v>
      </c>
      <c r="H54" s="86">
        <v>5.6300000000000003E-2</v>
      </c>
      <c r="I54" s="86">
        <v>5.6300000000000003E-2</v>
      </c>
      <c r="J54" s="87">
        <v>49.670110000000001</v>
      </c>
      <c r="K54" s="86">
        <f t="shared" si="0"/>
        <v>4.7937377344124807E-3</v>
      </c>
      <c r="L54" s="86">
        <f>J54/'סכום נכסי הקרן'!$C$42</f>
        <v>1.1924962898375174E-3</v>
      </c>
    </row>
    <row r="55" spans="2:12">
      <c r="B55" s="83" t="s">
        <v>825</v>
      </c>
      <c r="C55" s="83" t="s">
        <v>828</v>
      </c>
      <c r="D55">
        <v>85</v>
      </c>
      <c r="E55" t="s">
        <v>296</v>
      </c>
      <c r="F55" t="s">
        <v>209</v>
      </c>
      <c r="G55" t="s">
        <v>106</v>
      </c>
      <c r="H55" s="86">
        <v>5.2299999999999999E-2</v>
      </c>
      <c r="I55" s="86">
        <v>5.2299999999999999E-2</v>
      </c>
      <c r="J55" s="87">
        <v>286.81465000000003</v>
      </c>
      <c r="K55" s="86">
        <f t="shared" si="0"/>
        <v>2.7680917366345852E-2</v>
      </c>
      <c r="L55" s="86">
        <f>J55/'סכום נכסי הקרן'!$C$42</f>
        <v>6.8859401760142293E-3</v>
      </c>
    </row>
    <row r="56" spans="2:12">
      <c r="B56" s="83" t="s">
        <v>825</v>
      </c>
      <c r="C56" s="83" t="s">
        <v>827</v>
      </c>
      <c r="D56">
        <v>85</v>
      </c>
      <c r="E56" t="s">
        <v>296</v>
      </c>
      <c r="F56" t="s">
        <v>209</v>
      </c>
      <c r="G56" t="s">
        <v>199</v>
      </c>
      <c r="H56" s="86">
        <v>0</v>
      </c>
      <c r="I56" s="86">
        <v>0</v>
      </c>
      <c r="J56" s="87">
        <v>14.661670000000001</v>
      </c>
      <c r="K56" s="86">
        <f t="shared" si="0"/>
        <v>1.4150200337487361E-3</v>
      </c>
      <c r="L56" s="86">
        <f>J56/'סכום נכסי הקרן'!$C$42</f>
        <v>3.5200218154987043E-4</v>
      </c>
    </row>
    <row r="57" spans="2:12">
      <c r="B57" s="79" t="s">
        <v>214</v>
      </c>
      <c r="D57" s="16"/>
      <c r="I57" s="80">
        <v>0</v>
      </c>
      <c r="J57" s="81">
        <v>0</v>
      </c>
      <c r="K57" s="80">
        <f t="shared" si="0"/>
        <v>0</v>
      </c>
      <c r="L57" s="80">
        <f>J57/'סכום נכסי הקרן'!$C$42</f>
        <v>0</v>
      </c>
    </row>
    <row r="58" spans="2:12">
      <c r="B58" t="s">
        <v>207</v>
      </c>
      <c r="C58" t="s">
        <v>207</v>
      </c>
      <c r="D58" s="16"/>
      <c r="E58" t="s">
        <v>207</v>
      </c>
      <c r="G58" t="s">
        <v>207</v>
      </c>
      <c r="H58" s="78">
        <v>0</v>
      </c>
      <c r="I58" s="78">
        <v>0</v>
      </c>
      <c r="J58" s="77">
        <v>0</v>
      </c>
      <c r="K58" s="78">
        <f t="shared" si="0"/>
        <v>0</v>
      </c>
      <c r="L58" s="78">
        <f>J58/'סכום נכסי הקרן'!$C$42</f>
        <v>0</v>
      </c>
    </row>
    <row r="59" spans="2:12">
      <c r="B59" t="s">
        <v>217</v>
      </c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5">
      <c r="D497" s="16"/>
    </row>
    <row r="498" spans="4:5">
      <c r="D498" s="16"/>
    </row>
    <row r="499" spans="4:5">
      <c r="D499" s="16"/>
    </row>
    <row r="500" spans="4:5">
      <c r="D500" s="16"/>
    </row>
    <row r="501" spans="4:5">
      <c r="D501" s="16"/>
    </row>
    <row r="502" spans="4:5">
      <c r="E502" s="15"/>
    </row>
  </sheetData>
  <sortState xmlns:xlrd2="http://schemas.microsoft.com/office/spreadsheetml/2017/richdata2" ref="A19:BI41">
    <sortCondition ref="G19:G41"/>
    <sortCondition ref="B19:B41"/>
  </sortState>
  <mergeCells count="1">
    <mergeCell ref="B7:L7"/>
  </mergeCells>
  <dataValidations count="1">
    <dataValidation allowBlank="1" showInputMessage="1" showErrorMessage="1" sqref="E11 C1:C4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4"/>
  <sheetViews>
    <sheetView rightToLeft="1" workbookViewId="0">
      <selection activeCell="F17" sqref="F1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82">
        <v>45197</v>
      </c>
    </row>
    <row r="2" spans="2:49" s="1" customFormat="1">
      <c r="B2" s="2" t="s">
        <v>1</v>
      </c>
      <c r="C2" s="12" t="s">
        <v>795</v>
      </c>
    </row>
    <row r="3" spans="2:49" s="1" customFormat="1">
      <c r="B3" s="2" t="s">
        <v>2</v>
      </c>
      <c r="C3" s="83" t="s">
        <v>796</v>
      </c>
    </row>
    <row r="4" spans="2:49" s="1" customFormat="1">
      <c r="B4" s="2" t="s">
        <v>3</v>
      </c>
      <c r="C4" s="84" t="s">
        <v>196</v>
      </c>
    </row>
    <row r="6" spans="2:4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49" ht="26.25" customHeight="1">
      <c r="B7" s="107" t="s">
        <v>143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186</v>
      </c>
      <c r="H8" s="28" t="s">
        <v>187</v>
      </c>
      <c r="I8" s="28" t="s">
        <v>5</v>
      </c>
      <c r="J8" s="28" t="s">
        <v>57</v>
      </c>
      <c r="K8" s="36" t="s">
        <v>182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183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117</v>
      </c>
      <c r="C11" s="7"/>
      <c r="D11" s="7"/>
      <c r="E11" s="7"/>
      <c r="F11" s="7"/>
      <c r="G11" s="75"/>
      <c r="H11" s="7"/>
      <c r="I11" s="75">
        <f>I12+I315</f>
        <v>196.17840177778675</v>
      </c>
      <c r="J11" s="76">
        <f>I11/$I$11</f>
        <v>1</v>
      </c>
      <c r="K11" s="76">
        <f>I11/'סכום נכסי הקרן'!$C$42</f>
        <v>4.7099154051856241E-3</v>
      </c>
      <c r="M11" s="81"/>
      <c r="N11" s="81"/>
      <c r="AW11" s="16"/>
    </row>
    <row r="12" spans="2:49">
      <c r="B12" s="79" t="s">
        <v>835</v>
      </c>
      <c r="C12" s="16"/>
      <c r="D12" s="16"/>
      <c r="G12" s="81"/>
      <c r="I12" s="81">
        <f>I13+I15+I244+I311+I313</f>
        <v>151.65404227178672</v>
      </c>
      <c r="J12" s="80">
        <f t="shared" ref="J12:J75" si="0">I12/$I$11</f>
        <v>0.77304148110843918</v>
      </c>
      <c r="K12" s="80">
        <f>I12/'סכום נכסי הקרן'!$C$42</f>
        <v>3.6409599807201492E-3</v>
      </c>
    </row>
    <row r="13" spans="2:49">
      <c r="B13" s="79" t="s">
        <v>716</v>
      </c>
      <c r="C13" s="16"/>
      <c r="D13" s="16"/>
      <c r="G13" s="81"/>
      <c r="I13" s="81">
        <v>0</v>
      </c>
      <c r="J13" s="80">
        <f t="shared" si="0"/>
        <v>0</v>
      </c>
      <c r="K13" s="80">
        <f>I13/'סכום נכסי הקרן'!$C$42</f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87">
        <v>0</v>
      </c>
      <c r="H14" s="87">
        <v>0</v>
      </c>
      <c r="I14" s="87">
        <v>0</v>
      </c>
      <c r="J14" s="86">
        <f t="shared" si="0"/>
        <v>0</v>
      </c>
      <c r="K14" s="86">
        <f>I14/'סכום נכסי הקרן'!$C$42</f>
        <v>0</v>
      </c>
    </row>
    <row r="15" spans="2:49">
      <c r="B15" s="89" t="s">
        <v>1422</v>
      </c>
      <c r="C15" s="16"/>
      <c r="D15" s="16"/>
      <c r="G15" s="81"/>
      <c r="I15" s="81">
        <f>SUM(I16:I243)</f>
        <v>98.890536047786711</v>
      </c>
      <c r="J15" s="80">
        <f t="shared" si="0"/>
        <v>0.50408472671625193</v>
      </c>
      <c r="K15" s="80">
        <f>I15/'סכום נכסי הקרן'!$C$42</f>
        <v>2.3741964198796604E-3</v>
      </c>
    </row>
    <row r="16" spans="2:49">
      <c r="B16" t="s">
        <v>836</v>
      </c>
      <c r="C16" t="s">
        <v>837</v>
      </c>
      <c r="D16" t="s">
        <v>832</v>
      </c>
      <c r="E16" t="s">
        <v>106</v>
      </c>
      <c r="F16" s="88">
        <v>44951</v>
      </c>
      <c r="G16" s="77">
        <v>29690.964800000002</v>
      </c>
      <c r="H16" s="77">
        <v>-16.205981999999999</v>
      </c>
      <c r="I16" s="77">
        <v>-4.8117123730000007</v>
      </c>
      <c r="J16" s="78">
        <f t="shared" si="0"/>
        <v>-2.4527227918036951E-2</v>
      </c>
      <c r="K16" s="78">
        <f>I16/'סכום נכסי הקרן'!$C$42</f>
        <v>-1.1552116861766114E-4</v>
      </c>
    </row>
    <row r="17" spans="2:11">
      <c r="B17" t="s">
        <v>838</v>
      </c>
      <c r="C17" t="s">
        <v>839</v>
      </c>
      <c r="D17" t="s">
        <v>832</v>
      </c>
      <c r="E17" t="s">
        <v>106</v>
      </c>
      <c r="F17" s="88">
        <v>44951</v>
      </c>
      <c r="G17" s="77">
        <v>33932.531199999998</v>
      </c>
      <c r="H17" s="77">
        <v>-16.205981999999999</v>
      </c>
      <c r="I17" s="77">
        <v>-5.4990998550000008</v>
      </c>
      <c r="J17" s="78">
        <f t="shared" si="0"/>
        <v>-2.8031117621341858E-2</v>
      </c>
      <c r="K17" s="78">
        <f>I17/'סכום נכסי הקרן'!$C$42</f>
        <v>-1.3202419270932821E-4</v>
      </c>
    </row>
    <row r="18" spans="2:11">
      <c r="B18" t="s">
        <v>840</v>
      </c>
      <c r="C18" t="s">
        <v>841</v>
      </c>
      <c r="D18" t="s">
        <v>832</v>
      </c>
      <c r="E18" t="s">
        <v>106</v>
      </c>
      <c r="F18" s="88">
        <v>44951</v>
      </c>
      <c r="G18" s="77">
        <v>63652.328399999999</v>
      </c>
      <c r="H18" s="77">
        <v>-16.153344000000001</v>
      </c>
      <c r="I18" s="77">
        <v>-10.281979828999999</v>
      </c>
      <c r="J18" s="78">
        <f t="shared" si="0"/>
        <v>-5.2411375237150219E-2</v>
      </c>
      <c r="K18" s="78">
        <f>I18/'סכום נכסי הקרן'!$C$42</f>
        <v>-2.4685314363641814E-4</v>
      </c>
    </row>
    <row r="19" spans="2:11">
      <c r="B19" t="s">
        <v>842</v>
      </c>
      <c r="C19" t="s">
        <v>843</v>
      </c>
      <c r="D19" t="s">
        <v>832</v>
      </c>
      <c r="E19" t="s">
        <v>106</v>
      </c>
      <c r="F19" s="88">
        <v>44950</v>
      </c>
      <c r="G19" s="77">
        <v>51295.530623999999</v>
      </c>
      <c r="H19" s="77">
        <v>-15.311919</v>
      </c>
      <c r="I19" s="77">
        <v>-7.854330191999999</v>
      </c>
      <c r="J19" s="78">
        <f t="shared" si="0"/>
        <v>-4.0036671319693379E-2</v>
      </c>
      <c r="K19" s="78">
        <f>I19/'סכום נכסי הקרן'!$C$42</f>
        <v>-1.885693350209773E-4</v>
      </c>
    </row>
    <row r="20" spans="2:11">
      <c r="B20" t="s">
        <v>844</v>
      </c>
      <c r="C20" t="s">
        <v>845</v>
      </c>
      <c r="D20" t="s">
        <v>832</v>
      </c>
      <c r="E20" t="s">
        <v>106</v>
      </c>
      <c r="F20" s="88">
        <v>44950</v>
      </c>
      <c r="G20" s="77">
        <v>29924.186880000001</v>
      </c>
      <c r="H20" s="77">
        <v>-15.305006000000001</v>
      </c>
      <c r="I20" s="77">
        <v>-4.5798985959999996</v>
      </c>
      <c r="J20" s="78">
        <f t="shared" si="0"/>
        <v>-2.3345580117365299E-2</v>
      </c>
      <c r="K20" s="78">
        <f>I20/'סכום נכסי הקרן'!$C$42</f>
        <v>-1.0995570743777404E-4</v>
      </c>
    </row>
    <row r="21" spans="2:11">
      <c r="B21" t="s">
        <v>846</v>
      </c>
      <c r="C21" t="s">
        <v>847</v>
      </c>
      <c r="D21" t="s">
        <v>832</v>
      </c>
      <c r="E21" t="s">
        <v>106</v>
      </c>
      <c r="F21" s="88">
        <v>44952</v>
      </c>
      <c r="G21" s="77">
        <v>40222.453810999999</v>
      </c>
      <c r="H21" s="77">
        <v>-15.185104000000001</v>
      </c>
      <c r="I21" s="77">
        <v>-6.1078215299999998</v>
      </c>
      <c r="J21" s="78">
        <f t="shared" si="0"/>
        <v>-3.1134016153920915E-2</v>
      </c>
      <c r="K21" s="78">
        <f>I21/'סכום נכסי הקרן'!$C$42</f>
        <v>-1.4663858230865018E-4</v>
      </c>
    </row>
    <row r="22" spans="2:11">
      <c r="B22" t="s">
        <v>848</v>
      </c>
      <c r="C22" t="s">
        <v>849</v>
      </c>
      <c r="D22" t="s">
        <v>832</v>
      </c>
      <c r="E22" t="s">
        <v>106</v>
      </c>
      <c r="F22" s="88">
        <v>44952</v>
      </c>
      <c r="G22" s="77">
        <v>81320.182400000005</v>
      </c>
      <c r="H22" s="77">
        <v>-15.157515</v>
      </c>
      <c r="I22" s="77">
        <v>-12.326118821</v>
      </c>
      <c r="J22" s="78">
        <f t="shared" si="0"/>
        <v>-6.2831171572913097E-2</v>
      </c>
      <c r="K22" s="78">
        <f>I22/'סכום נכסי הקרן'!$C$42</f>
        <v>-2.9592950291712445E-4</v>
      </c>
    </row>
    <row r="23" spans="2:11">
      <c r="B23" t="s">
        <v>850</v>
      </c>
      <c r="C23" t="s">
        <v>851</v>
      </c>
      <c r="D23" t="s">
        <v>832</v>
      </c>
      <c r="E23" t="s">
        <v>106</v>
      </c>
      <c r="F23" s="88">
        <v>44952</v>
      </c>
      <c r="G23" s="77">
        <v>41104.084531</v>
      </c>
      <c r="H23" s="77">
        <v>-15.112710999999999</v>
      </c>
      <c r="I23" s="77">
        <v>-6.2119413489999999</v>
      </c>
      <c r="J23" s="78">
        <f t="shared" si="0"/>
        <v>-3.1664756633282845E-2</v>
      </c>
      <c r="K23" s="78">
        <f>I23/'סכום נכסי הקרן'!$C$42</f>
        <v>-1.4913832506855255E-4</v>
      </c>
    </row>
    <row r="24" spans="2:11">
      <c r="B24" t="s">
        <v>852</v>
      </c>
      <c r="C24" t="s">
        <v>853</v>
      </c>
      <c r="D24" t="s">
        <v>832</v>
      </c>
      <c r="E24" t="s">
        <v>106</v>
      </c>
      <c r="F24" s="88">
        <v>44959</v>
      </c>
      <c r="G24" s="77">
        <v>53606.018201999999</v>
      </c>
      <c r="H24" s="77">
        <v>-13.976167999999999</v>
      </c>
      <c r="I24" s="77">
        <v>-7.4920671039999993</v>
      </c>
      <c r="J24" s="78">
        <f t="shared" si="0"/>
        <v>-3.8190071058313235E-2</v>
      </c>
      <c r="K24" s="78">
        <f>I24/'סכום נכסי הקרן'!$C$42</f>
        <v>-1.7987200400268314E-4</v>
      </c>
    </row>
    <row r="25" spans="2:11">
      <c r="B25" t="s">
        <v>854</v>
      </c>
      <c r="C25" t="s">
        <v>855</v>
      </c>
      <c r="D25" t="s">
        <v>832</v>
      </c>
      <c r="E25" t="s">
        <v>106</v>
      </c>
      <c r="F25" s="88">
        <v>44959</v>
      </c>
      <c r="G25" s="77">
        <v>43270.384480000001</v>
      </c>
      <c r="H25" s="77">
        <v>-13.871530999999999</v>
      </c>
      <c r="I25" s="77">
        <v>-6.0022649600000006</v>
      </c>
      <c r="J25" s="78">
        <f t="shared" si="0"/>
        <v>-3.0595951978438618E-2</v>
      </c>
      <c r="K25" s="78">
        <f>I25/'סכום נכסי הקרן'!$C$42</f>
        <v>-1.4410434555956763E-4</v>
      </c>
    </row>
    <row r="26" spans="2:11">
      <c r="B26" t="s">
        <v>856</v>
      </c>
      <c r="C26" t="s">
        <v>857</v>
      </c>
      <c r="D26" t="s">
        <v>832</v>
      </c>
      <c r="E26" t="s">
        <v>106</v>
      </c>
      <c r="F26" s="88">
        <v>44958</v>
      </c>
      <c r="G26" s="77">
        <v>62582.454144000003</v>
      </c>
      <c r="H26" s="77">
        <v>-13.379503</v>
      </c>
      <c r="I26" s="77">
        <v>-8.3732215639999996</v>
      </c>
      <c r="J26" s="78">
        <f t="shared" si="0"/>
        <v>-4.2681668767413201E-2</v>
      </c>
      <c r="K26" s="78">
        <f>I26/'סכום נכסי הקרן'!$C$42</f>
        <v>-2.0102704924666957E-4</v>
      </c>
    </row>
    <row r="27" spans="2:11">
      <c r="B27" t="s">
        <v>858</v>
      </c>
      <c r="C27" t="s">
        <v>859</v>
      </c>
      <c r="D27" t="s">
        <v>832</v>
      </c>
      <c r="E27" t="s">
        <v>106</v>
      </c>
      <c r="F27" s="88">
        <v>44958</v>
      </c>
      <c r="G27" s="77">
        <v>39131.333279999999</v>
      </c>
      <c r="H27" s="77">
        <v>-13.32938</v>
      </c>
      <c r="I27" s="77">
        <v>-5.215964037</v>
      </c>
      <c r="J27" s="78">
        <f t="shared" si="0"/>
        <v>-2.6587860792688968E-2</v>
      </c>
      <c r="K27" s="78">
        <f>I27/'סכום נכסי הקרן'!$C$42</f>
        <v>-1.2522657513841664E-4</v>
      </c>
    </row>
    <row r="28" spans="2:11">
      <c r="B28" t="s">
        <v>860</v>
      </c>
      <c r="C28" t="s">
        <v>861</v>
      </c>
      <c r="D28" t="s">
        <v>832</v>
      </c>
      <c r="E28" t="s">
        <v>106</v>
      </c>
      <c r="F28" s="88">
        <v>44958</v>
      </c>
      <c r="G28" s="77">
        <v>32177.496605000004</v>
      </c>
      <c r="H28" s="77">
        <v>-13.31936</v>
      </c>
      <c r="I28" s="77">
        <v>-4.2858367460000002</v>
      </c>
      <c r="J28" s="78">
        <f t="shared" si="0"/>
        <v>-2.1846628921233697E-2</v>
      </c>
      <c r="K28" s="78">
        <f>I28/'סכום נכסי הקרן'!$C$42</f>
        <v>-1.0289577410749238E-4</v>
      </c>
    </row>
    <row r="29" spans="2:11">
      <c r="B29" t="s">
        <v>862</v>
      </c>
      <c r="C29" t="s">
        <v>863</v>
      </c>
      <c r="D29" t="s">
        <v>832</v>
      </c>
      <c r="E29" t="s">
        <v>106</v>
      </c>
      <c r="F29" s="88">
        <v>44963</v>
      </c>
      <c r="G29" s="77">
        <v>39148.632720000001</v>
      </c>
      <c r="H29" s="77">
        <v>-13.249682</v>
      </c>
      <c r="I29" s="77">
        <v>-5.1870692099999998</v>
      </c>
      <c r="J29" s="78">
        <f t="shared" si="0"/>
        <v>-2.6440572269904847E-2</v>
      </c>
      <c r="K29" s="78">
        <f>I29/'סכום נכסי הקרן'!$C$42</f>
        <v>-1.2453285865594865E-4</v>
      </c>
    </row>
    <row r="30" spans="2:11">
      <c r="B30" t="s">
        <v>864</v>
      </c>
      <c r="C30" t="s">
        <v>865</v>
      </c>
      <c r="D30" t="s">
        <v>832</v>
      </c>
      <c r="E30" t="s">
        <v>106</v>
      </c>
      <c r="F30" s="88">
        <v>44963</v>
      </c>
      <c r="G30" s="77">
        <v>34824.413439999997</v>
      </c>
      <c r="H30" s="77">
        <v>-13.166335999999999</v>
      </c>
      <c r="I30" s="77">
        <v>-4.5850993870000005</v>
      </c>
      <c r="J30" s="78">
        <f t="shared" si="0"/>
        <v>-2.3372090635102576E-2</v>
      </c>
      <c r="K30" s="78">
        <f>I30/'סכום נכסי הקרן'!$C$42</f>
        <v>-1.1008056973366429E-4</v>
      </c>
    </row>
    <row r="31" spans="2:11">
      <c r="B31" t="s">
        <v>866</v>
      </c>
      <c r="C31" t="s">
        <v>867</v>
      </c>
      <c r="D31" t="s">
        <v>832</v>
      </c>
      <c r="E31" t="s">
        <v>106</v>
      </c>
      <c r="F31" s="88">
        <v>44963</v>
      </c>
      <c r="G31" s="77">
        <v>54025.510399999999</v>
      </c>
      <c r="H31" s="77">
        <v>-13.066484000000001</v>
      </c>
      <c r="I31" s="77">
        <v>-7.0592344819999999</v>
      </c>
      <c r="J31" s="78">
        <f t="shared" si="0"/>
        <v>-3.5983749577061325E-2</v>
      </c>
      <c r="K31" s="78">
        <f>I31/'סכום נכסי הקרן'!$C$42</f>
        <v>-1.694804164693428E-4</v>
      </c>
    </row>
    <row r="32" spans="2:11">
      <c r="B32" t="s">
        <v>868</v>
      </c>
      <c r="C32" t="s">
        <v>869</v>
      </c>
      <c r="D32" t="s">
        <v>832</v>
      </c>
      <c r="E32" t="s">
        <v>106</v>
      </c>
      <c r="F32" s="88">
        <v>44964</v>
      </c>
      <c r="G32" s="77">
        <v>17557.265727999998</v>
      </c>
      <c r="H32" s="77">
        <v>-12.219094999999999</v>
      </c>
      <c r="I32" s="77">
        <v>-2.1453390089999997</v>
      </c>
      <c r="J32" s="78">
        <f t="shared" si="0"/>
        <v>-1.0935653413213382E-2</v>
      </c>
      <c r="K32" s="78">
        <f>I32/'סכום נכסי הקרן'!$C$42</f>
        <v>-5.1506002476664454E-5</v>
      </c>
    </row>
    <row r="33" spans="2:11">
      <c r="B33" t="s">
        <v>870</v>
      </c>
      <c r="C33" t="s">
        <v>871</v>
      </c>
      <c r="D33" t="s">
        <v>832</v>
      </c>
      <c r="E33" t="s">
        <v>106</v>
      </c>
      <c r="F33" s="88">
        <v>44964</v>
      </c>
      <c r="G33" s="77">
        <v>30757.507312000002</v>
      </c>
      <c r="H33" s="77">
        <v>-12.107398</v>
      </c>
      <c r="I33" s="77">
        <v>-3.7239336989999998</v>
      </c>
      <c r="J33" s="78">
        <f t="shared" si="0"/>
        <v>-1.8982383714279297E-2</v>
      </c>
      <c r="K33" s="78">
        <f>I33/'סכום נכסי הקרן'!$C$42</f>
        <v>-8.9405421483028765E-5</v>
      </c>
    </row>
    <row r="34" spans="2:11">
      <c r="B34" t="s">
        <v>872</v>
      </c>
      <c r="C34" t="s">
        <v>873</v>
      </c>
      <c r="D34" t="s">
        <v>832</v>
      </c>
      <c r="E34" t="s">
        <v>106</v>
      </c>
      <c r="F34" s="88">
        <v>44956</v>
      </c>
      <c r="G34" s="77">
        <v>39558.052799999998</v>
      </c>
      <c r="H34" s="77">
        <v>-12.116547000000001</v>
      </c>
      <c r="I34" s="77">
        <v>-4.7930701609999993</v>
      </c>
      <c r="J34" s="78">
        <f t="shared" si="0"/>
        <v>-2.4432201086178478E-2</v>
      </c>
      <c r="K34" s="78">
        <f>I34/'סכום נכסי הקרן'!$C$42</f>
        <v>-1.1507360027838496E-4</v>
      </c>
    </row>
    <row r="35" spans="2:11">
      <c r="B35" t="s">
        <v>874</v>
      </c>
      <c r="C35" t="s">
        <v>875</v>
      </c>
      <c r="D35" t="s">
        <v>832</v>
      </c>
      <c r="E35" t="s">
        <v>106</v>
      </c>
      <c r="F35" s="88">
        <v>44956</v>
      </c>
      <c r="G35" s="77">
        <v>17581.356800000001</v>
      </c>
      <c r="H35" s="77">
        <v>-12.116547000000001</v>
      </c>
      <c r="I35" s="77">
        <v>-2.130253406</v>
      </c>
      <c r="J35" s="78">
        <f t="shared" si="0"/>
        <v>-1.0858756043965327E-2</v>
      </c>
      <c r="K35" s="78">
        <f>I35/'סכום נכסי הקרן'!$C$42</f>
        <v>-5.1143822372624793E-5</v>
      </c>
    </row>
    <row r="36" spans="2:11">
      <c r="B36" t="s">
        <v>876</v>
      </c>
      <c r="C36" t="s">
        <v>877</v>
      </c>
      <c r="D36" t="s">
        <v>832</v>
      </c>
      <c r="E36" t="s">
        <v>106</v>
      </c>
      <c r="F36" s="88">
        <v>44957</v>
      </c>
      <c r="G36" s="77">
        <v>136334.96448</v>
      </c>
      <c r="H36" s="77">
        <v>-12.046379</v>
      </c>
      <c r="I36" s="77">
        <v>-16.423426002999999</v>
      </c>
      <c r="J36" s="78">
        <f t="shared" si="0"/>
        <v>-8.3716789688209309E-2</v>
      </c>
      <c r="K36" s="78">
        <f>I36/'סכום נכסי הקרן'!$C$42</f>
        <v>-3.9429899742518201E-4</v>
      </c>
    </row>
    <row r="37" spans="2:11">
      <c r="B37" t="s">
        <v>878</v>
      </c>
      <c r="C37" t="s">
        <v>879</v>
      </c>
      <c r="D37" t="s">
        <v>832</v>
      </c>
      <c r="E37" t="s">
        <v>106</v>
      </c>
      <c r="F37" s="88">
        <v>44956</v>
      </c>
      <c r="G37" s="77">
        <v>40478.383007999997</v>
      </c>
      <c r="H37" s="77">
        <v>-12.002259</v>
      </c>
      <c r="I37" s="77">
        <v>-4.8583204660000003</v>
      </c>
      <c r="J37" s="78">
        <f t="shared" si="0"/>
        <v>-2.4764808062322115E-2</v>
      </c>
      <c r="K37" s="78">
        <f>I37/'סכום נכסי הקרן'!$C$42</f>
        <v>-1.1664015099919607E-4</v>
      </c>
    </row>
    <row r="38" spans="2:11">
      <c r="B38" t="s">
        <v>880</v>
      </c>
      <c r="C38" t="s">
        <v>881</v>
      </c>
      <c r="D38" t="s">
        <v>832</v>
      </c>
      <c r="E38" t="s">
        <v>106</v>
      </c>
      <c r="F38" s="88">
        <v>44956</v>
      </c>
      <c r="G38" s="77">
        <v>31679.657165000001</v>
      </c>
      <c r="H38" s="77">
        <v>-11.998996999999999</v>
      </c>
      <c r="I38" s="77">
        <v>-3.8012412060000003</v>
      </c>
      <c r="J38" s="78">
        <f t="shared" si="0"/>
        <v>-1.9376451085098067E-2</v>
      </c>
      <c r="K38" s="78">
        <f>I38/'סכום נכסי הקרן'!$C$42</f>
        <v>-9.126144546352908E-5</v>
      </c>
    </row>
    <row r="39" spans="2:11">
      <c r="B39" t="s">
        <v>882</v>
      </c>
      <c r="C39" t="s">
        <v>883</v>
      </c>
      <c r="D39" t="s">
        <v>832</v>
      </c>
      <c r="E39" t="s">
        <v>106</v>
      </c>
      <c r="F39" s="88">
        <v>44972</v>
      </c>
      <c r="G39" s="77">
        <v>44735.070399999997</v>
      </c>
      <c r="H39" s="77">
        <v>-10.101139</v>
      </c>
      <c r="I39" s="77">
        <v>-4.5187518419999995</v>
      </c>
      <c r="J39" s="78">
        <f t="shared" si="0"/>
        <v>-2.3033890586581673E-2</v>
      </c>
      <c r="K39" s="78">
        <f>I39/'סכום נכסי הקרן'!$C$42</f>
        <v>-1.0848767611510115E-4</v>
      </c>
    </row>
    <row r="40" spans="2:11">
      <c r="B40" t="s">
        <v>884</v>
      </c>
      <c r="C40" t="s">
        <v>885</v>
      </c>
      <c r="D40" t="s">
        <v>832</v>
      </c>
      <c r="E40" t="s">
        <v>106</v>
      </c>
      <c r="F40" s="88">
        <v>44972</v>
      </c>
      <c r="G40" s="77">
        <v>8948.5518080000002</v>
      </c>
      <c r="H40" s="77">
        <v>-10.08222</v>
      </c>
      <c r="I40" s="77">
        <v>-0.90221264000000001</v>
      </c>
      <c r="J40" s="78">
        <f t="shared" si="0"/>
        <v>-4.5989396988866558E-3</v>
      </c>
      <c r="K40" s="78">
        <f>I40/'סכום נכסי הקרן'!$C$42</f>
        <v>-2.1660616935305996E-5</v>
      </c>
    </row>
    <row r="41" spans="2:11">
      <c r="B41" t="s">
        <v>886</v>
      </c>
      <c r="C41" t="s">
        <v>887</v>
      </c>
      <c r="D41" t="s">
        <v>832</v>
      </c>
      <c r="E41" t="s">
        <v>106</v>
      </c>
      <c r="F41" s="88">
        <v>44973</v>
      </c>
      <c r="G41" s="77">
        <v>44876.0288</v>
      </c>
      <c r="H41" s="77">
        <v>-9.7217570000000002</v>
      </c>
      <c r="I41" s="77">
        <v>-4.3627385080000005</v>
      </c>
      <c r="J41" s="78">
        <f t="shared" si="0"/>
        <v>-2.2238628047045253E-2</v>
      </c>
      <c r="K41" s="78">
        <f>I41/'סכום נכסי הקרן'!$C$42</f>
        <v>-1.0474205682897152E-4</v>
      </c>
    </row>
    <row r="42" spans="2:11">
      <c r="B42" t="s">
        <v>888</v>
      </c>
      <c r="C42" t="s">
        <v>889</v>
      </c>
      <c r="D42" t="s">
        <v>832</v>
      </c>
      <c r="E42" t="s">
        <v>106</v>
      </c>
      <c r="F42" s="88">
        <v>44973</v>
      </c>
      <c r="G42" s="77">
        <v>111305.263309</v>
      </c>
      <c r="H42" s="77">
        <v>-9.7092259999999992</v>
      </c>
      <c r="I42" s="77">
        <v>-10.806879614</v>
      </c>
      <c r="J42" s="78">
        <f t="shared" si="0"/>
        <v>-5.508699997587431E-2</v>
      </c>
      <c r="K42" s="78">
        <f>I42/'סכום נכסי הקרן'!$C$42</f>
        <v>-2.5945510981183054E-4</v>
      </c>
    </row>
    <row r="43" spans="2:11">
      <c r="B43" t="s">
        <v>890</v>
      </c>
      <c r="C43" t="s">
        <v>891</v>
      </c>
      <c r="D43" t="s">
        <v>832</v>
      </c>
      <c r="E43" t="s">
        <v>106</v>
      </c>
      <c r="F43" s="88">
        <v>44977</v>
      </c>
      <c r="G43" s="77">
        <v>78331.787433999998</v>
      </c>
      <c r="H43" s="77">
        <v>-9.369707</v>
      </c>
      <c r="I43" s="77">
        <v>-7.339458756</v>
      </c>
      <c r="J43" s="78">
        <f t="shared" si="0"/>
        <v>-3.741216509814102E-2</v>
      </c>
      <c r="K43" s="78">
        <f>I43/'סכום נכסי הקרן'!$C$42</f>
        <v>-1.7620813273708233E-4</v>
      </c>
    </row>
    <row r="44" spans="2:11">
      <c r="B44" t="s">
        <v>892</v>
      </c>
      <c r="C44" t="s">
        <v>893</v>
      </c>
      <c r="D44" t="s">
        <v>832</v>
      </c>
      <c r="E44" t="s">
        <v>106</v>
      </c>
      <c r="F44" s="88">
        <v>45013</v>
      </c>
      <c r="G44" s="77">
        <v>45068.244800000008</v>
      </c>
      <c r="H44" s="77">
        <v>-9.1732849999999999</v>
      </c>
      <c r="I44" s="77">
        <v>-4.1342385339999996</v>
      </c>
      <c r="J44" s="78">
        <f t="shared" si="0"/>
        <v>-2.1073872029413784E-2</v>
      </c>
      <c r="K44" s="78">
        <f>I44/'סכום נכסי הקרן'!$C$42</f>
        <v>-9.925615451824641E-5</v>
      </c>
    </row>
    <row r="45" spans="2:11">
      <c r="B45" t="s">
        <v>894</v>
      </c>
      <c r="C45" t="s">
        <v>895</v>
      </c>
      <c r="D45" t="s">
        <v>832</v>
      </c>
      <c r="E45" t="s">
        <v>106</v>
      </c>
      <c r="F45" s="88">
        <v>45013</v>
      </c>
      <c r="G45" s="77">
        <v>15336.27392</v>
      </c>
      <c r="H45" s="77">
        <v>-9.0802399999999999</v>
      </c>
      <c r="I45" s="77">
        <v>-1.3925704129999998</v>
      </c>
      <c r="J45" s="78">
        <f t="shared" si="0"/>
        <v>-7.0984899478250332E-3</v>
      </c>
      <c r="K45" s="78">
        <f>I45/'סכום נכסי הקרן'!$C$42</f>
        <v>-3.3433287158816423E-5</v>
      </c>
    </row>
    <row r="46" spans="2:11">
      <c r="B46" t="s">
        <v>896</v>
      </c>
      <c r="C46" t="s">
        <v>897</v>
      </c>
      <c r="D46" t="s">
        <v>832</v>
      </c>
      <c r="E46" t="s">
        <v>106</v>
      </c>
      <c r="F46" s="88">
        <v>45013</v>
      </c>
      <c r="G46" s="77">
        <v>18063.178240000001</v>
      </c>
      <c r="H46" s="77">
        <v>-8.9564249999999994</v>
      </c>
      <c r="I46" s="77">
        <v>-1.617815094</v>
      </c>
      <c r="J46" s="78">
        <f t="shared" si="0"/>
        <v>-8.2466524313543725E-3</v>
      </c>
      <c r="K46" s="78">
        <f>I46/'סכום נכסי הקרן'!$C$42</f>
        <v>-3.884103532764744E-5</v>
      </c>
    </row>
    <row r="47" spans="2:11">
      <c r="B47" t="s">
        <v>898</v>
      </c>
      <c r="C47" t="s">
        <v>899</v>
      </c>
      <c r="D47" t="s">
        <v>832</v>
      </c>
      <c r="E47" t="s">
        <v>106</v>
      </c>
      <c r="F47" s="88">
        <v>45014</v>
      </c>
      <c r="G47" s="77">
        <v>15362.415295999999</v>
      </c>
      <c r="H47" s="77">
        <v>-8.8678559999999997</v>
      </c>
      <c r="I47" s="77">
        <v>-1.362316855</v>
      </c>
      <c r="J47" s="78">
        <f t="shared" si="0"/>
        <v>-6.9442754281539617E-3</v>
      </c>
      <c r="K47" s="78">
        <f>I47/'סכום נכסי הקרן'!$C$42</f>
        <v>-3.2706949816914337E-5</v>
      </c>
    </row>
    <row r="48" spans="2:11">
      <c r="B48" t="s">
        <v>900</v>
      </c>
      <c r="C48" t="s">
        <v>901</v>
      </c>
      <c r="D48" t="s">
        <v>832</v>
      </c>
      <c r="E48" t="s">
        <v>106</v>
      </c>
      <c r="F48" s="88">
        <v>45012</v>
      </c>
      <c r="G48" s="77">
        <v>63283.914400000001</v>
      </c>
      <c r="H48" s="77">
        <v>-8.8269129999999993</v>
      </c>
      <c r="I48" s="77">
        <v>-5.5860162630000003</v>
      </c>
      <c r="J48" s="78">
        <f t="shared" si="0"/>
        <v>-2.8474165414637934E-2</v>
      </c>
      <c r="K48" s="78">
        <f>I48/'סכום נכסי הקרן'!$C$42</f>
        <v>-1.3411091033620692E-4</v>
      </c>
    </row>
    <row r="49" spans="2:11">
      <c r="B49" t="s">
        <v>902</v>
      </c>
      <c r="C49" t="s">
        <v>903</v>
      </c>
      <c r="D49" t="s">
        <v>832</v>
      </c>
      <c r="E49" t="s">
        <v>106</v>
      </c>
      <c r="F49" s="88">
        <v>45014</v>
      </c>
      <c r="G49" s="77">
        <v>76855.645439999993</v>
      </c>
      <c r="H49" s="77">
        <v>-8.8061389999999999</v>
      </c>
      <c r="I49" s="77">
        <v>-6.7680153170000006</v>
      </c>
      <c r="J49" s="78">
        <f t="shared" si="0"/>
        <v>-3.4499288686560915E-2</v>
      </c>
      <c r="K49" s="78">
        <f>I49/'סכום נכסי הקרן'!$C$42</f>
        <v>-1.6248873125277938E-4</v>
      </c>
    </row>
    <row r="50" spans="2:11">
      <c r="B50" t="s">
        <v>904</v>
      </c>
      <c r="C50" t="s">
        <v>905</v>
      </c>
      <c r="D50" t="s">
        <v>832</v>
      </c>
      <c r="E50" t="s">
        <v>106</v>
      </c>
      <c r="F50" s="88">
        <v>45012</v>
      </c>
      <c r="G50" s="77">
        <v>27140.8992</v>
      </c>
      <c r="H50" s="77">
        <v>-8.7498400000000007</v>
      </c>
      <c r="I50" s="77">
        <v>-2.3747853700000001</v>
      </c>
      <c r="J50" s="78">
        <f t="shared" si="0"/>
        <v>-1.210523354497476E-2</v>
      </c>
      <c r="K50" s="78">
        <f>I50/'סכום נכסי הקרן'!$C$42</f>
        <v>-5.7014625956846401E-5</v>
      </c>
    </row>
    <row r="51" spans="2:11">
      <c r="B51" t="s">
        <v>906</v>
      </c>
      <c r="C51" t="s">
        <v>907</v>
      </c>
      <c r="D51" t="s">
        <v>832</v>
      </c>
      <c r="E51" t="s">
        <v>106</v>
      </c>
      <c r="F51" s="88">
        <v>45090</v>
      </c>
      <c r="G51" s="77">
        <v>77051.705759999997</v>
      </c>
      <c r="H51" s="77">
        <v>-8.4759170000000008</v>
      </c>
      <c r="I51" s="77">
        <v>-6.5308389699999996</v>
      </c>
      <c r="J51" s="78">
        <f t="shared" si="0"/>
        <v>-3.3290305715700276E-2</v>
      </c>
      <c r="K51" s="78">
        <f>I51/'סכום נכסי הקרן'!$C$42</f>
        <v>-1.5679452373371577E-4</v>
      </c>
    </row>
    <row r="52" spans="2:11">
      <c r="B52" t="s">
        <v>908</v>
      </c>
      <c r="C52" t="s">
        <v>909</v>
      </c>
      <c r="D52" t="s">
        <v>832</v>
      </c>
      <c r="E52" t="s">
        <v>106</v>
      </c>
      <c r="F52" s="88">
        <v>45090</v>
      </c>
      <c r="G52" s="77">
        <v>31772.023360000003</v>
      </c>
      <c r="H52" s="77">
        <v>-8.3227890000000002</v>
      </c>
      <c r="I52" s="77">
        <v>-2.6443185870000003</v>
      </c>
      <c r="J52" s="78">
        <f t="shared" si="0"/>
        <v>-1.3479152460397993E-2</v>
      </c>
      <c r="K52" s="78">
        <f>I52/'סכום נכסי הקרן'!$C$42</f>
        <v>-6.3485667822074218E-5</v>
      </c>
    </row>
    <row r="53" spans="2:11">
      <c r="B53" t="s">
        <v>910</v>
      </c>
      <c r="C53" t="s">
        <v>911</v>
      </c>
      <c r="D53" t="s">
        <v>832</v>
      </c>
      <c r="E53" t="s">
        <v>106</v>
      </c>
      <c r="F53" s="88">
        <v>45019</v>
      </c>
      <c r="G53" s="77">
        <v>77443.826400000005</v>
      </c>
      <c r="H53" s="77">
        <v>-7.9744539999999997</v>
      </c>
      <c r="I53" s="77">
        <v>-6.175722167</v>
      </c>
      <c r="J53" s="78">
        <f t="shared" si="0"/>
        <v>-3.1480132935302954E-2</v>
      </c>
      <c r="K53" s="78">
        <f>I53/'סכום נכסי הקרן'!$C$42</f>
        <v>-1.4826876306927472E-4</v>
      </c>
    </row>
    <row r="54" spans="2:11">
      <c r="B54" t="s">
        <v>912</v>
      </c>
      <c r="C54" t="s">
        <v>913</v>
      </c>
      <c r="D54" t="s">
        <v>832</v>
      </c>
      <c r="E54" t="s">
        <v>106</v>
      </c>
      <c r="F54" s="88">
        <v>45019</v>
      </c>
      <c r="G54" s="77">
        <v>18231.303167999999</v>
      </c>
      <c r="H54" s="77">
        <v>-7.9198110000000002</v>
      </c>
      <c r="I54" s="77">
        <v>-1.4438847299999999</v>
      </c>
      <c r="J54" s="78">
        <f t="shared" si="0"/>
        <v>-7.3600596034802176E-3</v>
      </c>
      <c r="K54" s="78">
        <f>I54/'סכום נכסי הקרן'!$C$42</f>
        <v>-3.4665258109515871E-5</v>
      </c>
    </row>
    <row r="55" spans="2:11">
      <c r="B55" t="s">
        <v>914</v>
      </c>
      <c r="C55" t="s">
        <v>915</v>
      </c>
      <c r="D55" t="s">
        <v>832</v>
      </c>
      <c r="E55" t="s">
        <v>106</v>
      </c>
      <c r="F55" s="88">
        <v>45019</v>
      </c>
      <c r="G55" s="77">
        <v>9118.7270399999998</v>
      </c>
      <c r="H55" s="77">
        <v>-7.883413</v>
      </c>
      <c r="I55" s="77">
        <v>-0.71886690899999994</v>
      </c>
      <c r="J55" s="78">
        <f t="shared" si="0"/>
        <v>-3.6643529689586712E-3</v>
      </c>
      <c r="K55" s="78">
        <f>I55/'סכום נכסי הקרן'!$C$42</f>
        <v>-1.7258792498536125E-5</v>
      </c>
    </row>
    <row r="56" spans="2:11">
      <c r="B56" t="s">
        <v>916</v>
      </c>
      <c r="C56" t="s">
        <v>917</v>
      </c>
      <c r="D56" t="s">
        <v>832</v>
      </c>
      <c r="E56" t="s">
        <v>106</v>
      </c>
      <c r="F56" s="88">
        <v>45131</v>
      </c>
      <c r="G56" s="77">
        <v>32845.870080000001</v>
      </c>
      <c r="H56" s="77">
        <v>-7.4373379999999996</v>
      </c>
      <c r="I56" s="77">
        <v>-2.4428583789999996</v>
      </c>
      <c r="J56" s="78">
        <f t="shared" si="0"/>
        <v>-1.245222897557831E-2</v>
      </c>
      <c r="K56" s="78">
        <f>I56/'סכום נכסי הקרן'!$C$42</f>
        <v>-5.8648945080975086E-5</v>
      </c>
    </row>
    <row r="57" spans="2:11">
      <c r="B57" t="s">
        <v>918</v>
      </c>
      <c r="C57" t="s">
        <v>919</v>
      </c>
      <c r="D57" t="s">
        <v>832</v>
      </c>
      <c r="E57" t="s">
        <v>106</v>
      </c>
      <c r="F57" s="88">
        <v>44993</v>
      </c>
      <c r="G57" s="77">
        <v>25565.445606000001</v>
      </c>
      <c r="H57" s="77">
        <v>-7.7865029999999997</v>
      </c>
      <c r="I57" s="77">
        <v>-1.9906542700000001</v>
      </c>
      <c r="J57" s="78">
        <f t="shared" si="0"/>
        <v>-1.0147163255284515E-2</v>
      </c>
      <c r="K57" s="78">
        <f>I57/'סכום נכסי הקרן'!$C$42</f>
        <v>-4.7792280534998043E-5</v>
      </c>
    </row>
    <row r="58" spans="2:11">
      <c r="B58" t="s">
        <v>920</v>
      </c>
      <c r="C58" t="s">
        <v>921</v>
      </c>
      <c r="D58" t="s">
        <v>832</v>
      </c>
      <c r="E58" t="s">
        <v>106</v>
      </c>
      <c r="F58" s="88">
        <v>45131</v>
      </c>
      <c r="G58" s="77">
        <v>32931.277646000002</v>
      </c>
      <c r="H58" s="77">
        <v>-7.316757</v>
      </c>
      <c r="I58" s="77">
        <v>-2.409501686</v>
      </c>
      <c r="J58" s="78">
        <f t="shared" si="0"/>
        <v>-1.2282196532160899E-2</v>
      </c>
      <c r="K58" s="78">
        <f>I58/'סכום נכסי הקרן'!$C$42</f>
        <v>-5.7848106656342069E-5</v>
      </c>
    </row>
    <row r="59" spans="2:11">
      <c r="B59" t="s">
        <v>922</v>
      </c>
      <c r="C59" t="s">
        <v>923</v>
      </c>
      <c r="D59" t="s">
        <v>832</v>
      </c>
      <c r="E59" t="s">
        <v>106</v>
      </c>
      <c r="F59" s="88">
        <v>44993</v>
      </c>
      <c r="G59" s="77">
        <v>31983.717248000001</v>
      </c>
      <c r="H59" s="77">
        <v>-7.6958149999999996</v>
      </c>
      <c r="I59" s="77">
        <v>-2.4614075950000003</v>
      </c>
      <c r="J59" s="78">
        <f t="shared" si="0"/>
        <v>-1.2546781769524566E-2</v>
      </c>
      <c r="K59" s="78">
        <f>I59/'סכום נכסי הקרן'!$C$42</f>
        <v>-5.9094280741785891E-5</v>
      </c>
    </row>
    <row r="60" spans="2:11">
      <c r="B60" t="s">
        <v>924</v>
      </c>
      <c r="C60" t="s">
        <v>925</v>
      </c>
      <c r="D60" t="s">
        <v>832</v>
      </c>
      <c r="E60" t="s">
        <v>106</v>
      </c>
      <c r="F60" s="88">
        <v>44993</v>
      </c>
      <c r="G60" s="77">
        <v>75388.809571000005</v>
      </c>
      <c r="H60" s="77">
        <v>-7.6927940000000001</v>
      </c>
      <c r="I60" s="77">
        <v>-5.7995060579999995</v>
      </c>
      <c r="J60" s="78">
        <f t="shared" si="0"/>
        <v>-2.9562408529401511E-2</v>
      </c>
      <c r="K60" s="78">
        <f>I60/'סכום נכסי הקרן'!$C$42</f>
        <v>-1.3923644334701906E-4</v>
      </c>
    </row>
    <row r="61" spans="2:11">
      <c r="B61" t="s">
        <v>926</v>
      </c>
      <c r="C61" t="s">
        <v>927</v>
      </c>
      <c r="D61" t="s">
        <v>832</v>
      </c>
      <c r="E61" t="s">
        <v>106</v>
      </c>
      <c r="F61" s="88">
        <v>44986</v>
      </c>
      <c r="G61" s="77">
        <v>46612.687545999994</v>
      </c>
      <c r="H61" s="77">
        <v>-7.7094550000000002</v>
      </c>
      <c r="I61" s="77">
        <v>-3.5935839460000003</v>
      </c>
      <c r="J61" s="78">
        <f t="shared" si="0"/>
        <v>-1.8317938740628998E-2</v>
      </c>
      <c r="K61" s="78">
        <f>I61/'סכום נכסי הקרן'!$C$42</f>
        <v>-8.6275941865735059E-5</v>
      </c>
    </row>
    <row r="62" spans="2:11">
      <c r="B62" t="s">
        <v>928</v>
      </c>
      <c r="C62" t="s">
        <v>929</v>
      </c>
      <c r="D62" t="s">
        <v>832</v>
      </c>
      <c r="E62" t="s">
        <v>106</v>
      </c>
      <c r="F62" s="88">
        <v>44986</v>
      </c>
      <c r="G62" s="77">
        <v>42054.605466000001</v>
      </c>
      <c r="H62" s="77">
        <v>-7.6792600000000002</v>
      </c>
      <c r="I62" s="77">
        <v>-3.2294825460000007</v>
      </c>
      <c r="J62" s="78">
        <f t="shared" si="0"/>
        <v>-1.6461967865647454E-2</v>
      </c>
      <c r="K62" s="78">
        <f>I62/'סכום נכסי הקרן'!$C$42</f>
        <v>-7.7534476050083651E-5</v>
      </c>
    </row>
    <row r="63" spans="2:11">
      <c r="B63" t="s">
        <v>930</v>
      </c>
      <c r="C63" t="s">
        <v>931</v>
      </c>
      <c r="D63" t="s">
        <v>832</v>
      </c>
      <c r="E63" t="s">
        <v>106</v>
      </c>
      <c r="F63" s="88">
        <v>44993</v>
      </c>
      <c r="G63" s="77">
        <v>54896.889600000002</v>
      </c>
      <c r="H63" s="77">
        <v>-7.5630800000000002</v>
      </c>
      <c r="I63" s="77">
        <v>-4.1518958469999996</v>
      </c>
      <c r="J63" s="78">
        <f t="shared" si="0"/>
        <v>-2.1163878436031371E-2</v>
      </c>
      <c r="K63" s="78">
        <f>I63/'סכום נכסי הקרן'!$C$42</f>
        <v>-9.9680077079339989E-5</v>
      </c>
    </row>
    <row r="64" spans="2:11">
      <c r="B64" t="s">
        <v>932</v>
      </c>
      <c r="C64" t="s">
        <v>933</v>
      </c>
      <c r="D64" t="s">
        <v>832</v>
      </c>
      <c r="E64" t="s">
        <v>106</v>
      </c>
      <c r="F64" s="88">
        <v>44980</v>
      </c>
      <c r="G64" s="77">
        <v>36615.353984000001</v>
      </c>
      <c r="H64" s="77">
        <v>-7.5541650000000002</v>
      </c>
      <c r="I64" s="77">
        <v>-2.7659841390000004</v>
      </c>
      <c r="J64" s="78">
        <f t="shared" si="0"/>
        <v>-1.4099330578363354E-2</v>
      </c>
      <c r="K64" s="78">
        <f>I64/'סכום נכסי הקרן'!$C$42</f>
        <v>-6.6406654293838294E-5</v>
      </c>
    </row>
    <row r="65" spans="2:11">
      <c r="B65" t="s">
        <v>934</v>
      </c>
      <c r="C65" t="s">
        <v>935</v>
      </c>
      <c r="D65" t="s">
        <v>832</v>
      </c>
      <c r="E65" t="s">
        <v>106</v>
      </c>
      <c r="F65" s="88">
        <v>44998</v>
      </c>
      <c r="G65" s="77">
        <v>27463.822080000002</v>
      </c>
      <c r="H65" s="77">
        <v>-7.3144119999999999</v>
      </c>
      <c r="I65" s="77">
        <v>-2.0088171240000001</v>
      </c>
      <c r="J65" s="78">
        <f t="shared" si="0"/>
        <v>-1.0239746607148974E-2</v>
      </c>
      <c r="K65" s="78">
        <f>I65/'סכום נכסי הקרן'!$C$42</f>
        <v>-4.8228340290208182E-5</v>
      </c>
    </row>
    <row r="66" spans="2:11">
      <c r="B66" t="s">
        <v>936</v>
      </c>
      <c r="C66" t="s">
        <v>937</v>
      </c>
      <c r="D66" t="s">
        <v>832</v>
      </c>
      <c r="E66" t="s">
        <v>106</v>
      </c>
      <c r="F66" s="88">
        <v>44998</v>
      </c>
      <c r="G66" s="77">
        <v>45980.630080000003</v>
      </c>
      <c r="H66" s="77">
        <v>-6.8299089999999998</v>
      </c>
      <c r="I66" s="77">
        <v>-3.1404352600000003</v>
      </c>
      <c r="J66" s="78">
        <f t="shared" si="0"/>
        <v>-1.6008058132501269E-2</v>
      </c>
      <c r="K66" s="78">
        <f>I66/'סכום נכסי הקרן'!$C$42</f>
        <v>-7.5396599605374732E-5</v>
      </c>
    </row>
    <row r="67" spans="2:11">
      <c r="B67" t="s">
        <v>938</v>
      </c>
      <c r="C67" t="s">
        <v>939</v>
      </c>
      <c r="D67" t="s">
        <v>832</v>
      </c>
      <c r="E67" t="s">
        <v>106</v>
      </c>
      <c r="F67" s="88">
        <v>45097</v>
      </c>
      <c r="G67" s="77">
        <v>27648.349440000002</v>
      </c>
      <c r="H67" s="77">
        <v>-6.897958</v>
      </c>
      <c r="I67" s="77">
        <v>-1.907171427</v>
      </c>
      <c r="J67" s="78">
        <f t="shared" si="0"/>
        <v>-9.7216177199785335E-3</v>
      </c>
      <c r="K67" s="78">
        <f>I67/'סכום נכסי הקרן'!$C$42</f>
        <v>-4.578799706265244E-5</v>
      </c>
    </row>
    <row r="68" spans="2:11">
      <c r="B68" t="s">
        <v>940</v>
      </c>
      <c r="C68" t="s">
        <v>941</v>
      </c>
      <c r="D68" t="s">
        <v>832</v>
      </c>
      <c r="E68" t="s">
        <v>106</v>
      </c>
      <c r="F68" s="88">
        <v>44987</v>
      </c>
      <c r="G68" s="77">
        <v>40618.572544000002</v>
      </c>
      <c r="H68" s="77">
        <v>-6.6336979999999999</v>
      </c>
      <c r="I68" s="77">
        <v>-2.6945134119999996</v>
      </c>
      <c r="J68" s="78">
        <f t="shared" si="0"/>
        <v>-1.3735015616306743E-2</v>
      </c>
      <c r="K68" s="78">
        <f>I68/'סכום נכסי הקרן'!$C$42</f>
        <v>-6.4690761641708245E-5</v>
      </c>
    </row>
    <row r="69" spans="2:11">
      <c r="B69" t="s">
        <v>942</v>
      </c>
      <c r="C69" t="s">
        <v>943</v>
      </c>
      <c r="D69" t="s">
        <v>832</v>
      </c>
      <c r="E69" t="s">
        <v>106</v>
      </c>
      <c r="F69" s="88">
        <v>44987</v>
      </c>
      <c r="G69" s="77">
        <v>55388.96256</v>
      </c>
      <c r="H69" s="77">
        <v>-6.6336979999999999</v>
      </c>
      <c r="I69" s="77">
        <v>-3.6743364710000002</v>
      </c>
      <c r="J69" s="78">
        <f t="shared" si="0"/>
        <v>-1.8729566749972601E-2</v>
      </c>
      <c r="K69" s="78">
        <f>I69/'סכום נכסי הקרן'!$C$42</f>
        <v>-8.8214674968148382E-5</v>
      </c>
    </row>
    <row r="70" spans="2:11">
      <c r="B70" t="s">
        <v>944</v>
      </c>
      <c r="C70" t="s">
        <v>945</v>
      </c>
      <c r="D70" t="s">
        <v>832</v>
      </c>
      <c r="E70" t="s">
        <v>106</v>
      </c>
      <c r="F70" s="88">
        <v>44987</v>
      </c>
      <c r="G70" s="77">
        <v>46170.283199999991</v>
      </c>
      <c r="H70" s="77">
        <v>-6.6041020000000001</v>
      </c>
      <c r="I70" s="77">
        <v>-3.0491326600000002</v>
      </c>
      <c r="J70" s="78">
        <f t="shared" si="0"/>
        <v>-1.5542652159302344E-2</v>
      </c>
      <c r="K70" s="78">
        <f>I70/'סכום נכסי הקרן'!$C$42</f>
        <v>-7.3204576842539717E-5</v>
      </c>
    </row>
    <row r="71" spans="2:11">
      <c r="B71" t="s">
        <v>946</v>
      </c>
      <c r="C71" t="s">
        <v>947</v>
      </c>
      <c r="D71" t="s">
        <v>832</v>
      </c>
      <c r="E71" t="s">
        <v>106</v>
      </c>
      <c r="F71" s="88">
        <v>44987</v>
      </c>
      <c r="G71" s="77">
        <v>62809.012735999997</v>
      </c>
      <c r="H71" s="77">
        <v>-6.5745230000000001</v>
      </c>
      <c r="I71" s="77">
        <v>-4.1293928329999998</v>
      </c>
      <c r="J71" s="78">
        <f t="shared" si="0"/>
        <v>-2.1049171547831268E-2</v>
      </c>
      <c r="K71" s="78">
        <f>I71/'סכום נכסי הקרן'!$C$42</f>
        <v>-9.9139817339525421E-5</v>
      </c>
    </row>
    <row r="72" spans="2:11">
      <c r="B72" t="s">
        <v>948</v>
      </c>
      <c r="C72" t="s">
        <v>949</v>
      </c>
      <c r="D72" t="s">
        <v>832</v>
      </c>
      <c r="E72" t="s">
        <v>106</v>
      </c>
      <c r="F72" s="88">
        <v>45033</v>
      </c>
      <c r="G72" s="77">
        <v>46184.37904</v>
      </c>
      <c r="H72" s="77">
        <v>-6.5715659999999998</v>
      </c>
      <c r="I72" s="77">
        <v>-3.0350368199999997</v>
      </c>
      <c r="J72" s="78">
        <f t="shared" si="0"/>
        <v>-1.5470800009054089E-2</v>
      </c>
      <c r="K72" s="78">
        <f>I72/'סכום נכסי הקרן'!$C$42</f>
        <v>-7.286615929318974E-5</v>
      </c>
    </row>
    <row r="73" spans="2:11">
      <c r="B73" t="s">
        <v>950</v>
      </c>
      <c r="C73" t="s">
        <v>951</v>
      </c>
      <c r="D73" t="s">
        <v>832</v>
      </c>
      <c r="E73" t="s">
        <v>106</v>
      </c>
      <c r="F73" s="88">
        <v>45034</v>
      </c>
      <c r="G73" s="77">
        <v>36961.855360000001</v>
      </c>
      <c r="H73" s="77">
        <v>-6.4359450000000002</v>
      </c>
      <c r="I73" s="77">
        <v>-2.3788447129999999</v>
      </c>
      <c r="J73" s="78">
        <f t="shared" si="0"/>
        <v>-1.2125925644427164E-2</v>
      </c>
      <c r="K73" s="78">
        <f>I73/'סכום נכסי הקרן'!$C$42</f>
        <v>-5.7112083994822915E-5</v>
      </c>
    </row>
    <row r="74" spans="2:11">
      <c r="B74" t="s">
        <v>952</v>
      </c>
      <c r="C74" t="s">
        <v>953</v>
      </c>
      <c r="D74" t="s">
        <v>832</v>
      </c>
      <c r="E74" t="s">
        <v>106</v>
      </c>
      <c r="F74" s="88">
        <v>45033</v>
      </c>
      <c r="G74" s="77">
        <v>36983.383551999999</v>
      </c>
      <c r="H74" s="77">
        <v>-6.4681730000000002</v>
      </c>
      <c r="I74" s="77">
        <v>-2.392149136</v>
      </c>
      <c r="J74" s="78">
        <f t="shared" si="0"/>
        <v>-1.2193743624793169E-2</v>
      </c>
      <c r="K74" s="78">
        <f>I74/'סכום נכסי הקרן'!$C$42</f>
        <v>-5.7431500945297335E-5</v>
      </c>
    </row>
    <row r="75" spans="2:11">
      <c r="B75" t="s">
        <v>954</v>
      </c>
      <c r="C75" t="s">
        <v>955</v>
      </c>
      <c r="D75" t="s">
        <v>832</v>
      </c>
      <c r="E75" t="s">
        <v>106</v>
      </c>
      <c r="F75" s="88">
        <v>45034</v>
      </c>
      <c r="G75" s="77">
        <v>35920.395241999999</v>
      </c>
      <c r="H75" s="77">
        <v>-6.3621949999999998</v>
      </c>
      <c r="I75" s="77">
        <v>-2.2853256339999999</v>
      </c>
      <c r="J75" s="78">
        <f t="shared" si="0"/>
        <v>-1.164922138874702E-2</v>
      </c>
      <c r="K75" s="78">
        <f>I75/'סכום נכסי הקרן'!$C$42</f>
        <v>-5.4866847277277458E-5</v>
      </c>
    </row>
    <row r="76" spans="2:11">
      <c r="B76" t="s">
        <v>956</v>
      </c>
      <c r="C76" t="s">
        <v>957</v>
      </c>
      <c r="D76" t="s">
        <v>832</v>
      </c>
      <c r="E76" t="s">
        <v>106</v>
      </c>
      <c r="F76" s="88">
        <v>45034</v>
      </c>
      <c r="G76" s="77">
        <v>46240.7624</v>
      </c>
      <c r="H76" s="77">
        <v>-6.3474570000000003</v>
      </c>
      <c r="I76" s="77">
        <v>-2.9351126909999996</v>
      </c>
      <c r="J76" s="78">
        <f t="shared" ref="J76:J139" si="1">I76/$I$11</f>
        <v>-1.4961446644491637E-2</v>
      </c>
      <c r="K76" s="78">
        <f>I76/'סכום נכסי הקרן'!$C$42</f>
        <v>-7.0467148034753917E-5</v>
      </c>
    </row>
    <row r="77" spans="2:11">
      <c r="B77" t="s">
        <v>958</v>
      </c>
      <c r="C77" t="s">
        <v>959</v>
      </c>
      <c r="D77" t="s">
        <v>832</v>
      </c>
      <c r="E77" t="s">
        <v>106</v>
      </c>
      <c r="F77" s="88">
        <v>45034</v>
      </c>
      <c r="G77" s="77">
        <v>41616.686159999997</v>
      </c>
      <c r="H77" s="77">
        <v>-6.3474570000000003</v>
      </c>
      <c r="I77" s="77">
        <v>-2.6416014220000004</v>
      </c>
      <c r="J77" s="78">
        <f t="shared" si="1"/>
        <v>-1.3465301980552217E-2</v>
      </c>
      <c r="K77" s="78">
        <f>I77/'סכום נכסי הקרן'!$C$42</f>
        <v>-6.3420433233679372E-5</v>
      </c>
    </row>
    <row r="78" spans="2:11">
      <c r="B78" t="s">
        <v>960</v>
      </c>
      <c r="C78" t="s">
        <v>961</v>
      </c>
      <c r="D78" t="s">
        <v>832</v>
      </c>
      <c r="E78" t="s">
        <v>106</v>
      </c>
      <c r="F78" s="88">
        <v>45034</v>
      </c>
      <c r="G78" s="77">
        <v>36999.785984000002</v>
      </c>
      <c r="H78" s="77">
        <v>-6.3895929999999996</v>
      </c>
      <c r="I78" s="77">
        <v>-2.3641358320000001</v>
      </c>
      <c r="J78" s="78">
        <f t="shared" si="1"/>
        <v>-1.2050948578314348E-2</v>
      </c>
      <c r="K78" s="78">
        <f>I78/'סכום נכסי הקרן'!$C$42</f>
        <v>-5.6758948356102539E-5</v>
      </c>
    </row>
    <row r="79" spans="2:11">
      <c r="B79" t="s">
        <v>962</v>
      </c>
      <c r="C79" t="s">
        <v>963</v>
      </c>
      <c r="D79" t="s">
        <v>832</v>
      </c>
      <c r="E79" t="s">
        <v>106</v>
      </c>
      <c r="F79" s="88">
        <v>45007</v>
      </c>
      <c r="G79" s="77">
        <v>53676.446144000001</v>
      </c>
      <c r="H79" s="77">
        <v>-6.1623479999999997</v>
      </c>
      <c r="I79" s="77">
        <v>-3.3077296089999999</v>
      </c>
      <c r="J79" s="78">
        <f t="shared" si="1"/>
        <v>-1.6860824530249251E-2</v>
      </c>
      <c r="K79" s="78">
        <f>I79/'סכום נכסי הקרן'!$C$42</f>
        <v>-7.9413057199152607E-5</v>
      </c>
    </row>
    <row r="80" spans="2:11">
      <c r="B80" t="s">
        <v>964</v>
      </c>
      <c r="C80" t="s">
        <v>965</v>
      </c>
      <c r="D80" t="s">
        <v>832</v>
      </c>
      <c r="E80" t="s">
        <v>106</v>
      </c>
      <c r="F80" s="88">
        <v>45007</v>
      </c>
      <c r="G80" s="77">
        <v>69428.419200000004</v>
      </c>
      <c r="H80" s="77">
        <v>-6.1329570000000002</v>
      </c>
      <c r="I80" s="77">
        <v>-4.258014964</v>
      </c>
      <c r="J80" s="78">
        <f t="shared" si="1"/>
        <v>-2.1704810139207355E-2</v>
      </c>
      <c r="K80" s="78">
        <f>I80/'סכום נכסי הקרן'!$C$42</f>
        <v>-1.0222781964128184E-4</v>
      </c>
    </row>
    <row r="81" spans="2:11">
      <c r="B81" t="s">
        <v>966</v>
      </c>
      <c r="C81" t="s">
        <v>967</v>
      </c>
      <c r="D81" t="s">
        <v>832</v>
      </c>
      <c r="E81" t="s">
        <v>106</v>
      </c>
      <c r="F81" s="88">
        <v>45034</v>
      </c>
      <c r="G81" s="77">
        <v>46288.17568</v>
      </c>
      <c r="H81" s="77">
        <v>-6.3012350000000001</v>
      </c>
      <c r="I81" s="77">
        <v>-2.9167265900000001</v>
      </c>
      <c r="J81" s="78">
        <f t="shared" si="1"/>
        <v>-1.4867725313124967E-2</v>
      </c>
      <c r="K81" s="78">
        <f>I81/'סכום נכסי הקרן'!$C$42</f>
        <v>-7.0025728492355545E-5</v>
      </c>
    </row>
    <row r="82" spans="2:11">
      <c r="B82" t="s">
        <v>968</v>
      </c>
      <c r="C82" t="s">
        <v>969</v>
      </c>
      <c r="D82" t="s">
        <v>832</v>
      </c>
      <c r="E82" t="s">
        <v>106</v>
      </c>
      <c r="F82" s="88">
        <v>44985</v>
      </c>
      <c r="G82" s="77">
        <v>27775.212000000003</v>
      </c>
      <c r="H82" s="77">
        <v>-6.3342099999999997</v>
      </c>
      <c r="I82" s="77">
        <v>-1.7593402309999999</v>
      </c>
      <c r="J82" s="78">
        <f t="shared" si="1"/>
        <v>-8.9680628196411871E-3</v>
      </c>
      <c r="K82" s="78">
        <f>I82/'סכום נכסי הקרן'!$C$42</f>
        <v>-4.2238817228900455E-5</v>
      </c>
    </row>
    <row r="83" spans="2:11">
      <c r="B83" t="s">
        <v>970</v>
      </c>
      <c r="C83" t="s">
        <v>971</v>
      </c>
      <c r="D83" t="s">
        <v>832</v>
      </c>
      <c r="E83" t="s">
        <v>106</v>
      </c>
      <c r="F83" s="88">
        <v>44985</v>
      </c>
      <c r="G83" s="77">
        <v>27779.056319999996</v>
      </c>
      <c r="H83" s="77">
        <v>-6.3194939999999997</v>
      </c>
      <c r="I83" s="77">
        <v>-1.7554959109999999</v>
      </c>
      <c r="J83" s="78">
        <f t="shared" si="1"/>
        <v>-8.9484667786643903E-3</v>
      </c>
      <c r="K83" s="78">
        <f>I83/'סכום נכסי הקרן'!$C$42</f>
        <v>-4.2146521533623186E-5</v>
      </c>
    </row>
    <row r="84" spans="2:11">
      <c r="B84" t="s">
        <v>972</v>
      </c>
      <c r="C84" t="s">
        <v>973</v>
      </c>
      <c r="D84" t="s">
        <v>832</v>
      </c>
      <c r="E84" t="s">
        <v>106</v>
      </c>
      <c r="F84" s="88">
        <v>44985</v>
      </c>
      <c r="G84" s="77">
        <v>105607.160947</v>
      </c>
      <c r="H84" s="77">
        <v>-6.2724320000000002</v>
      </c>
      <c r="I84" s="77">
        <v>-6.6241375299999996</v>
      </c>
      <c r="J84" s="78">
        <f t="shared" si="1"/>
        <v>-3.3765885897588395E-2</v>
      </c>
      <c r="K84" s="78">
        <f>I84/'סכום נכסי הקרן'!$C$42</f>
        <v>-1.5903446615879159E-4</v>
      </c>
    </row>
    <row r="85" spans="2:11">
      <c r="B85" t="s">
        <v>974</v>
      </c>
      <c r="C85" t="s">
        <v>975</v>
      </c>
      <c r="D85" t="s">
        <v>832</v>
      </c>
      <c r="E85" t="s">
        <v>106</v>
      </c>
      <c r="F85" s="88">
        <v>45035</v>
      </c>
      <c r="G85" s="77">
        <v>123221.98896</v>
      </c>
      <c r="H85" s="77">
        <v>-6.1492779999999998</v>
      </c>
      <c r="I85" s="77">
        <v>-7.5772626689999996</v>
      </c>
      <c r="J85" s="78">
        <f t="shared" si="1"/>
        <v>-3.8624347024617117E-2</v>
      </c>
      <c r="K85" s="78">
        <f>I85/'סכום נכסי הקרן'!$C$42</f>
        <v>-1.819174070664797E-4</v>
      </c>
    </row>
    <row r="86" spans="2:11">
      <c r="B86" t="s">
        <v>976</v>
      </c>
      <c r="C86" t="s">
        <v>977</v>
      </c>
      <c r="D86" t="s">
        <v>832</v>
      </c>
      <c r="E86" t="s">
        <v>106</v>
      </c>
      <c r="F86" s="88">
        <v>45007</v>
      </c>
      <c r="G86" s="77">
        <v>37079.747840000004</v>
      </c>
      <c r="H86" s="77">
        <v>-6.1549469999999999</v>
      </c>
      <c r="I86" s="77">
        <v>-2.282238827</v>
      </c>
      <c r="J86" s="78">
        <f t="shared" si="1"/>
        <v>-1.1633486695365756E-2</v>
      </c>
      <c r="K86" s="78">
        <f>I86/'סכום נכסי הקרן'!$C$42</f>
        <v>-5.4792738202525177E-5</v>
      </c>
    </row>
    <row r="87" spans="2:11">
      <c r="B87" t="s">
        <v>978</v>
      </c>
      <c r="C87" t="s">
        <v>979</v>
      </c>
      <c r="D87" t="s">
        <v>832</v>
      </c>
      <c r="E87" t="s">
        <v>106</v>
      </c>
      <c r="F87" s="88">
        <v>45036</v>
      </c>
      <c r="G87" s="77">
        <v>74159.495680000007</v>
      </c>
      <c r="H87" s="77">
        <v>-6.0836269999999999</v>
      </c>
      <c r="I87" s="77">
        <v>-4.5115873359999998</v>
      </c>
      <c r="J87" s="78">
        <f t="shared" si="1"/>
        <v>-2.2997370225853509E-2</v>
      </c>
      <c r="K87" s="78">
        <f>I87/'סכום נכסי הקרן'!$C$42</f>
        <v>-1.0831566830550463E-4</v>
      </c>
    </row>
    <row r="88" spans="2:11">
      <c r="B88" t="s">
        <v>980</v>
      </c>
      <c r="C88" t="s">
        <v>981</v>
      </c>
      <c r="D88" t="s">
        <v>832</v>
      </c>
      <c r="E88" t="s">
        <v>106</v>
      </c>
      <c r="F88" s="88">
        <v>45036</v>
      </c>
      <c r="G88" s="77">
        <v>37110.502399999998</v>
      </c>
      <c r="H88" s="77">
        <v>-5.9957130000000003</v>
      </c>
      <c r="I88" s="77">
        <v>-2.2250391079999998</v>
      </c>
      <c r="J88" s="78">
        <f t="shared" si="1"/>
        <v>-1.134191678511238E-2</v>
      </c>
      <c r="K88" s="78">
        <f>I88/'סכום נכסי הקרן'!$C$42</f>
        <v>-5.3419468590534205E-5</v>
      </c>
    </row>
    <row r="89" spans="2:11">
      <c r="B89" t="s">
        <v>982</v>
      </c>
      <c r="C89" t="s">
        <v>983</v>
      </c>
      <c r="D89" t="s">
        <v>832</v>
      </c>
      <c r="E89" t="s">
        <v>106</v>
      </c>
      <c r="F89" s="88">
        <v>45036</v>
      </c>
      <c r="G89" s="77">
        <v>46388.127999999997</v>
      </c>
      <c r="H89" s="77">
        <v>-5.9957130000000003</v>
      </c>
      <c r="I89" s="77">
        <v>-2.781298885</v>
      </c>
      <c r="J89" s="78">
        <f t="shared" si="1"/>
        <v>-1.4177395981390476E-2</v>
      </c>
      <c r="K89" s="78">
        <f>I89/'סכום נכסי הקרן'!$C$42</f>
        <v>-6.6774335738167758E-5</v>
      </c>
    </row>
    <row r="90" spans="2:11">
      <c r="B90" t="s">
        <v>984</v>
      </c>
      <c r="C90" t="s">
        <v>985</v>
      </c>
      <c r="D90" t="s">
        <v>832</v>
      </c>
      <c r="E90" t="s">
        <v>106</v>
      </c>
      <c r="F90" s="88">
        <v>45036</v>
      </c>
      <c r="G90" s="77">
        <v>37110.502399999998</v>
      </c>
      <c r="H90" s="77">
        <v>-5.9957130000000003</v>
      </c>
      <c r="I90" s="77">
        <v>-2.2250391079999998</v>
      </c>
      <c r="J90" s="78">
        <f t="shared" si="1"/>
        <v>-1.134191678511238E-2</v>
      </c>
      <c r="K90" s="78">
        <f>I90/'סכום נכסי הקרן'!$C$42</f>
        <v>-5.3419468590534205E-5</v>
      </c>
    </row>
    <row r="91" spans="2:11">
      <c r="B91" t="s">
        <v>986</v>
      </c>
      <c r="C91" t="s">
        <v>987</v>
      </c>
      <c r="D91" t="s">
        <v>832</v>
      </c>
      <c r="E91" t="s">
        <v>106</v>
      </c>
      <c r="F91" s="88">
        <v>44984</v>
      </c>
      <c r="G91" s="77">
        <v>27871.32</v>
      </c>
      <c r="H91" s="77">
        <v>-5.9675399999999996</v>
      </c>
      <c r="I91" s="77">
        <v>-1.6632322310000001</v>
      </c>
      <c r="J91" s="78">
        <f t="shared" si="1"/>
        <v>-8.4781617952212705E-3</v>
      </c>
      <c r="K91" s="78">
        <f>I91/'סכום נכסי הקרן'!$C$42</f>
        <v>-3.9931424846968865E-5</v>
      </c>
    </row>
    <row r="92" spans="2:11">
      <c r="B92" t="s">
        <v>988</v>
      </c>
      <c r="C92" t="s">
        <v>989</v>
      </c>
      <c r="D92" t="s">
        <v>832</v>
      </c>
      <c r="E92" t="s">
        <v>106</v>
      </c>
      <c r="F92" s="88">
        <v>45061</v>
      </c>
      <c r="G92" s="77">
        <v>37213.017599999999</v>
      </c>
      <c r="H92" s="77">
        <v>-5.6967819999999998</v>
      </c>
      <c r="I92" s="77">
        <v>-2.1199446260000001</v>
      </c>
      <c r="J92" s="78">
        <f t="shared" si="1"/>
        <v>-1.0806208057507181E-2</v>
      </c>
      <c r="K92" s="78">
        <f>I92/'סכום נכסי הקרן'!$C$42</f>
        <v>-5.0896325801694083E-5</v>
      </c>
    </row>
    <row r="93" spans="2:11">
      <c r="B93" t="s">
        <v>990</v>
      </c>
      <c r="C93" t="s">
        <v>991</v>
      </c>
      <c r="D93" t="s">
        <v>832</v>
      </c>
      <c r="E93" t="s">
        <v>106</v>
      </c>
      <c r="F93" s="88">
        <v>45061</v>
      </c>
      <c r="G93" s="77">
        <v>55819.526400000002</v>
      </c>
      <c r="H93" s="77">
        <v>-5.6967819999999998</v>
      </c>
      <c r="I93" s="77">
        <v>-3.1799169380000003</v>
      </c>
      <c r="J93" s="78">
        <f t="shared" si="1"/>
        <v>-1.6209312081163371E-2</v>
      </c>
      <c r="K93" s="78">
        <f>I93/'סכום נכסי הקרן'!$C$42</f>
        <v>-7.6344488678532806E-5</v>
      </c>
    </row>
    <row r="94" spans="2:11">
      <c r="B94" t="s">
        <v>992</v>
      </c>
      <c r="C94" t="s">
        <v>993</v>
      </c>
      <c r="D94" t="s">
        <v>832</v>
      </c>
      <c r="E94" t="s">
        <v>106</v>
      </c>
      <c r="F94" s="88">
        <v>45061</v>
      </c>
      <c r="G94" s="77">
        <v>74460.890367999993</v>
      </c>
      <c r="H94" s="77">
        <v>-5.6473060000000004</v>
      </c>
      <c r="I94" s="77">
        <v>-4.2050340829999993</v>
      </c>
      <c r="J94" s="78">
        <f t="shared" si="1"/>
        <v>-2.1434745338393998E-2</v>
      </c>
      <c r="K94" s="78">
        <f>I94/'סכום נכסי הקרן'!$C$42</f>
        <v>-1.0095583727553264E-4</v>
      </c>
    </row>
    <row r="95" spans="2:11">
      <c r="B95" t="s">
        <v>994</v>
      </c>
      <c r="C95" t="s">
        <v>995</v>
      </c>
      <c r="D95" t="s">
        <v>832</v>
      </c>
      <c r="E95" t="s">
        <v>106</v>
      </c>
      <c r="F95" s="88">
        <v>45005</v>
      </c>
      <c r="G95" s="77">
        <v>41945.375520000001</v>
      </c>
      <c r="H95" s="77">
        <v>-5.5763870000000004</v>
      </c>
      <c r="I95" s="77">
        <v>-2.3390365230000003</v>
      </c>
      <c r="J95" s="78">
        <f t="shared" si="1"/>
        <v>-1.1923007333138795E-2</v>
      </c>
      <c r="K95" s="78">
        <f>I95/'סכום נכסי הקרן'!$C$42</f>
        <v>-5.615635591449158E-5</v>
      </c>
    </row>
    <row r="96" spans="2:11">
      <c r="B96" t="s">
        <v>996</v>
      </c>
      <c r="C96" t="s">
        <v>997</v>
      </c>
      <c r="D96" t="s">
        <v>832</v>
      </c>
      <c r="E96" t="s">
        <v>106</v>
      </c>
      <c r="F96" s="88">
        <v>45106</v>
      </c>
      <c r="G96" s="77">
        <v>88843.516640000002</v>
      </c>
      <c r="H96" s="77">
        <v>-5.0981639999999997</v>
      </c>
      <c r="I96" s="77">
        <v>-4.529388076</v>
      </c>
      <c r="J96" s="78">
        <f t="shared" si="1"/>
        <v>-2.3088107737417922E-2</v>
      </c>
      <c r="K96" s="78">
        <f>I96/'סכום נכסי הקרן'!$C$42</f>
        <v>-1.0874303430905008E-4</v>
      </c>
    </row>
    <row r="97" spans="2:11">
      <c r="B97" t="s">
        <v>998</v>
      </c>
      <c r="C97" t="s">
        <v>999</v>
      </c>
      <c r="D97" t="s">
        <v>832</v>
      </c>
      <c r="E97" t="s">
        <v>106</v>
      </c>
      <c r="F97" s="88">
        <v>45138</v>
      </c>
      <c r="G97" s="77">
        <v>70210.738320000004</v>
      </c>
      <c r="H97" s="77">
        <v>-4.6942180000000002</v>
      </c>
      <c r="I97" s="77">
        <v>-3.2958447740000003</v>
      </c>
      <c r="J97" s="78">
        <f t="shared" si="1"/>
        <v>-1.6800242759308626E-2</v>
      </c>
      <c r="K97" s="78">
        <f>I97/'סכום נכסי הקרן'!$C$42</f>
        <v>-7.9127722182925931E-5</v>
      </c>
    </row>
    <row r="98" spans="2:11">
      <c r="B98" t="s">
        <v>1000</v>
      </c>
      <c r="C98" t="s">
        <v>1001</v>
      </c>
      <c r="D98" t="s">
        <v>832</v>
      </c>
      <c r="E98" t="s">
        <v>106</v>
      </c>
      <c r="F98" s="88">
        <v>45132</v>
      </c>
      <c r="G98" s="77">
        <v>68621.511199</v>
      </c>
      <c r="H98" s="77">
        <v>-4.0472289999999997</v>
      </c>
      <c r="I98" s="77">
        <v>-2.7772698220000001</v>
      </c>
      <c r="J98" s="78">
        <f t="shared" si="1"/>
        <v>-1.415685823124322E-2</v>
      </c>
      <c r="K98" s="78">
        <f>I98/'סכום נכסי הקרן'!$C$42</f>
        <v>-6.6677604672361348E-5</v>
      </c>
    </row>
    <row r="99" spans="2:11">
      <c r="B99" t="s">
        <v>1002</v>
      </c>
      <c r="C99" t="s">
        <v>1003</v>
      </c>
      <c r="D99" t="s">
        <v>832</v>
      </c>
      <c r="E99" t="s">
        <v>106</v>
      </c>
      <c r="F99" s="88">
        <v>45132</v>
      </c>
      <c r="G99" s="77">
        <v>37685.612672000003</v>
      </c>
      <c r="H99" s="77">
        <v>-4.0387380000000004</v>
      </c>
      <c r="I99" s="77">
        <v>-1.5220231839999998</v>
      </c>
      <c r="J99" s="78">
        <f t="shared" si="1"/>
        <v>-7.7583626444465113E-3</v>
      </c>
      <c r="K99" s="78">
        <f>I99/'סכום נכסי הקרן'!$C$42</f>
        <v>-3.6541231738095301E-5</v>
      </c>
    </row>
    <row r="100" spans="2:11">
      <c r="B100" t="s">
        <v>1004</v>
      </c>
      <c r="C100" t="s">
        <v>1005</v>
      </c>
      <c r="D100" t="s">
        <v>832</v>
      </c>
      <c r="E100" t="s">
        <v>106</v>
      </c>
      <c r="F100" s="88">
        <v>45132</v>
      </c>
      <c r="G100" s="77">
        <v>28294.964063999996</v>
      </c>
      <c r="H100" s="77">
        <v>-3.925656</v>
      </c>
      <c r="I100" s="77">
        <v>-1.1107628279999999</v>
      </c>
      <c r="J100" s="78">
        <f t="shared" si="1"/>
        <v>-5.6620036555205099E-3</v>
      </c>
      <c r="K100" s="78">
        <f>I100/'סכום נכסי הקרן'!$C$42</f>
        <v>-2.6667558241353368E-5</v>
      </c>
    </row>
    <row r="101" spans="2:11">
      <c r="B101" t="s">
        <v>1006</v>
      </c>
      <c r="C101" t="s">
        <v>1007</v>
      </c>
      <c r="D101" t="s">
        <v>832</v>
      </c>
      <c r="E101" t="s">
        <v>106</v>
      </c>
      <c r="F101" s="88">
        <v>45110</v>
      </c>
      <c r="G101" s="77">
        <v>18934.55744</v>
      </c>
      <c r="H101" s="77">
        <v>-3.8723550000000002</v>
      </c>
      <c r="I101" s="77">
        <v>-0.733213314</v>
      </c>
      <c r="J101" s="78">
        <f t="shared" si="1"/>
        <v>-3.7374823495122471E-3</v>
      </c>
      <c r="K101" s="78">
        <f>I101/'סכום נכסי הקרן'!$C$42</f>
        <v>-1.7603225694577093E-5</v>
      </c>
    </row>
    <row r="102" spans="2:11">
      <c r="B102" t="s">
        <v>1008</v>
      </c>
      <c r="C102" t="s">
        <v>1009</v>
      </c>
      <c r="D102" t="s">
        <v>832</v>
      </c>
      <c r="E102" t="s">
        <v>106</v>
      </c>
      <c r="F102" s="88">
        <v>45110</v>
      </c>
      <c r="G102" s="77">
        <v>67254.071807999993</v>
      </c>
      <c r="H102" s="77">
        <v>-3.7616879999999999</v>
      </c>
      <c r="I102" s="77">
        <v>-2.5298885580000001</v>
      </c>
      <c r="J102" s="78">
        <f t="shared" si="1"/>
        <v>-1.289585670529435E-2</v>
      </c>
      <c r="K102" s="78">
        <f>I102/'סכום נכסי הקרן'!$C$42</f>
        <v>-6.0738394159332181E-5</v>
      </c>
    </row>
    <row r="103" spans="2:11">
      <c r="B103" t="s">
        <v>1010</v>
      </c>
      <c r="C103" t="s">
        <v>1011</v>
      </c>
      <c r="D103" t="s">
        <v>832</v>
      </c>
      <c r="E103" t="s">
        <v>106</v>
      </c>
      <c r="F103" s="88">
        <v>45152</v>
      </c>
      <c r="G103" s="77">
        <v>95746.633919999993</v>
      </c>
      <c r="H103" s="77">
        <v>-2.8117939999999999</v>
      </c>
      <c r="I103" s="77">
        <v>-2.6921977990000001</v>
      </c>
      <c r="J103" s="78">
        <f t="shared" si="1"/>
        <v>-1.3723212008065392E-2</v>
      </c>
      <c r="K103" s="78">
        <f>I103/'סכום נכסי הקרן'!$C$42</f>
        <v>-6.4635167645415528E-5</v>
      </c>
    </row>
    <row r="104" spans="2:11">
      <c r="B104" t="s">
        <v>1012</v>
      </c>
      <c r="C104" t="s">
        <v>1013</v>
      </c>
      <c r="D104" t="s">
        <v>832</v>
      </c>
      <c r="E104" t="s">
        <v>106</v>
      </c>
      <c r="F104" s="88">
        <v>45160</v>
      </c>
      <c r="G104" s="77">
        <v>33557.069280000003</v>
      </c>
      <c r="H104" s="77">
        <v>-2.2028210000000001</v>
      </c>
      <c r="I104" s="77">
        <v>-0.73920231599999997</v>
      </c>
      <c r="J104" s="78">
        <f t="shared" si="1"/>
        <v>-3.7680106948638614E-3</v>
      </c>
      <c r="K104" s="78">
        <f>I104/'סכום נכסי הקרן'!$C$42</f>
        <v>-1.7747011618643488E-5</v>
      </c>
    </row>
    <row r="105" spans="2:11">
      <c r="B105" t="s">
        <v>1014</v>
      </c>
      <c r="C105" t="s">
        <v>1015</v>
      </c>
      <c r="D105" t="s">
        <v>832</v>
      </c>
      <c r="E105" t="s">
        <v>106</v>
      </c>
      <c r="F105" s="88">
        <v>45155</v>
      </c>
      <c r="G105" s="77">
        <v>57567.923135999998</v>
      </c>
      <c r="H105" s="77">
        <v>-2.149362</v>
      </c>
      <c r="I105" s="77">
        <v>-1.2373433379999998</v>
      </c>
      <c r="J105" s="78">
        <f t="shared" si="1"/>
        <v>-6.3072352857760109E-3</v>
      </c>
      <c r="K105" s="78">
        <f>I105/'סכום נכסי הקרן'!$C$42</f>
        <v>-2.9706544636606786E-5</v>
      </c>
    </row>
    <row r="106" spans="2:11">
      <c r="B106" t="s">
        <v>1016</v>
      </c>
      <c r="C106" t="s">
        <v>1017</v>
      </c>
      <c r="D106" t="s">
        <v>832</v>
      </c>
      <c r="E106" t="s">
        <v>106</v>
      </c>
      <c r="F106" s="88">
        <v>45155</v>
      </c>
      <c r="G106" s="77">
        <v>57572.536319999999</v>
      </c>
      <c r="H106" s="77">
        <v>-2.1411769999999999</v>
      </c>
      <c r="I106" s="77">
        <v>-1.2327301540000002</v>
      </c>
      <c r="J106" s="78">
        <f t="shared" si="1"/>
        <v>-6.2837200366038567E-3</v>
      </c>
      <c r="K106" s="78">
        <f>I106/'סכום נכסי הקרן'!$C$42</f>
        <v>-2.9595789802274075E-5</v>
      </c>
    </row>
    <row r="107" spans="2:11">
      <c r="B107" t="s">
        <v>1018</v>
      </c>
      <c r="C107" t="s">
        <v>1019</v>
      </c>
      <c r="D107" t="s">
        <v>832</v>
      </c>
      <c r="E107" t="s">
        <v>106</v>
      </c>
      <c r="F107" s="88">
        <v>45160</v>
      </c>
      <c r="G107" s="77">
        <v>47977.113599999997</v>
      </c>
      <c r="H107" s="77">
        <v>-2.1209280000000001</v>
      </c>
      <c r="I107" s="77">
        <v>-1.0175601089999999</v>
      </c>
      <c r="J107" s="78">
        <f t="shared" si="1"/>
        <v>-5.1869120136507204E-3</v>
      </c>
      <c r="K107" s="78">
        <f>I107/'סכום נכסי הקרן'!$C$42</f>
        <v>-2.4429916798435914E-5</v>
      </c>
    </row>
    <row r="108" spans="2:11">
      <c r="B108" t="s">
        <v>1020</v>
      </c>
      <c r="C108" t="s">
        <v>1021</v>
      </c>
      <c r="D108" t="s">
        <v>832</v>
      </c>
      <c r="E108" t="s">
        <v>106</v>
      </c>
      <c r="F108" s="88">
        <v>45160</v>
      </c>
      <c r="G108" s="77">
        <v>47977.113599999997</v>
      </c>
      <c r="H108" s="77">
        <v>-2.1209280000000001</v>
      </c>
      <c r="I108" s="77">
        <v>-1.0175601089999999</v>
      </c>
      <c r="J108" s="78">
        <f t="shared" si="1"/>
        <v>-5.1869120136507204E-3</v>
      </c>
      <c r="K108" s="78">
        <f>I108/'סכום נכסי הקרן'!$C$42</f>
        <v>-2.4429916798435914E-5</v>
      </c>
    </row>
    <row r="109" spans="2:11">
      <c r="B109" t="s">
        <v>1022</v>
      </c>
      <c r="C109" t="s">
        <v>1023</v>
      </c>
      <c r="D109" t="s">
        <v>832</v>
      </c>
      <c r="E109" t="s">
        <v>106</v>
      </c>
      <c r="F109" s="88">
        <v>45168</v>
      </c>
      <c r="G109" s="77">
        <v>67293.540160000004</v>
      </c>
      <c r="H109" s="77">
        <v>-1.930353</v>
      </c>
      <c r="I109" s="77">
        <v>-1.2990030320000001</v>
      </c>
      <c r="J109" s="78">
        <f t="shared" si="1"/>
        <v>-6.6215394774772098E-3</v>
      </c>
      <c r="K109" s="78">
        <f>I109/'סכום נכסי הקרן'!$C$42</f>
        <v>-3.1186890791014678E-5</v>
      </c>
    </row>
    <row r="110" spans="2:11">
      <c r="B110" t="s">
        <v>1024</v>
      </c>
      <c r="C110" t="s">
        <v>1025</v>
      </c>
      <c r="D110" t="s">
        <v>832</v>
      </c>
      <c r="E110" t="s">
        <v>106</v>
      </c>
      <c r="F110" s="88">
        <v>45174</v>
      </c>
      <c r="G110" s="77">
        <v>9649.2432000000008</v>
      </c>
      <c r="H110" s="77">
        <v>-1.437918</v>
      </c>
      <c r="I110" s="77">
        <v>-0.138748172</v>
      </c>
      <c r="J110" s="78">
        <f t="shared" si="1"/>
        <v>-7.072550838555686E-4</v>
      </c>
      <c r="K110" s="78">
        <f>I110/'סכום נכסי הקרן'!$C$42</f>
        <v>-3.3311116148471932E-6</v>
      </c>
    </row>
    <row r="111" spans="2:11">
      <c r="B111" t="s">
        <v>1026</v>
      </c>
      <c r="C111" t="s">
        <v>1027</v>
      </c>
      <c r="D111" t="s">
        <v>832</v>
      </c>
      <c r="E111" t="s">
        <v>106</v>
      </c>
      <c r="F111" s="88">
        <v>45169</v>
      </c>
      <c r="G111" s="77">
        <v>28954.649376000001</v>
      </c>
      <c r="H111" s="77">
        <v>-1.4481839999999999</v>
      </c>
      <c r="I111" s="77">
        <v>-0.419316513</v>
      </c>
      <c r="J111" s="78">
        <f t="shared" si="1"/>
        <v>-2.1374244524377563E-3</v>
      </c>
      <c r="K111" s="78">
        <f>I111/'סכום נכסי הקרן'!$C$42</f>
        <v>-1.0067088355957035E-5</v>
      </c>
    </row>
    <row r="112" spans="2:11">
      <c r="B112" t="s">
        <v>1028</v>
      </c>
      <c r="C112" t="s">
        <v>1029</v>
      </c>
      <c r="D112" t="s">
        <v>832</v>
      </c>
      <c r="E112" t="s">
        <v>106</v>
      </c>
      <c r="F112" s="88">
        <v>45174</v>
      </c>
      <c r="G112" s="77">
        <v>24148.736799999999</v>
      </c>
      <c r="H112" s="77">
        <v>-1.330263</v>
      </c>
      <c r="I112" s="77">
        <v>-0.32124163099999997</v>
      </c>
      <c r="J112" s="78">
        <f t="shared" si="1"/>
        <v>-1.6374974415576777E-3</v>
      </c>
      <c r="K112" s="78">
        <f>I112/'סכום נכסי הקרן'!$C$42</f>
        <v>-7.7124744259445528E-6</v>
      </c>
    </row>
    <row r="113" spans="2:11">
      <c r="B113" t="s">
        <v>1030</v>
      </c>
      <c r="C113" t="s">
        <v>1031</v>
      </c>
      <c r="D113" t="s">
        <v>832</v>
      </c>
      <c r="E113" t="s">
        <v>106</v>
      </c>
      <c r="F113" s="88">
        <v>45181</v>
      </c>
      <c r="G113" s="77">
        <v>21256.526720000002</v>
      </c>
      <c r="H113" s="77">
        <v>-1.2697689999999999</v>
      </c>
      <c r="I113" s="77">
        <v>-0.26990883599999999</v>
      </c>
      <c r="J113" s="78">
        <f t="shared" si="1"/>
        <v>-1.3758335961250639E-3</v>
      </c>
      <c r="K113" s="78">
        <f>I113/'סכום נכסי הקרן'!$C$42</f>
        <v>-6.4800598493613751E-6</v>
      </c>
    </row>
    <row r="114" spans="2:11">
      <c r="B114" t="s">
        <v>1032</v>
      </c>
      <c r="C114" t="s">
        <v>1033</v>
      </c>
      <c r="D114" t="s">
        <v>832</v>
      </c>
      <c r="E114" t="s">
        <v>106</v>
      </c>
      <c r="F114" s="88">
        <v>45181</v>
      </c>
      <c r="G114" s="77">
        <v>28990.017119999997</v>
      </c>
      <c r="H114" s="77">
        <v>-1.25634</v>
      </c>
      <c r="I114" s="77">
        <v>-0.364213183</v>
      </c>
      <c r="J114" s="78">
        <f t="shared" si="1"/>
        <v>-1.8565406777681262E-3</v>
      </c>
      <c r="K114" s="78">
        <f>I114/'סכום נכסי הקרן'!$C$42</f>
        <v>-8.744149538573857E-6</v>
      </c>
    </row>
    <row r="115" spans="2:11">
      <c r="B115" t="s">
        <v>1034</v>
      </c>
      <c r="C115" t="s">
        <v>1035</v>
      </c>
      <c r="D115" t="s">
        <v>832</v>
      </c>
      <c r="E115" t="s">
        <v>106</v>
      </c>
      <c r="F115" s="88">
        <v>45159</v>
      </c>
      <c r="G115" s="77">
        <v>38673.859199999999</v>
      </c>
      <c r="H115" s="77">
        <v>-1.369534</v>
      </c>
      <c r="I115" s="77">
        <v>-0.52965178300000004</v>
      </c>
      <c r="J115" s="78">
        <f t="shared" si="1"/>
        <v>-2.6998475785318201E-3</v>
      </c>
      <c r="K115" s="78">
        <f>I115/'סכום נכסי הקרן'!$C$42</f>
        <v>-1.2716053701780122E-5</v>
      </c>
    </row>
    <row r="116" spans="2:11">
      <c r="B116" t="s">
        <v>1036</v>
      </c>
      <c r="C116" t="s">
        <v>1037</v>
      </c>
      <c r="D116" t="s">
        <v>832</v>
      </c>
      <c r="E116" t="s">
        <v>106</v>
      </c>
      <c r="F116" s="88">
        <v>45167</v>
      </c>
      <c r="G116" s="77">
        <v>33845.905855999998</v>
      </c>
      <c r="H116" s="77">
        <v>-1.3306359999999999</v>
      </c>
      <c r="I116" s="77">
        <v>-0.45036574000000001</v>
      </c>
      <c r="J116" s="78">
        <f t="shared" si="1"/>
        <v>-2.2956948161405345E-3</v>
      </c>
      <c r="K116" s="78">
        <f>I116/'סכום נכסי הקרן'!$C$42</f>
        <v>-1.0812528380145082E-5</v>
      </c>
    </row>
    <row r="117" spans="2:11">
      <c r="B117" t="s">
        <v>1038</v>
      </c>
      <c r="C117" t="s">
        <v>1039</v>
      </c>
      <c r="D117" t="s">
        <v>832</v>
      </c>
      <c r="E117" t="s">
        <v>106</v>
      </c>
      <c r="F117" s="88">
        <v>45189</v>
      </c>
      <c r="G117" s="77">
        <v>142970.590899</v>
      </c>
      <c r="H117" s="77">
        <v>-1.13608</v>
      </c>
      <c r="I117" s="77">
        <v>-1.6242597249999997</v>
      </c>
      <c r="J117" s="78">
        <f t="shared" si="1"/>
        <v>-8.2795033004694121E-3</v>
      </c>
      <c r="K117" s="78">
        <f>I117/'סכום נכסי הקרן'!$C$42</f>
        <v>-3.8995760142166099E-5</v>
      </c>
    </row>
    <row r="118" spans="2:11">
      <c r="B118" t="s">
        <v>1040</v>
      </c>
      <c r="C118" t="s">
        <v>1041</v>
      </c>
      <c r="D118" t="s">
        <v>832</v>
      </c>
      <c r="E118" t="s">
        <v>106</v>
      </c>
      <c r="F118" s="88">
        <v>45174</v>
      </c>
      <c r="G118" s="77">
        <v>20322.613248000001</v>
      </c>
      <c r="H118" s="77">
        <v>-1.142415</v>
      </c>
      <c r="I118" s="77">
        <v>-0.23216863399999998</v>
      </c>
      <c r="J118" s="78">
        <f t="shared" si="1"/>
        <v>-1.1834566491319455E-3</v>
      </c>
      <c r="K118" s="78">
        <f>I118/'סכום נכסי הקרן'!$C$42</f>
        <v>-5.5739807031159075E-6</v>
      </c>
    </row>
    <row r="119" spans="2:11">
      <c r="B119" t="s">
        <v>1042</v>
      </c>
      <c r="C119" t="s">
        <v>1043</v>
      </c>
      <c r="D119" t="s">
        <v>832</v>
      </c>
      <c r="E119" t="s">
        <v>106</v>
      </c>
      <c r="F119" s="88">
        <v>45189</v>
      </c>
      <c r="G119" s="77">
        <v>33876.404128000002</v>
      </c>
      <c r="H119" s="77">
        <v>-1.055741</v>
      </c>
      <c r="I119" s="77">
        <v>-0.35764695699999999</v>
      </c>
      <c r="J119" s="78">
        <f t="shared" si="1"/>
        <v>-1.823069990166962E-3</v>
      </c>
      <c r="K119" s="78">
        <f>I119/'סכום נכסי הקרן'!$C$42</f>
        <v>-8.5865054314189778E-6</v>
      </c>
    </row>
    <row r="120" spans="2:11">
      <c r="B120" t="s">
        <v>1044</v>
      </c>
      <c r="C120" t="s">
        <v>1045</v>
      </c>
      <c r="D120" t="s">
        <v>832</v>
      </c>
      <c r="E120" t="s">
        <v>106</v>
      </c>
      <c r="F120" s="88">
        <v>45190</v>
      </c>
      <c r="G120" s="77">
        <v>38719.991040000001</v>
      </c>
      <c r="H120" s="77">
        <v>-1.0218849999999999</v>
      </c>
      <c r="I120" s="77">
        <v>-0.39567381699999998</v>
      </c>
      <c r="J120" s="78">
        <f t="shared" si="1"/>
        <v>-2.0169081479631161E-3</v>
      </c>
      <c r="K120" s="78">
        <f>I120/'סכום נכסי הקרן'!$C$42</f>
        <v>-9.4994667569358871E-6</v>
      </c>
    </row>
    <row r="121" spans="2:11">
      <c r="B121" t="s">
        <v>1046</v>
      </c>
      <c r="C121" t="s">
        <v>1047</v>
      </c>
      <c r="D121" t="s">
        <v>832</v>
      </c>
      <c r="E121" t="s">
        <v>106</v>
      </c>
      <c r="F121" s="88">
        <v>45188</v>
      </c>
      <c r="G121" s="77">
        <v>48438.432000000001</v>
      </c>
      <c r="H121" s="77">
        <v>-0.96947099999999997</v>
      </c>
      <c r="I121" s="77">
        <v>-0.46959650199999997</v>
      </c>
      <c r="J121" s="78">
        <f t="shared" si="1"/>
        <v>-2.3937217234133485E-3</v>
      </c>
      <c r="K121" s="78">
        <f>I121/'סכום נכסי הקרן'!$C$42</f>
        <v>-1.1274226820832012E-5</v>
      </c>
    </row>
    <row r="122" spans="2:11">
      <c r="B122" t="s">
        <v>1048</v>
      </c>
      <c r="C122" t="s">
        <v>1049</v>
      </c>
      <c r="D122" t="s">
        <v>832</v>
      </c>
      <c r="E122" t="s">
        <v>106</v>
      </c>
      <c r="F122" s="88">
        <v>45188</v>
      </c>
      <c r="G122" s="77">
        <v>96876.864000000001</v>
      </c>
      <c r="H122" s="77">
        <v>-0.96947099999999997</v>
      </c>
      <c r="I122" s="77">
        <v>-0.93919300500000003</v>
      </c>
      <c r="J122" s="78">
        <f t="shared" si="1"/>
        <v>-4.7874434519240986E-3</v>
      </c>
      <c r="K122" s="78">
        <f>I122/'סכום נכסי הקרן'!$C$42</f>
        <v>-2.2548453665672352E-5</v>
      </c>
    </row>
    <row r="123" spans="2:11">
      <c r="B123" t="s">
        <v>1050</v>
      </c>
      <c r="C123" t="s">
        <v>1051</v>
      </c>
      <c r="D123" t="s">
        <v>832</v>
      </c>
      <c r="E123" t="s">
        <v>106</v>
      </c>
      <c r="F123" s="88">
        <v>45190</v>
      </c>
      <c r="G123" s="77">
        <v>67813.804799999998</v>
      </c>
      <c r="H123" s="77">
        <v>-0.94170900000000002</v>
      </c>
      <c r="I123" s="77">
        <v>-0.63860869899999995</v>
      </c>
      <c r="J123" s="78">
        <f t="shared" si="1"/>
        <v>-3.2552446814372482E-3</v>
      </c>
      <c r="K123" s="78">
        <f>I123/'סכום נכסי הקרן'!$C$42</f>
        <v>-1.5331927072749866E-5</v>
      </c>
    </row>
    <row r="124" spans="2:11">
      <c r="B124" t="s">
        <v>1052</v>
      </c>
      <c r="C124" t="s">
        <v>1053</v>
      </c>
      <c r="D124" t="s">
        <v>832</v>
      </c>
      <c r="E124" t="s">
        <v>106</v>
      </c>
      <c r="F124" s="88">
        <v>45182</v>
      </c>
      <c r="G124" s="77">
        <v>48476.875200000002</v>
      </c>
      <c r="H124" s="77">
        <v>-0.91713999999999996</v>
      </c>
      <c r="I124" s="77">
        <v>-0.444600734</v>
      </c>
      <c r="J124" s="78">
        <f t="shared" si="1"/>
        <v>-2.2663082682445527E-3</v>
      </c>
      <c r="K124" s="78">
        <f>I124/'סכום נכסי הקרן'!$C$42</f>
        <v>-1.0674120225504573E-5</v>
      </c>
    </row>
    <row r="125" spans="2:11">
      <c r="B125" t="s">
        <v>1054</v>
      </c>
      <c r="C125" t="s">
        <v>1055</v>
      </c>
      <c r="D125" t="s">
        <v>832</v>
      </c>
      <c r="E125" t="s">
        <v>106</v>
      </c>
      <c r="F125" s="88">
        <v>45182</v>
      </c>
      <c r="G125" s="77">
        <v>29099.195808</v>
      </c>
      <c r="H125" s="77">
        <v>-0.87180999999999997</v>
      </c>
      <c r="I125" s="77">
        <v>-0.25368975199999999</v>
      </c>
      <c r="J125" s="78">
        <f t="shared" si="1"/>
        <v>-1.2931584195866625E-3</v>
      </c>
      <c r="K125" s="78">
        <f>I125/'סכום נכסי הקרן'!$C$42</f>
        <v>-6.0906667617567164E-6</v>
      </c>
    </row>
    <row r="126" spans="2:11">
      <c r="B126" t="s">
        <v>1056</v>
      </c>
      <c r="C126" t="s">
        <v>1057</v>
      </c>
      <c r="D126" t="s">
        <v>832</v>
      </c>
      <c r="E126" t="s">
        <v>106</v>
      </c>
      <c r="F126" s="88">
        <v>45182</v>
      </c>
      <c r="G126" s="77">
        <v>38802.003199999999</v>
      </c>
      <c r="H126" s="77">
        <v>-0.863815</v>
      </c>
      <c r="I126" s="77">
        <v>-0.33517754700000002</v>
      </c>
      <c r="J126" s="78">
        <f t="shared" si="1"/>
        <v>-1.7085343950332464E-3</v>
      </c>
      <c r="K126" s="78">
        <f>I126/'סכום נכסי הקרן'!$C$42</f>
        <v>-8.0470524674565872E-6</v>
      </c>
    </row>
    <row r="127" spans="2:11">
      <c r="B127" t="s">
        <v>1058</v>
      </c>
      <c r="C127" t="s">
        <v>1059</v>
      </c>
      <c r="D127" t="s">
        <v>832</v>
      </c>
      <c r="E127" t="s">
        <v>106</v>
      </c>
      <c r="F127" s="88">
        <v>45173</v>
      </c>
      <c r="G127" s="77">
        <v>92179.104959999997</v>
      </c>
      <c r="H127" s="77">
        <v>-0.90468800000000005</v>
      </c>
      <c r="I127" s="77">
        <v>-0.83393360099999991</v>
      </c>
      <c r="J127" s="78">
        <f t="shared" si="1"/>
        <v>-4.2508940507355389E-3</v>
      </c>
      <c r="K127" s="78">
        <f>I127/'סכום נכסי הקרן'!$C$42</f>
        <v>-2.0021351375371233E-5</v>
      </c>
    </row>
    <row r="128" spans="2:11">
      <c r="B128" t="s">
        <v>1060</v>
      </c>
      <c r="C128" t="s">
        <v>1061</v>
      </c>
      <c r="D128" t="s">
        <v>832</v>
      </c>
      <c r="E128" t="s">
        <v>106</v>
      </c>
      <c r="F128" s="88">
        <v>45173</v>
      </c>
      <c r="G128" s="77">
        <v>82476.041280000005</v>
      </c>
      <c r="H128" s="77">
        <v>-0.90468800000000005</v>
      </c>
      <c r="I128" s="77">
        <v>-0.74615111699999992</v>
      </c>
      <c r="J128" s="78">
        <f t="shared" si="1"/>
        <v>-3.8034315206888717E-3</v>
      </c>
      <c r="K128" s="78">
        <f>I128/'סכום נכסי הקרן'!$C$42</f>
        <v>-1.7913840711861102E-5</v>
      </c>
    </row>
    <row r="129" spans="2:11">
      <c r="B129" t="s">
        <v>1062</v>
      </c>
      <c r="C129" t="s">
        <v>1063</v>
      </c>
      <c r="D129" t="s">
        <v>832</v>
      </c>
      <c r="E129" t="s">
        <v>106</v>
      </c>
      <c r="F129" s="88">
        <v>45173</v>
      </c>
      <c r="G129" s="77">
        <v>29120.723999999998</v>
      </c>
      <c r="H129" s="77">
        <v>-0.86472599999999999</v>
      </c>
      <c r="I129" s="77">
        <v>-0.25181449299999997</v>
      </c>
      <c r="J129" s="78">
        <f t="shared" si="1"/>
        <v>-1.2835994723070115E-3</v>
      </c>
      <c r="K129" s="78">
        <f>I129/'סכום נכסי הקרן'!$C$42</f>
        <v>-6.0456449287069317E-6</v>
      </c>
    </row>
    <row r="130" spans="2:11">
      <c r="B130" t="s">
        <v>1064</v>
      </c>
      <c r="C130" t="s">
        <v>1065</v>
      </c>
      <c r="D130" t="s">
        <v>832</v>
      </c>
      <c r="E130" t="s">
        <v>106</v>
      </c>
      <c r="F130" s="88">
        <v>45195</v>
      </c>
      <c r="G130" s="77">
        <v>80189.644774</v>
      </c>
      <c r="H130" s="77">
        <v>-0.72391000000000005</v>
      </c>
      <c r="I130" s="77">
        <v>-0.58050062899999999</v>
      </c>
      <c r="J130" s="78">
        <f t="shared" si="1"/>
        <v>-2.9590445418020018E-3</v>
      </c>
      <c r="K130" s="78">
        <f>I130/'סכום נכסי הקרן'!$C$42</f>
        <v>-1.3936849472063683E-5</v>
      </c>
    </row>
    <row r="131" spans="2:11">
      <c r="B131" t="s">
        <v>1066</v>
      </c>
      <c r="C131" t="s">
        <v>1067</v>
      </c>
      <c r="D131" t="s">
        <v>832</v>
      </c>
      <c r="E131" t="s">
        <v>106</v>
      </c>
      <c r="F131" s="88">
        <v>45173</v>
      </c>
      <c r="G131" s="77">
        <v>48540.94720000001</v>
      </c>
      <c r="H131" s="77">
        <v>-0.85141199999999995</v>
      </c>
      <c r="I131" s="77">
        <v>-0.41328362199999996</v>
      </c>
      <c r="J131" s="78">
        <f t="shared" si="1"/>
        <v>-2.106672387249492E-3</v>
      </c>
      <c r="K131" s="78">
        <f>I131/'סכום נכסי הקרן'!$C$42</f>
        <v>-9.9222487303855558E-6</v>
      </c>
    </row>
    <row r="132" spans="2:11">
      <c r="B132" t="s">
        <v>1068</v>
      </c>
      <c r="C132" t="s">
        <v>1069</v>
      </c>
      <c r="D132" t="s">
        <v>832</v>
      </c>
      <c r="E132" t="s">
        <v>106</v>
      </c>
      <c r="F132" s="88">
        <v>45195</v>
      </c>
      <c r="G132" s="77">
        <v>53417.595263999996</v>
      </c>
      <c r="H132" s="77">
        <v>-0.68138299999999996</v>
      </c>
      <c r="I132" s="77">
        <v>-0.36397855199999996</v>
      </c>
      <c r="J132" s="78">
        <f t="shared" si="1"/>
        <v>-1.8553446694518499E-3</v>
      </c>
      <c r="K132" s="78">
        <f>I132/'סכום נכסי הקרן'!$C$42</f>
        <v>-8.7385164405802978E-6</v>
      </c>
    </row>
    <row r="133" spans="2:11">
      <c r="B133" t="s">
        <v>1070</v>
      </c>
      <c r="C133" t="s">
        <v>1071</v>
      </c>
      <c r="D133" t="s">
        <v>832</v>
      </c>
      <c r="E133" t="s">
        <v>106</v>
      </c>
      <c r="F133" s="88">
        <v>45187</v>
      </c>
      <c r="G133" s="77">
        <v>19426.630399999998</v>
      </c>
      <c r="H133" s="77">
        <v>-0.70767500000000005</v>
      </c>
      <c r="I133" s="77">
        <v>-0.137477496</v>
      </c>
      <c r="J133" s="78">
        <f t="shared" si="1"/>
        <v>-7.007779386220209E-4</v>
      </c>
      <c r="K133" s="78">
        <f>I133/'סכום נכסי הקרן'!$C$42</f>
        <v>-3.3006048087300821E-6</v>
      </c>
    </row>
    <row r="134" spans="2:11">
      <c r="B134" t="s">
        <v>1072</v>
      </c>
      <c r="C134" t="s">
        <v>1073</v>
      </c>
      <c r="D134" t="s">
        <v>832</v>
      </c>
      <c r="E134" t="s">
        <v>106</v>
      </c>
      <c r="F134" s="88">
        <v>45195</v>
      </c>
      <c r="G134" s="77">
        <v>101989.80959999999</v>
      </c>
      <c r="H134" s="77">
        <v>-0.67075700000000005</v>
      </c>
      <c r="I134" s="77">
        <v>-0.68410404800000002</v>
      </c>
      <c r="J134" s="78">
        <f t="shared" si="1"/>
        <v>-3.4871527232385735E-3</v>
      </c>
      <c r="K134" s="78">
        <f>I134/'סכום נכסי הקרן'!$C$42</f>
        <v>-1.6424194331416357E-5</v>
      </c>
    </row>
    <row r="135" spans="2:11">
      <c r="B135" t="s">
        <v>1074</v>
      </c>
      <c r="C135" t="s">
        <v>1075</v>
      </c>
      <c r="D135" t="s">
        <v>832</v>
      </c>
      <c r="E135" t="s">
        <v>106</v>
      </c>
      <c r="F135" s="88">
        <v>45175</v>
      </c>
      <c r="G135" s="77">
        <v>38853.260799999996</v>
      </c>
      <c r="H135" s="77">
        <v>-0.76390400000000003</v>
      </c>
      <c r="I135" s="77">
        <v>-0.296801494</v>
      </c>
      <c r="J135" s="78">
        <f t="shared" si="1"/>
        <v>-1.5129162604565923E-3</v>
      </c>
      <c r="K135" s="78">
        <f>I135/'סכום נכסי הקרן'!$C$42</f>
        <v>-7.1257076018803291E-6</v>
      </c>
    </row>
    <row r="136" spans="2:11">
      <c r="B136" t="s">
        <v>1076</v>
      </c>
      <c r="C136" t="s">
        <v>1077</v>
      </c>
      <c r="D136" t="s">
        <v>832</v>
      </c>
      <c r="E136" t="s">
        <v>106</v>
      </c>
      <c r="F136" s="88">
        <v>45173</v>
      </c>
      <c r="G136" s="77">
        <v>11656.593331</v>
      </c>
      <c r="H136" s="77">
        <v>-0.91206900000000002</v>
      </c>
      <c r="I136" s="77">
        <v>-0.10631615600000001</v>
      </c>
      <c r="J136" s="78">
        <f t="shared" si="1"/>
        <v>-5.4193608999030072E-4</v>
      </c>
      <c r="K136" s="78">
        <f>I136/'סכום נכסי הקרן'!$C$42</f>
        <v>-2.5524731388713799E-6</v>
      </c>
    </row>
    <row r="137" spans="2:11">
      <c r="B137" t="s">
        <v>1078</v>
      </c>
      <c r="C137" t="s">
        <v>1079</v>
      </c>
      <c r="D137" t="s">
        <v>832</v>
      </c>
      <c r="E137" t="s">
        <v>106</v>
      </c>
      <c r="F137" s="88">
        <v>45175</v>
      </c>
      <c r="G137" s="77">
        <v>34008.264303999997</v>
      </c>
      <c r="H137" s="77">
        <v>-0.72935300000000003</v>
      </c>
      <c r="I137" s="77">
        <v>-0.24804020399999999</v>
      </c>
      <c r="J137" s="78">
        <f t="shared" si="1"/>
        <v>-1.2643604074262856E-3</v>
      </c>
      <c r="K137" s="78">
        <f>I137/'סכום נכסי הקרן'!$C$42</f>
        <v>-5.9550305606438345E-6</v>
      </c>
    </row>
    <row r="138" spans="2:11">
      <c r="B138" t="s">
        <v>1080</v>
      </c>
      <c r="C138" t="s">
        <v>1081</v>
      </c>
      <c r="D138" t="s">
        <v>832</v>
      </c>
      <c r="E138" t="s">
        <v>106</v>
      </c>
      <c r="F138" s="88">
        <v>45175</v>
      </c>
      <c r="G138" s="77">
        <v>106902.85055999999</v>
      </c>
      <c r="H138" s="77">
        <v>-0.710758</v>
      </c>
      <c r="I138" s="77">
        <v>-0.75982074999999993</v>
      </c>
      <c r="J138" s="78">
        <f t="shared" si="1"/>
        <v>-3.8731111229087112E-3</v>
      </c>
      <c r="K138" s="78">
        <f>I138/'סכום נכסי הקרן'!$C$42</f>
        <v>-1.8242025743783528E-5</v>
      </c>
    </row>
    <row r="139" spans="2:11">
      <c r="B139" t="s">
        <v>1082</v>
      </c>
      <c r="C139" t="s">
        <v>1083</v>
      </c>
      <c r="D139" t="s">
        <v>832</v>
      </c>
      <c r="E139" t="s">
        <v>106</v>
      </c>
      <c r="F139" s="88">
        <v>45187</v>
      </c>
      <c r="G139" s="77">
        <v>48598.612000000001</v>
      </c>
      <c r="H139" s="77">
        <v>-0.641289</v>
      </c>
      <c r="I139" s="77">
        <v>-0.31165774099999999</v>
      </c>
      <c r="J139" s="78">
        <f t="shared" si="1"/>
        <v>-1.5886445101791474E-3</v>
      </c>
      <c r="K139" s="78">
        <f>I139/'סכום נכסי הקרן'!$C$42</f>
        <v>-7.4823812518563355E-6</v>
      </c>
    </row>
    <row r="140" spans="2:11">
      <c r="B140" t="s">
        <v>1084</v>
      </c>
      <c r="C140" t="s">
        <v>1085</v>
      </c>
      <c r="D140" t="s">
        <v>832</v>
      </c>
      <c r="E140" t="s">
        <v>106</v>
      </c>
      <c r="F140" s="88">
        <v>45175</v>
      </c>
      <c r="G140" s="77">
        <v>121512.548</v>
      </c>
      <c r="H140" s="77">
        <v>-0.68420599999999998</v>
      </c>
      <c r="I140" s="77">
        <v>-0.83139666999999995</v>
      </c>
      <c r="J140" s="78">
        <f t="shared" ref="J140:J203" si="2">I140/$I$11</f>
        <v>-4.237962295878684E-3</v>
      </c>
      <c r="K140" s="78">
        <f>I140/'סכום נכסי הקרן'!$C$42</f>
        <v>-1.9960443903954846E-5</v>
      </c>
    </row>
    <row r="141" spans="2:11">
      <c r="B141" t="s">
        <v>1086</v>
      </c>
      <c r="C141" t="s">
        <v>1087</v>
      </c>
      <c r="D141" t="s">
        <v>832</v>
      </c>
      <c r="E141" t="s">
        <v>106</v>
      </c>
      <c r="F141" s="88">
        <v>45187</v>
      </c>
      <c r="G141" s="77">
        <v>68057.790976000004</v>
      </c>
      <c r="H141" s="77">
        <v>-0.61210699999999996</v>
      </c>
      <c r="I141" s="77">
        <v>-0.41658666100000002</v>
      </c>
      <c r="J141" s="78">
        <f t="shared" si="2"/>
        <v>-2.1235093018642896E-3</v>
      </c>
      <c r="K141" s="78">
        <f>I141/'סכום נכסי הקרן'!$C$42</f>
        <v>-1.0001549173905586E-5</v>
      </c>
    </row>
    <row r="142" spans="2:11">
      <c r="B142" t="s">
        <v>1088</v>
      </c>
      <c r="C142" t="s">
        <v>1089</v>
      </c>
      <c r="D142" t="s">
        <v>832</v>
      </c>
      <c r="E142" t="s">
        <v>106</v>
      </c>
      <c r="F142" s="88">
        <v>45180</v>
      </c>
      <c r="G142" s="77">
        <v>122159.6752</v>
      </c>
      <c r="H142" s="77">
        <v>-0.13165099999999999</v>
      </c>
      <c r="I142" s="77">
        <v>-0.16082392400000001</v>
      </c>
      <c r="J142" s="78">
        <f t="shared" si="2"/>
        <v>-8.1978404626910405E-4</v>
      </c>
      <c r="K142" s="78">
        <f>I142/'סכום נכסי הקרן'!$C$42</f>
        <v>-3.8611135084482571E-6</v>
      </c>
    </row>
    <row r="143" spans="2:11">
      <c r="B143" t="s">
        <v>1090</v>
      </c>
      <c r="C143" t="s">
        <v>1091</v>
      </c>
      <c r="D143" t="s">
        <v>832</v>
      </c>
      <c r="E143" t="s">
        <v>106</v>
      </c>
      <c r="F143" s="88">
        <v>45197</v>
      </c>
      <c r="G143" s="77">
        <v>39140.303359999998</v>
      </c>
      <c r="H143" s="77">
        <v>-2.4933E-2</v>
      </c>
      <c r="I143" s="77">
        <v>-9.7589340000000004E-3</v>
      </c>
      <c r="J143" s="78">
        <f t="shared" si="2"/>
        <v>-4.9745200855770268E-5</v>
      </c>
      <c r="K143" s="78">
        <f>I143/'סכום נכסי הקרן'!$C$42</f>
        <v>-2.3429568784464545E-7</v>
      </c>
    </row>
    <row r="144" spans="2:11">
      <c r="B144" t="s">
        <v>1092</v>
      </c>
      <c r="C144" t="s">
        <v>1093</v>
      </c>
      <c r="D144" t="s">
        <v>832</v>
      </c>
      <c r="E144" t="s">
        <v>106</v>
      </c>
      <c r="F144" s="88">
        <v>45090</v>
      </c>
      <c r="G144" s="77">
        <v>29593.575359999999</v>
      </c>
      <c r="H144" s="77">
        <v>7.8681419999999997</v>
      </c>
      <c r="I144" s="77">
        <v>2.3284646429999998</v>
      </c>
      <c r="J144" s="78">
        <f t="shared" si="2"/>
        <v>1.1869118220452602E-2</v>
      </c>
      <c r="K144" s="78">
        <f>I144/'סכום נכסי הקרן'!$C$42</f>
        <v>5.590254275247909E-5</v>
      </c>
    </row>
    <row r="145" spans="2:11">
      <c r="B145" t="s">
        <v>1094</v>
      </c>
      <c r="C145" t="s">
        <v>1095</v>
      </c>
      <c r="D145" t="s">
        <v>832</v>
      </c>
      <c r="E145" t="s">
        <v>106</v>
      </c>
      <c r="F145" s="88">
        <v>45090</v>
      </c>
      <c r="G145" s="77">
        <v>29593.575359999999</v>
      </c>
      <c r="H145" s="77">
        <v>7.7434349999999998</v>
      </c>
      <c r="I145" s="77">
        <v>2.2915591709999998</v>
      </c>
      <c r="J145" s="78">
        <f t="shared" si="2"/>
        <v>1.1680996227075354E-2</v>
      </c>
      <c r="K145" s="78">
        <f>I145/'סכום נכסי הקרן'!$C$42</f>
        <v>5.5016504077817359E-5</v>
      </c>
    </row>
    <row r="146" spans="2:11">
      <c r="B146" t="s">
        <v>1096</v>
      </c>
      <c r="C146" t="s">
        <v>1097</v>
      </c>
      <c r="D146" t="s">
        <v>832</v>
      </c>
      <c r="E146" t="s">
        <v>106</v>
      </c>
      <c r="F146" s="88">
        <v>45126</v>
      </c>
      <c r="G146" s="77">
        <v>93712.988639999996</v>
      </c>
      <c r="H146" s="77">
        <v>7.376773</v>
      </c>
      <c r="I146" s="77">
        <v>6.9129946200000001</v>
      </c>
      <c r="J146" s="78">
        <f t="shared" si="2"/>
        <v>3.5238306344397785E-2</v>
      </c>
      <c r="K146" s="78">
        <f>I146/'סכום נכסי הקרן'!$C$42</f>
        <v>1.6596944190412944E-4</v>
      </c>
    </row>
    <row r="147" spans="2:11">
      <c r="B147" t="s">
        <v>1098</v>
      </c>
      <c r="C147" t="s">
        <v>1099</v>
      </c>
      <c r="D147" t="s">
        <v>832</v>
      </c>
      <c r="E147" t="s">
        <v>106</v>
      </c>
      <c r="F147" s="88">
        <v>45089</v>
      </c>
      <c r="G147" s="77">
        <v>49322.625599999999</v>
      </c>
      <c r="H147" s="77">
        <v>7.2556719999999997</v>
      </c>
      <c r="I147" s="77">
        <v>3.5786877399999999</v>
      </c>
      <c r="J147" s="78">
        <f t="shared" si="2"/>
        <v>1.8242006803856091E-2</v>
      </c>
      <c r="K147" s="78">
        <f>I147/'סכום נכסי הקרן'!$C$42</f>
        <v>8.5918308866982771E-5</v>
      </c>
    </row>
    <row r="148" spans="2:11">
      <c r="B148" t="s">
        <v>1100</v>
      </c>
      <c r="C148" t="s">
        <v>1101</v>
      </c>
      <c r="D148" t="s">
        <v>832</v>
      </c>
      <c r="E148" t="s">
        <v>106</v>
      </c>
      <c r="F148" s="88">
        <v>45089</v>
      </c>
      <c r="G148" s="77">
        <v>78916.200960000002</v>
      </c>
      <c r="H148" s="77">
        <v>7.2692439999999996</v>
      </c>
      <c r="I148" s="77">
        <v>5.7366111709999998</v>
      </c>
      <c r="J148" s="78">
        <f t="shared" si="2"/>
        <v>2.9241808063549816E-2</v>
      </c>
      <c r="K148" s="78">
        <f>I148/'סכום נכסי הקרן'!$C$42</f>
        <v>1.3772644227399446E-4</v>
      </c>
    </row>
    <row r="149" spans="2:11">
      <c r="B149" t="s">
        <v>1102</v>
      </c>
      <c r="C149" t="s">
        <v>1103</v>
      </c>
      <c r="D149" t="s">
        <v>832</v>
      </c>
      <c r="E149" t="s">
        <v>106</v>
      </c>
      <c r="F149" s="88">
        <v>45089</v>
      </c>
      <c r="G149" s="77">
        <v>39458.100480000001</v>
      </c>
      <c r="H149" s="77">
        <v>7.2692439999999996</v>
      </c>
      <c r="I149" s="77">
        <v>2.868305586</v>
      </c>
      <c r="J149" s="78">
        <f t="shared" si="2"/>
        <v>1.4620904034323609E-2</v>
      </c>
      <c r="K149" s="78">
        <f>I149/'סכום נכסי הקרן'!$C$42</f>
        <v>6.8863221149001395E-5</v>
      </c>
    </row>
    <row r="150" spans="2:11">
      <c r="B150" t="s">
        <v>1104</v>
      </c>
      <c r="C150" t="s">
        <v>1105</v>
      </c>
      <c r="D150" t="s">
        <v>832</v>
      </c>
      <c r="E150" t="s">
        <v>106</v>
      </c>
      <c r="F150" s="88">
        <v>45089</v>
      </c>
      <c r="G150" s="77">
        <v>49322.625599999999</v>
      </c>
      <c r="H150" s="77">
        <v>7.2019219999999997</v>
      </c>
      <c r="I150" s="77">
        <v>3.5521768859999998</v>
      </c>
      <c r="J150" s="78">
        <f t="shared" si="2"/>
        <v>1.8106870347652165E-2</v>
      </c>
      <c r="K150" s="78">
        <f>I150/'סכום נכסי הקרן'!$C$42</f>
        <v>8.5281827590105711E-5</v>
      </c>
    </row>
    <row r="151" spans="2:11">
      <c r="B151" t="s">
        <v>1106</v>
      </c>
      <c r="C151" t="s">
        <v>1107</v>
      </c>
      <c r="D151" t="s">
        <v>832</v>
      </c>
      <c r="E151" t="s">
        <v>106</v>
      </c>
      <c r="F151" s="88">
        <v>45126</v>
      </c>
      <c r="G151" s="77">
        <v>49322.625599999999</v>
      </c>
      <c r="H151" s="77">
        <v>7.0523720000000001</v>
      </c>
      <c r="I151" s="77">
        <v>3.4784150599999997</v>
      </c>
      <c r="J151" s="78">
        <f t="shared" si="2"/>
        <v>1.7730876735044643E-2</v>
      </c>
      <c r="K151" s="78">
        <f>I151/'סכום נכסי הקרן'!$C$42</f>
        <v>8.3510929481834143E-5</v>
      </c>
    </row>
    <row r="152" spans="2:11">
      <c r="B152" t="s">
        <v>1108</v>
      </c>
      <c r="C152" t="s">
        <v>1109</v>
      </c>
      <c r="D152" t="s">
        <v>832</v>
      </c>
      <c r="E152" t="s">
        <v>106</v>
      </c>
      <c r="F152" s="88">
        <v>45126</v>
      </c>
      <c r="G152" s="77">
        <v>67078.770816000004</v>
      </c>
      <c r="H152" s="77">
        <v>7.0393819999999998</v>
      </c>
      <c r="I152" s="77">
        <v>4.7219306889999997</v>
      </c>
      <c r="J152" s="78">
        <f t="shared" si="2"/>
        <v>2.4069574663721536E-2</v>
      </c>
      <c r="K152" s="78">
        <f>I152/'סכום נכסי הקרן'!$C$42</f>
        <v>1.1336566050492764E-4</v>
      </c>
    </row>
    <row r="153" spans="2:11">
      <c r="B153" t="s">
        <v>1110</v>
      </c>
      <c r="C153" t="s">
        <v>1111</v>
      </c>
      <c r="D153" t="s">
        <v>832</v>
      </c>
      <c r="E153" t="s">
        <v>106</v>
      </c>
      <c r="F153" s="88">
        <v>45126</v>
      </c>
      <c r="G153" s="77">
        <v>82862.011008000001</v>
      </c>
      <c r="H153" s="77">
        <v>7.0393819999999998</v>
      </c>
      <c r="I153" s="77">
        <v>5.832973204</v>
      </c>
      <c r="J153" s="78">
        <f t="shared" si="2"/>
        <v>2.973300399606205E-2</v>
      </c>
      <c r="K153" s="78">
        <f>I153/'סכום נכסי הקרן'!$C$42</f>
        <v>1.4003993356349838E-4</v>
      </c>
    </row>
    <row r="154" spans="2:11">
      <c r="B154" t="s">
        <v>1112</v>
      </c>
      <c r="C154" t="s">
        <v>1113</v>
      </c>
      <c r="D154" t="s">
        <v>832</v>
      </c>
      <c r="E154" t="s">
        <v>106</v>
      </c>
      <c r="F154" s="88">
        <v>45089</v>
      </c>
      <c r="G154" s="77">
        <v>39458.100480000001</v>
      </c>
      <c r="H154" s="77">
        <v>6.9371809999999998</v>
      </c>
      <c r="I154" s="77">
        <v>2.7372798830000002</v>
      </c>
      <c r="J154" s="78">
        <f t="shared" si="2"/>
        <v>1.3953013472403271E-2</v>
      </c>
      <c r="K154" s="78">
        <f>I154/'סכום נכסי הקרן'!$C$42</f>
        <v>6.5717513102434721E-5</v>
      </c>
    </row>
    <row r="155" spans="2:11">
      <c r="B155" t="s">
        <v>1114</v>
      </c>
      <c r="C155" t="s">
        <v>1115</v>
      </c>
      <c r="D155" t="s">
        <v>832</v>
      </c>
      <c r="E155" t="s">
        <v>106</v>
      </c>
      <c r="F155" s="88">
        <v>45127</v>
      </c>
      <c r="G155" s="77">
        <v>88780.726079999993</v>
      </c>
      <c r="H155" s="77">
        <v>6.8930420000000003</v>
      </c>
      <c r="I155" s="77">
        <v>6.1196930460000001</v>
      </c>
      <c r="J155" s="78">
        <f t="shared" si="2"/>
        <v>3.119453003257636E-2</v>
      </c>
      <c r="K155" s="78">
        <f>I155/'סכום נכסי הקרן'!$C$42</f>
        <v>1.46923597557957E-4</v>
      </c>
    </row>
    <row r="156" spans="2:11">
      <c r="B156" t="s">
        <v>1116</v>
      </c>
      <c r="C156" t="s">
        <v>1117</v>
      </c>
      <c r="D156" t="s">
        <v>832</v>
      </c>
      <c r="E156" t="s">
        <v>106</v>
      </c>
      <c r="F156" s="88">
        <v>45089</v>
      </c>
      <c r="G156" s="77">
        <v>39458.100480000001</v>
      </c>
      <c r="H156" s="77">
        <v>6.9192859999999996</v>
      </c>
      <c r="I156" s="77">
        <v>2.7302189749999997</v>
      </c>
      <c r="J156" s="78">
        <f t="shared" si="2"/>
        <v>1.3917021192233722E-2</v>
      </c>
      <c r="K156" s="78">
        <f>I156/'סכום נכסי הקרן'!$C$42</f>
        <v>6.5547992507596401E-5</v>
      </c>
    </row>
    <row r="157" spans="2:11">
      <c r="B157" t="s">
        <v>1118</v>
      </c>
      <c r="C157" t="s">
        <v>1119</v>
      </c>
      <c r="D157" t="s">
        <v>832</v>
      </c>
      <c r="E157" t="s">
        <v>106</v>
      </c>
      <c r="F157" s="88">
        <v>45127</v>
      </c>
      <c r="G157" s="77">
        <v>69051.675839999996</v>
      </c>
      <c r="H157" s="77">
        <v>6.8399419999999997</v>
      </c>
      <c r="I157" s="77">
        <v>4.7230945670000004</v>
      </c>
      <c r="J157" s="78">
        <f t="shared" si="2"/>
        <v>2.4075507416712962E-2</v>
      </c>
      <c r="K157" s="78">
        <f>I157/'סכום נכסי הקרן'!$C$42</f>
        <v>1.1339360326963713E-4</v>
      </c>
    </row>
    <row r="158" spans="2:11">
      <c r="B158" t="s">
        <v>1120</v>
      </c>
      <c r="C158" t="s">
        <v>1121</v>
      </c>
      <c r="D158" t="s">
        <v>832</v>
      </c>
      <c r="E158" t="s">
        <v>106</v>
      </c>
      <c r="F158" s="88">
        <v>45098</v>
      </c>
      <c r="G158" s="77">
        <v>131198.18409600001</v>
      </c>
      <c r="H158" s="77">
        <v>6.6847599999999998</v>
      </c>
      <c r="I158" s="77">
        <v>8.7702833089999999</v>
      </c>
      <c r="J158" s="78">
        <f t="shared" si="2"/>
        <v>4.4705651741083041E-2</v>
      </c>
      <c r="K158" s="78">
        <f>I158/'סכום נכסי הקרן'!$C$42</f>
        <v>2.1055983783419051E-4</v>
      </c>
    </row>
    <row r="159" spans="2:11">
      <c r="B159" t="s">
        <v>1122</v>
      </c>
      <c r="C159" t="s">
        <v>1123</v>
      </c>
      <c r="D159" t="s">
        <v>832</v>
      </c>
      <c r="E159" t="s">
        <v>106</v>
      </c>
      <c r="F159" s="88">
        <v>45098</v>
      </c>
      <c r="G159" s="77">
        <v>49322.625599999999</v>
      </c>
      <c r="H159" s="77">
        <v>6.7402119999999996</v>
      </c>
      <c r="I159" s="77">
        <v>3.324449762</v>
      </c>
      <c r="J159" s="78">
        <f t="shared" si="2"/>
        <v>1.6946053856456828E-2</v>
      </c>
      <c r="K159" s="78">
        <f>I159/'סכום נכסי הקרן'!$C$42</f>
        <v>7.9814480115631258E-5</v>
      </c>
    </row>
    <row r="160" spans="2:11">
      <c r="B160" t="s">
        <v>1124</v>
      </c>
      <c r="C160" t="s">
        <v>1125</v>
      </c>
      <c r="D160" t="s">
        <v>832</v>
      </c>
      <c r="E160" t="s">
        <v>106</v>
      </c>
      <c r="F160" s="88">
        <v>45098</v>
      </c>
      <c r="G160" s="77">
        <v>39458.100480000001</v>
      </c>
      <c r="H160" s="77">
        <v>6.7409829999999999</v>
      </c>
      <c r="I160" s="77">
        <v>2.6598639309999998</v>
      </c>
      <c r="J160" s="78">
        <f t="shared" si="2"/>
        <v>1.3558393313922777E-2</v>
      </c>
      <c r="K160" s="78">
        <f>I160/'סכום נכסי הקרן'!$C$42</f>
        <v>6.3858885538810653E-5</v>
      </c>
    </row>
    <row r="161" spans="2:11">
      <c r="B161" t="s">
        <v>1126</v>
      </c>
      <c r="C161" t="s">
        <v>1127</v>
      </c>
      <c r="D161" t="s">
        <v>832</v>
      </c>
      <c r="E161" t="s">
        <v>106</v>
      </c>
      <c r="F161" s="88">
        <v>45097</v>
      </c>
      <c r="G161" s="77">
        <v>78916.200960000002</v>
      </c>
      <c r="H161" s="77">
        <v>6.4184150000000004</v>
      </c>
      <c r="I161" s="77">
        <v>5.0651694159999998</v>
      </c>
      <c r="J161" s="78">
        <f t="shared" si="2"/>
        <v>2.5819200126512235E-2</v>
      </c>
      <c r="K161" s="78">
        <f>I161/'סכום נכסי הקרן'!$C$42</f>
        <v>1.2160624842543059E-4</v>
      </c>
    </row>
    <row r="162" spans="2:11">
      <c r="B162" t="s">
        <v>1128</v>
      </c>
      <c r="C162" t="s">
        <v>1129</v>
      </c>
      <c r="D162" t="s">
        <v>832</v>
      </c>
      <c r="E162" t="s">
        <v>106</v>
      </c>
      <c r="F162" s="88">
        <v>45097</v>
      </c>
      <c r="G162" s="77">
        <v>83848.463520000005</v>
      </c>
      <c r="H162" s="77">
        <v>6.4118779999999997</v>
      </c>
      <c r="I162" s="77">
        <v>5.3762615299999998</v>
      </c>
      <c r="J162" s="78">
        <f t="shared" si="2"/>
        <v>2.7404961409002331E-2</v>
      </c>
      <c r="K162" s="78">
        <f>I162/'סכום נכסי הקרן'!$C$42</f>
        <v>1.2907504991877759E-4</v>
      </c>
    </row>
    <row r="163" spans="2:11">
      <c r="B163" t="s">
        <v>1130</v>
      </c>
      <c r="C163" t="s">
        <v>1131</v>
      </c>
      <c r="D163" t="s">
        <v>832</v>
      </c>
      <c r="E163" t="s">
        <v>106</v>
      </c>
      <c r="F163" s="88">
        <v>45097</v>
      </c>
      <c r="G163" s="77">
        <v>93712.988639999996</v>
      </c>
      <c r="H163" s="77">
        <v>6.4118779999999997</v>
      </c>
      <c r="I163" s="77">
        <v>6.0087628860000004</v>
      </c>
      <c r="J163" s="78">
        <f t="shared" si="2"/>
        <v>3.0629074513545008E-2</v>
      </c>
      <c r="K163" s="78">
        <f>I163/'סכום נכסי הקרן'!$C$42</f>
        <v>1.4426034989792401E-4</v>
      </c>
    </row>
    <row r="164" spans="2:11">
      <c r="B164" t="s">
        <v>1132</v>
      </c>
      <c r="C164" t="s">
        <v>1133</v>
      </c>
      <c r="D164" t="s">
        <v>832</v>
      </c>
      <c r="E164" t="s">
        <v>106</v>
      </c>
      <c r="F164" s="88">
        <v>45050</v>
      </c>
      <c r="G164" s="77">
        <v>59187.150719999998</v>
      </c>
      <c r="H164" s="77">
        <v>5.9883559999999996</v>
      </c>
      <c r="I164" s="77">
        <v>3.5443374539999999</v>
      </c>
      <c r="J164" s="78">
        <f t="shared" si="2"/>
        <v>1.8066909618392683E-2</v>
      </c>
      <c r="K164" s="78">
        <f>I164/'סכום נכסי הקרן'!$C$42</f>
        <v>8.5093615935764028E-5</v>
      </c>
    </row>
    <row r="165" spans="2:11">
      <c r="B165" t="s">
        <v>1134</v>
      </c>
      <c r="C165" t="s">
        <v>1135</v>
      </c>
      <c r="D165" t="s">
        <v>832</v>
      </c>
      <c r="E165" t="s">
        <v>106</v>
      </c>
      <c r="F165" s="88">
        <v>45050</v>
      </c>
      <c r="G165" s="77">
        <v>34525.837919999998</v>
      </c>
      <c r="H165" s="77">
        <v>5.932658</v>
      </c>
      <c r="I165" s="77">
        <v>2.0482998280000002</v>
      </c>
      <c r="J165" s="78">
        <f t="shared" si="2"/>
        <v>1.0441005785744601E-2</v>
      </c>
      <c r="K165" s="78">
        <f>I165/'סכום נכסי הקרן'!$C$42</f>
        <v>4.9176253995910721E-5</v>
      </c>
    </row>
    <row r="166" spans="2:11">
      <c r="B166" t="s">
        <v>1136</v>
      </c>
      <c r="C166" t="s">
        <v>1137</v>
      </c>
      <c r="D166" t="s">
        <v>832</v>
      </c>
      <c r="E166" t="s">
        <v>106</v>
      </c>
      <c r="F166" s="88">
        <v>45131</v>
      </c>
      <c r="G166" s="77">
        <v>50309.078112000003</v>
      </c>
      <c r="H166" s="77">
        <v>4.8554060000000003</v>
      </c>
      <c r="I166" s="77">
        <v>2.4427098680000001</v>
      </c>
      <c r="J166" s="78">
        <f t="shared" si="2"/>
        <v>1.2451471955444321E-2</v>
      </c>
      <c r="K166" s="78">
        <f>I166/'סכום נכסי הקרן'!$C$42</f>
        <v>5.8645379580183974E-5</v>
      </c>
    </row>
    <row r="167" spans="2:11">
      <c r="B167" t="s">
        <v>1138</v>
      </c>
      <c r="C167" t="s">
        <v>1139</v>
      </c>
      <c r="D167" t="s">
        <v>832</v>
      </c>
      <c r="E167" t="s">
        <v>106</v>
      </c>
      <c r="F167" s="88">
        <v>44959</v>
      </c>
      <c r="G167" s="77">
        <v>10277.743839999999</v>
      </c>
      <c r="H167" s="77">
        <v>-13.962656000000001</v>
      </c>
      <c r="I167" s="77">
        <v>-1.4350459760000001</v>
      </c>
      <c r="J167" s="78">
        <f t="shared" si="2"/>
        <v>-7.3150049291638691E-3</v>
      </c>
      <c r="K167" s="78">
        <f>I167/'סכום נכסי הקרן'!$C$42</f>
        <v>-3.4453054404877681E-5</v>
      </c>
    </row>
    <row r="168" spans="2:11">
      <c r="B168" t="s">
        <v>858</v>
      </c>
      <c r="C168" t="s">
        <v>1140</v>
      </c>
      <c r="D168" t="s">
        <v>832</v>
      </c>
      <c r="E168" t="s">
        <v>106</v>
      </c>
      <c r="F168" s="88">
        <v>44958</v>
      </c>
      <c r="G168" s="77">
        <v>43409.607695999999</v>
      </c>
      <c r="H168" s="77">
        <v>-13.32938</v>
      </c>
      <c r="I168" s="77">
        <v>-5.7862314829999999</v>
      </c>
      <c r="J168" s="78">
        <f t="shared" si="2"/>
        <v>-2.9494742696263388E-2</v>
      </c>
      <c r="K168" s="78">
        <f>I168/'סכום נכסי הקרן'!$C$42</f>
        <v>-1.389177429971171E-4</v>
      </c>
    </row>
    <row r="169" spans="2:11">
      <c r="B169" t="s">
        <v>860</v>
      </c>
      <c r="C169" t="s">
        <v>1141</v>
      </c>
      <c r="D169" t="s">
        <v>832</v>
      </c>
      <c r="E169" t="s">
        <v>106</v>
      </c>
      <c r="F169" s="88">
        <v>44958</v>
      </c>
      <c r="G169" s="77">
        <v>51682.673640000001</v>
      </c>
      <c r="H169" s="77">
        <v>-13.31936</v>
      </c>
      <c r="I169" s="77">
        <v>-6.8838015750000014</v>
      </c>
      <c r="J169" s="78">
        <f t="shared" si="2"/>
        <v>-3.5089497684853976E-2</v>
      </c>
      <c r="K169" s="78">
        <f>I169/'סכום נכסי הקרן'!$C$42</f>
        <v>-1.6526856570611904E-4</v>
      </c>
    </row>
    <row r="170" spans="2:11">
      <c r="B170" t="s">
        <v>1142</v>
      </c>
      <c r="C170" t="s">
        <v>1143</v>
      </c>
      <c r="D170" t="s">
        <v>832</v>
      </c>
      <c r="E170" t="s">
        <v>106</v>
      </c>
      <c r="F170" s="88">
        <v>44963</v>
      </c>
      <c r="G170" s="77">
        <v>103429.31664</v>
      </c>
      <c r="H170" s="77">
        <v>-13.244389</v>
      </c>
      <c r="I170" s="77">
        <v>-13.698581519999999</v>
      </c>
      <c r="J170" s="78">
        <f t="shared" si="2"/>
        <v>-6.9827164437380421E-2</v>
      </c>
      <c r="K170" s="78">
        <f>I170/'סכום נכסי הקרן'!$C$42</f>
        <v>-3.288800374840478E-4</v>
      </c>
    </row>
    <row r="171" spans="2:11">
      <c r="B171" t="s">
        <v>1144</v>
      </c>
      <c r="C171" t="s">
        <v>1145</v>
      </c>
      <c r="D171" t="s">
        <v>832</v>
      </c>
      <c r="E171" t="s">
        <v>106</v>
      </c>
      <c r="F171" s="88">
        <v>44964</v>
      </c>
      <c r="G171" s="77">
        <v>20861.322144000002</v>
      </c>
      <c r="H171" s="77">
        <v>-12.255145000000001</v>
      </c>
      <c r="I171" s="77">
        <v>-2.5565852279999999</v>
      </c>
      <c r="J171" s="78">
        <f t="shared" si="2"/>
        <v>-1.3031940340180107E-2</v>
      </c>
      <c r="K171" s="78">
        <f>I171/'סכום נכסי הקרן'!$C$42</f>
        <v>-6.1379336567674267E-5</v>
      </c>
    </row>
    <row r="172" spans="2:11">
      <c r="B172" t="s">
        <v>868</v>
      </c>
      <c r="C172" t="s">
        <v>1146</v>
      </c>
      <c r="D172" t="s">
        <v>832</v>
      </c>
      <c r="E172" t="s">
        <v>106</v>
      </c>
      <c r="F172" s="88">
        <v>44964</v>
      </c>
      <c r="G172" s="77">
        <v>20868.023696</v>
      </c>
      <c r="H172" s="77">
        <v>-12.219094999999999</v>
      </c>
      <c r="I172" s="77">
        <v>-2.5498836759999999</v>
      </c>
      <c r="J172" s="78">
        <f t="shared" si="2"/>
        <v>-1.2997779841678386E-2</v>
      </c>
      <c r="K172" s="78">
        <f>I172/'סכום נכסי הקרן'!$C$42</f>
        <v>-6.1218443509532196E-5</v>
      </c>
    </row>
    <row r="173" spans="2:11">
      <c r="B173" t="s">
        <v>1147</v>
      </c>
      <c r="C173" t="s">
        <v>1148</v>
      </c>
      <c r="D173" t="s">
        <v>832</v>
      </c>
      <c r="E173" t="s">
        <v>106</v>
      </c>
      <c r="F173" s="88">
        <v>44964</v>
      </c>
      <c r="G173" s="77">
        <v>62620.520352</v>
      </c>
      <c r="H173" s="77">
        <v>-12.189617</v>
      </c>
      <c r="I173" s="77">
        <v>-7.6332017649999999</v>
      </c>
      <c r="J173" s="78">
        <f t="shared" si="2"/>
        <v>-3.8909491033810154E-2</v>
      </c>
      <c r="K173" s="78">
        <f>I173/'סכום נכסי הקרן'!$C$42</f>
        <v>-1.8326041122807436E-4</v>
      </c>
    </row>
    <row r="174" spans="2:11">
      <c r="B174" t="s">
        <v>1149</v>
      </c>
      <c r="C174" t="s">
        <v>1150</v>
      </c>
      <c r="D174" t="s">
        <v>832</v>
      </c>
      <c r="E174" t="s">
        <v>106</v>
      </c>
      <c r="F174" s="88">
        <v>44964</v>
      </c>
      <c r="G174" s="77">
        <v>89397.427704000002</v>
      </c>
      <c r="H174" s="77">
        <v>-12.006135</v>
      </c>
      <c r="I174" s="77">
        <v>-10.733175928000001</v>
      </c>
      <c r="J174" s="78">
        <f t="shared" si="2"/>
        <v>-5.471130272616645E-2</v>
      </c>
      <c r="K174" s="78">
        <f>I174/'סכום נכסי הקרן'!$C$42</f>
        <v>-2.5768560754774558E-4</v>
      </c>
    </row>
    <row r="175" spans="2:11">
      <c r="B175" t="s">
        <v>1151</v>
      </c>
      <c r="C175" t="s">
        <v>1152</v>
      </c>
      <c r="D175" t="s">
        <v>832</v>
      </c>
      <c r="E175" t="s">
        <v>106</v>
      </c>
      <c r="F175" s="88">
        <v>44972</v>
      </c>
      <c r="G175" s="77">
        <v>37187.521280000001</v>
      </c>
      <c r="H175" s="77">
        <v>-10.195836999999999</v>
      </c>
      <c r="I175" s="77">
        <v>-3.7915788769999996</v>
      </c>
      <c r="J175" s="78">
        <f t="shared" si="2"/>
        <v>-1.9327198318675055E-2</v>
      </c>
      <c r="K175" s="78">
        <f>I175/'סכום נכסי הקרן'!$C$42</f>
        <v>-9.1029469100205334E-5</v>
      </c>
    </row>
    <row r="176" spans="2:11">
      <c r="B176" t="s">
        <v>1153</v>
      </c>
      <c r="C176" t="s">
        <v>1154</v>
      </c>
      <c r="D176" t="s">
        <v>832</v>
      </c>
      <c r="E176" t="s">
        <v>106</v>
      </c>
      <c r="F176" s="88">
        <v>44972</v>
      </c>
      <c r="G176" s="77">
        <v>21262.196800000002</v>
      </c>
      <c r="H176" s="77">
        <v>-10.132687000000001</v>
      </c>
      <c r="I176" s="77">
        <v>-2.1544318609999999</v>
      </c>
      <c r="J176" s="78">
        <f t="shared" si="2"/>
        <v>-1.098200332695312E-2</v>
      </c>
      <c r="K176" s="78">
        <f>I176/'סכום נכסי הקרן'!$C$42</f>
        <v>-5.1724306649416276E-5</v>
      </c>
    </row>
    <row r="177" spans="2:11">
      <c r="B177" t="s">
        <v>1155</v>
      </c>
      <c r="C177" t="s">
        <v>1156</v>
      </c>
      <c r="D177" t="s">
        <v>832</v>
      </c>
      <c r="E177" t="s">
        <v>106</v>
      </c>
      <c r="F177" s="88">
        <v>44993</v>
      </c>
      <c r="G177" s="77">
        <v>37848.538</v>
      </c>
      <c r="H177" s="77">
        <v>-8.1637520000000006</v>
      </c>
      <c r="I177" s="77">
        <v>-3.0898608210000003</v>
      </c>
      <c r="J177" s="78">
        <f t="shared" si="2"/>
        <v>-1.575025993177331E-2</v>
      </c>
      <c r="K177" s="78">
        <f>I177/'סכום נכסי הקרן'!$C$42</f>
        <v>-7.4182391888336983E-5</v>
      </c>
    </row>
    <row r="178" spans="2:11">
      <c r="B178" t="s">
        <v>1157</v>
      </c>
      <c r="C178" t="s">
        <v>1158</v>
      </c>
      <c r="D178" t="s">
        <v>832</v>
      </c>
      <c r="E178" t="s">
        <v>106</v>
      </c>
      <c r="F178" s="88">
        <v>45091</v>
      </c>
      <c r="G178" s="77">
        <v>52052.782079999997</v>
      </c>
      <c r="H178" s="77">
        <v>-8.0224039999999999</v>
      </c>
      <c r="I178" s="77">
        <v>-4.1758843059999995</v>
      </c>
      <c r="J178" s="78">
        <f t="shared" si="2"/>
        <v>-2.1286157233200757E-2</v>
      </c>
      <c r="K178" s="78">
        <f>I178/'סכום נכסי הקרן'!$C$42</f>
        <v>-1.0025599986985565E-4</v>
      </c>
    </row>
    <row r="179" spans="2:11">
      <c r="B179" t="s">
        <v>916</v>
      </c>
      <c r="C179" t="s">
        <v>1159</v>
      </c>
      <c r="D179" t="s">
        <v>832</v>
      </c>
      <c r="E179" t="s">
        <v>106</v>
      </c>
      <c r="F179" s="88">
        <v>45131</v>
      </c>
      <c r="G179" s="77">
        <v>43377.318399999996</v>
      </c>
      <c r="H179" s="77">
        <v>-7.4373379999999996</v>
      </c>
      <c r="I179" s="77">
        <v>-3.2261177870000002</v>
      </c>
      <c r="J179" s="78">
        <f t="shared" si="2"/>
        <v>-1.6444816339437084E-2</v>
      </c>
      <c r="K179" s="78">
        <f>I179/'סכום נכסי הקרן'!$C$42</f>
        <v>-7.7453693812562976E-5</v>
      </c>
    </row>
    <row r="180" spans="2:11">
      <c r="B180" t="s">
        <v>1160</v>
      </c>
      <c r="C180" t="s">
        <v>1161</v>
      </c>
      <c r="D180" t="s">
        <v>832</v>
      </c>
      <c r="E180" t="s">
        <v>106</v>
      </c>
      <c r="F180" s="88">
        <v>45019</v>
      </c>
      <c r="G180" s="77">
        <v>44465.498136999995</v>
      </c>
      <c r="H180" s="77">
        <v>-7.8137189999999999</v>
      </c>
      <c r="I180" s="77">
        <v>-3.4744090190000003</v>
      </c>
      <c r="J180" s="78">
        <f t="shared" si="2"/>
        <v>-1.7710456337265396E-2</v>
      </c>
      <c r="K180" s="78">
        <f>I180/'סכום נכסי הקרן'!$C$42</f>
        <v>-8.3414751135753651E-5</v>
      </c>
    </row>
    <row r="181" spans="2:11">
      <c r="B181" t="s">
        <v>1162</v>
      </c>
      <c r="C181" t="s">
        <v>1163</v>
      </c>
      <c r="D181" t="s">
        <v>832</v>
      </c>
      <c r="E181" t="s">
        <v>106</v>
      </c>
      <c r="F181" s="88">
        <v>45127</v>
      </c>
      <c r="G181" s="77">
        <v>285040</v>
      </c>
      <c r="H181" s="77">
        <v>-7.6560969999999999</v>
      </c>
      <c r="I181" s="77">
        <v>-21.822939999999999</v>
      </c>
      <c r="J181" s="78">
        <f t="shared" si="2"/>
        <v>-0.11124027824795445</v>
      </c>
      <c r="K181" s="78">
        <f>I181/'סכום נכסי הקרן'!$C$42</f>
        <v>-5.2393230019717589E-4</v>
      </c>
    </row>
    <row r="182" spans="2:11">
      <c r="B182" t="s">
        <v>1164</v>
      </c>
      <c r="C182" t="s">
        <v>1165</v>
      </c>
      <c r="D182" t="s">
        <v>832</v>
      </c>
      <c r="E182" t="s">
        <v>106</v>
      </c>
      <c r="F182" s="88">
        <v>45131</v>
      </c>
      <c r="G182" s="77">
        <v>57523.380824</v>
      </c>
      <c r="H182" s="77">
        <v>-7.3468770000000001</v>
      </c>
      <c r="I182" s="77">
        <v>-4.2261721239999996</v>
      </c>
      <c r="J182" s="78">
        <f t="shared" si="2"/>
        <v>-2.1542494411729521E-2</v>
      </c>
      <c r="K182" s="78">
        <f>I182/'סכום נכסי הקרן'!$C$42</f>
        <v>-1.0146332629593008E-4</v>
      </c>
    </row>
    <row r="183" spans="2:11">
      <c r="B183" t="s">
        <v>932</v>
      </c>
      <c r="C183" t="s">
        <v>1166</v>
      </c>
      <c r="D183" t="s">
        <v>832</v>
      </c>
      <c r="E183" t="s">
        <v>106</v>
      </c>
      <c r="F183" s="88">
        <v>44980</v>
      </c>
      <c r="G183" s="77">
        <v>32639.909016000001</v>
      </c>
      <c r="H183" s="77">
        <v>-7.5541650000000002</v>
      </c>
      <c r="I183" s="77">
        <v>-2.4656724800000003</v>
      </c>
      <c r="J183" s="78">
        <f t="shared" si="2"/>
        <v>-1.2568521598992801E-2</v>
      </c>
      <c r="K183" s="78">
        <f>I183/'סכום נכסי הקרן'!$C$42</f>
        <v>-5.9196673499504444E-5</v>
      </c>
    </row>
    <row r="184" spans="2:11">
      <c r="B184" t="s">
        <v>1167</v>
      </c>
      <c r="C184" t="s">
        <v>1168</v>
      </c>
      <c r="D184" t="s">
        <v>832</v>
      </c>
      <c r="E184" t="s">
        <v>106</v>
      </c>
      <c r="F184" s="88">
        <v>44991</v>
      </c>
      <c r="G184" s="77">
        <v>43571.054175999991</v>
      </c>
      <c r="H184" s="77">
        <v>-7.3856080000000004</v>
      </c>
      <c r="I184" s="77">
        <v>-3.2179873910000003</v>
      </c>
      <c r="J184" s="78">
        <f t="shared" si="2"/>
        <v>-1.640337244996545E-2</v>
      </c>
      <c r="K184" s="78">
        <f>I184/'סכום נכסי הקרן'!$C$42</f>
        <v>-7.7258496599089729E-5</v>
      </c>
    </row>
    <row r="185" spans="2:11">
      <c r="B185" t="s">
        <v>1169</v>
      </c>
      <c r="C185" t="s">
        <v>1170</v>
      </c>
      <c r="D185" t="s">
        <v>832</v>
      </c>
      <c r="E185" t="s">
        <v>106</v>
      </c>
      <c r="F185" s="88">
        <v>45091</v>
      </c>
      <c r="G185" s="77">
        <v>393756</v>
      </c>
      <c r="H185" s="77">
        <v>-7.1568560000000003</v>
      </c>
      <c r="I185" s="77">
        <v>-28.18055</v>
      </c>
      <c r="J185" s="78">
        <f t="shared" si="2"/>
        <v>-0.14364756642232407</v>
      </c>
      <c r="K185" s="78">
        <f>I185/'סכום נכסי הקרן'!$C$42</f>
        <v>-6.7656788600992926E-4</v>
      </c>
    </row>
    <row r="186" spans="2:11">
      <c r="B186" t="s">
        <v>1171</v>
      </c>
      <c r="C186" t="s">
        <v>1172</v>
      </c>
      <c r="D186" t="s">
        <v>832</v>
      </c>
      <c r="E186" t="s">
        <v>106</v>
      </c>
      <c r="F186" s="88">
        <v>44991</v>
      </c>
      <c r="G186" s="77">
        <v>38168.3848</v>
      </c>
      <c r="H186" s="77">
        <v>-7.4462289999999998</v>
      </c>
      <c r="I186" s="77">
        <v>-2.8421053569999999</v>
      </c>
      <c r="J186" s="78">
        <f t="shared" si="2"/>
        <v>-1.4487350958334757E-2</v>
      </c>
      <c r="K186" s="78">
        <f>I186/'סכום נכסי הקרן'!$C$42</f>
        <v>-6.8234197458991592E-5</v>
      </c>
    </row>
    <row r="187" spans="2:11">
      <c r="B187" t="s">
        <v>1173</v>
      </c>
      <c r="C187" t="s">
        <v>1174</v>
      </c>
      <c r="D187" t="s">
        <v>832</v>
      </c>
      <c r="E187" t="s">
        <v>106</v>
      </c>
      <c r="F187" s="88">
        <v>44987</v>
      </c>
      <c r="G187" s="77">
        <v>5475.4726000000001</v>
      </c>
      <c r="H187" s="77">
        <v>-6.9160159999999999</v>
      </c>
      <c r="I187" s="77">
        <v>-0.37868456500000003</v>
      </c>
      <c r="J187" s="78">
        <f t="shared" si="2"/>
        <v>-1.930307116218328E-3</v>
      </c>
      <c r="K187" s="78">
        <f>I187/'סכום נכסי הקרן'!$C$42</f>
        <v>-9.091583223416139E-6</v>
      </c>
    </row>
    <row r="188" spans="2:11">
      <c r="B188" t="s">
        <v>1175</v>
      </c>
      <c r="C188" t="s">
        <v>1176</v>
      </c>
      <c r="D188" t="s">
        <v>832</v>
      </c>
      <c r="E188" t="s">
        <v>106</v>
      </c>
      <c r="F188" s="88">
        <v>44987</v>
      </c>
      <c r="G188" s="77">
        <v>32861.97408</v>
      </c>
      <c r="H188" s="77">
        <v>-6.8862839999999998</v>
      </c>
      <c r="I188" s="77">
        <v>-2.2629689119999998</v>
      </c>
      <c r="J188" s="78">
        <f t="shared" si="2"/>
        <v>-1.1535260209547876E-2</v>
      </c>
      <c r="K188" s="78">
        <f>I188/'סכום נכסי הקרן'!$C$42</f>
        <v>-5.4330099763774292E-5</v>
      </c>
    </row>
    <row r="189" spans="2:11">
      <c r="B189" t="s">
        <v>968</v>
      </c>
      <c r="C189" t="s">
        <v>1177</v>
      </c>
      <c r="D189" t="s">
        <v>832</v>
      </c>
      <c r="E189" t="s">
        <v>106</v>
      </c>
      <c r="F189" s="88">
        <v>44985</v>
      </c>
      <c r="G189" s="77">
        <v>55021.264999999999</v>
      </c>
      <c r="H189" s="77">
        <v>-6.3342099999999997</v>
      </c>
      <c r="I189" s="77">
        <v>-3.48516242</v>
      </c>
      <c r="J189" s="78">
        <f t="shared" si="2"/>
        <v>-1.7765270735295716E-2</v>
      </c>
      <c r="K189" s="78">
        <f>I189/'סכום נכסי הקרן'!$C$42</f>
        <v>-8.3672922313462631E-5</v>
      </c>
    </row>
    <row r="190" spans="2:11">
      <c r="B190" t="s">
        <v>1178</v>
      </c>
      <c r="C190" t="s">
        <v>1179</v>
      </c>
      <c r="D190" t="s">
        <v>832</v>
      </c>
      <c r="E190" t="s">
        <v>106</v>
      </c>
      <c r="F190" s="88">
        <v>44991</v>
      </c>
      <c r="G190" s="77">
        <v>33012.758999999998</v>
      </c>
      <c r="H190" s="77">
        <v>-6.3028579999999996</v>
      </c>
      <c r="I190" s="77">
        <v>-2.0807472100000002</v>
      </c>
      <c r="J190" s="78">
        <f t="shared" si="2"/>
        <v>-1.0606403106275092E-2</v>
      </c>
      <c r="K190" s="78">
        <f>I190/'סכום נכסי הקרן'!$C$42</f>
        <v>-4.9955261383853708E-5</v>
      </c>
    </row>
    <row r="191" spans="2:11">
      <c r="B191" t="s">
        <v>1180</v>
      </c>
      <c r="C191" t="s">
        <v>1181</v>
      </c>
      <c r="D191" t="s">
        <v>832</v>
      </c>
      <c r="E191" t="s">
        <v>106</v>
      </c>
      <c r="F191" s="88">
        <v>45035</v>
      </c>
      <c r="G191" s="77">
        <v>47364.132608</v>
      </c>
      <c r="H191" s="77">
        <v>-6.119923</v>
      </c>
      <c r="I191" s="77">
        <v>-2.8986482400000004</v>
      </c>
      <c r="J191" s="78">
        <f t="shared" si="2"/>
        <v>-1.4775572712042625E-2</v>
      </c>
      <c r="K191" s="78">
        <f>I191/'סכום נכסי הקרן'!$C$42</f>
        <v>-6.9591697536889894E-5</v>
      </c>
    </row>
    <row r="192" spans="2:11">
      <c r="B192" t="s">
        <v>1182</v>
      </c>
      <c r="C192" t="s">
        <v>1183</v>
      </c>
      <c r="D192" t="s">
        <v>832</v>
      </c>
      <c r="E192" t="s">
        <v>106</v>
      </c>
      <c r="F192" s="88">
        <v>44991</v>
      </c>
      <c r="G192" s="77">
        <v>47377.231096000003</v>
      </c>
      <c r="H192" s="77">
        <v>-6.170604</v>
      </c>
      <c r="I192" s="77">
        <v>-2.923461138</v>
      </c>
      <c r="J192" s="78">
        <f t="shared" si="2"/>
        <v>-1.4902054005473212E-2</v>
      </c>
      <c r="K192" s="78">
        <f>I192/'סכום נכסי הקרן'!$C$42</f>
        <v>-7.018741372928641E-5</v>
      </c>
    </row>
    <row r="193" spans="2:11">
      <c r="B193" t="s">
        <v>976</v>
      </c>
      <c r="C193" t="s">
        <v>1184</v>
      </c>
      <c r="D193" t="s">
        <v>832</v>
      </c>
      <c r="E193" t="s">
        <v>106</v>
      </c>
      <c r="F193" s="88">
        <v>45007</v>
      </c>
      <c r="G193" s="77">
        <v>16526.941080000001</v>
      </c>
      <c r="H193" s="77">
        <v>-6.1549469999999999</v>
      </c>
      <c r="I193" s="77">
        <v>-1.017224463</v>
      </c>
      <c r="J193" s="78">
        <f t="shared" si="2"/>
        <v>-5.1852010913628526E-3</v>
      </c>
      <c r="K193" s="78">
        <f>I193/'סכום נכסי הקרן'!$C$42</f>
        <v>-2.4421858499195211E-5</v>
      </c>
    </row>
    <row r="194" spans="2:11">
      <c r="B194" t="s">
        <v>1185</v>
      </c>
      <c r="C194" t="s">
        <v>1186</v>
      </c>
      <c r="D194" t="s">
        <v>832</v>
      </c>
      <c r="E194" t="s">
        <v>106</v>
      </c>
      <c r="F194" s="88">
        <v>45055</v>
      </c>
      <c r="G194" s="77">
        <v>46313.816639999997</v>
      </c>
      <c r="H194" s="77">
        <v>-5.9540110000000004</v>
      </c>
      <c r="I194" s="77">
        <v>-2.7575297599999993</v>
      </c>
      <c r="J194" s="78">
        <f t="shared" si="2"/>
        <v>-1.4056235217592817E-2</v>
      </c>
      <c r="K194" s="78">
        <f>I194/'סכום נכסי הקרן'!$C$42</f>
        <v>-6.6203678790253108E-5</v>
      </c>
    </row>
    <row r="195" spans="2:11">
      <c r="B195" t="s">
        <v>1187</v>
      </c>
      <c r="C195" t="s">
        <v>1188</v>
      </c>
      <c r="D195" t="s">
        <v>832</v>
      </c>
      <c r="E195" t="s">
        <v>106</v>
      </c>
      <c r="F195" s="88">
        <v>45055</v>
      </c>
      <c r="G195" s="77">
        <v>38594.847199999997</v>
      </c>
      <c r="H195" s="77">
        <v>-5.9540110000000004</v>
      </c>
      <c r="I195" s="77">
        <v>-2.2979414670000002</v>
      </c>
      <c r="J195" s="78">
        <f t="shared" si="2"/>
        <v>-1.1713529349693151E-2</v>
      </c>
      <c r="K195" s="78">
        <f>I195/'סכום נכסי הקרן'!$C$42</f>
        <v>-5.5169732333213717E-5</v>
      </c>
    </row>
    <row r="196" spans="2:11">
      <c r="B196" t="s">
        <v>980</v>
      </c>
      <c r="C196" t="s">
        <v>1189</v>
      </c>
      <c r="D196" t="s">
        <v>832</v>
      </c>
      <c r="E196" t="s">
        <v>106</v>
      </c>
      <c r="F196" s="88">
        <v>45036</v>
      </c>
      <c r="G196" s="77">
        <v>22054.198400000005</v>
      </c>
      <c r="H196" s="77">
        <v>-5.9957130000000003</v>
      </c>
      <c r="I196" s="77">
        <v>-1.3223063759999998</v>
      </c>
      <c r="J196" s="78">
        <f t="shared" si="2"/>
        <v>-6.7403259686955224E-3</v>
      </c>
      <c r="K196" s="78">
        <f>I196/'סכום נכסי הקרן'!$C$42</f>
        <v>-3.1746365115931755E-5</v>
      </c>
    </row>
    <row r="197" spans="2:11">
      <c r="B197" t="s">
        <v>982</v>
      </c>
      <c r="C197" t="s">
        <v>1190</v>
      </c>
      <c r="D197" t="s">
        <v>832</v>
      </c>
      <c r="E197" t="s">
        <v>106</v>
      </c>
      <c r="F197" s="88">
        <v>45036</v>
      </c>
      <c r="G197" s="77">
        <v>27567.748</v>
      </c>
      <c r="H197" s="77">
        <v>-5.9957130000000003</v>
      </c>
      <c r="I197" s="77">
        <v>-1.6528829699999998</v>
      </c>
      <c r="J197" s="78">
        <f t="shared" si="2"/>
        <v>-8.4254074608694027E-3</v>
      </c>
      <c r="K197" s="78">
        <f>I197/'סכום נכסי הקרן'!$C$42</f>
        <v>-3.9682956394914698E-5</v>
      </c>
    </row>
    <row r="198" spans="2:11">
      <c r="B198" t="s">
        <v>1191</v>
      </c>
      <c r="C198" t="s">
        <v>1192</v>
      </c>
      <c r="D198" t="s">
        <v>832</v>
      </c>
      <c r="E198" t="s">
        <v>106</v>
      </c>
      <c r="F198" s="88">
        <v>45061</v>
      </c>
      <c r="G198" s="77">
        <v>49621.946399999993</v>
      </c>
      <c r="H198" s="77">
        <v>-5.9887620000000004</v>
      </c>
      <c r="I198" s="77">
        <v>-2.9717404840000001</v>
      </c>
      <c r="J198" s="78">
        <f t="shared" si="2"/>
        <v>-1.5148153196630283E-2</v>
      </c>
      <c r="K198" s="78">
        <f>I198/'סכום נכסי הקרן'!$C$42</f>
        <v>-7.1346520100920818E-5</v>
      </c>
    </row>
    <row r="199" spans="2:11">
      <c r="B199" t="s">
        <v>1193</v>
      </c>
      <c r="C199" t="s">
        <v>1194</v>
      </c>
      <c r="D199" t="s">
        <v>832</v>
      </c>
      <c r="E199" t="s">
        <v>106</v>
      </c>
      <c r="F199" s="88">
        <v>45055</v>
      </c>
      <c r="G199" s="77">
        <v>58459.770407999997</v>
      </c>
      <c r="H199" s="77">
        <v>-5.9247500000000004</v>
      </c>
      <c r="I199" s="77">
        <v>-3.4635952879999996</v>
      </c>
      <c r="J199" s="78">
        <f t="shared" si="2"/>
        <v>-1.7655334413027021E-2</v>
      </c>
      <c r="K199" s="78">
        <f>I199/'סכום נכסי הקרן'!$C$42</f>
        <v>-8.3155131535619852E-5</v>
      </c>
    </row>
    <row r="200" spans="2:11">
      <c r="B200" t="s">
        <v>1195</v>
      </c>
      <c r="C200" t="s">
        <v>1196</v>
      </c>
      <c r="D200" t="s">
        <v>832</v>
      </c>
      <c r="E200" t="s">
        <v>106</v>
      </c>
      <c r="F200" s="88">
        <v>45061</v>
      </c>
      <c r="G200" s="77">
        <v>55287.803999999996</v>
      </c>
      <c r="H200" s="77">
        <v>-5.6967819999999998</v>
      </c>
      <c r="I200" s="77">
        <v>-3.149625871</v>
      </c>
      <c r="J200" s="78">
        <f t="shared" si="2"/>
        <v>-1.605490636307463E-2</v>
      </c>
      <c r="K200" s="78">
        <f>I200/'סכום נכסי הקרן'!$C$42</f>
        <v>-7.5617250808257902E-5</v>
      </c>
    </row>
    <row r="201" spans="2:11">
      <c r="B201" t="s">
        <v>1197</v>
      </c>
      <c r="C201" t="s">
        <v>1198</v>
      </c>
      <c r="D201" t="s">
        <v>832</v>
      </c>
      <c r="E201" t="s">
        <v>106</v>
      </c>
      <c r="F201" s="88">
        <v>45105</v>
      </c>
      <c r="G201" s="77">
        <v>31072.050464</v>
      </c>
      <c r="H201" s="77">
        <v>-5.5838049999999999</v>
      </c>
      <c r="I201" s="77">
        <v>-1.73500257</v>
      </c>
      <c r="J201" s="78">
        <f t="shared" si="2"/>
        <v>-8.8440039998146942E-3</v>
      </c>
      <c r="K201" s="78">
        <f>I201/'סכום נכסי הקרן'!$C$42</f>
        <v>-4.16545106822505E-5</v>
      </c>
    </row>
    <row r="202" spans="2:11">
      <c r="B202" t="s">
        <v>1199</v>
      </c>
      <c r="C202" t="s">
        <v>1200</v>
      </c>
      <c r="D202" t="s">
        <v>832</v>
      </c>
      <c r="E202" t="s">
        <v>106</v>
      </c>
      <c r="F202" s="88">
        <v>45106</v>
      </c>
      <c r="G202" s="77">
        <v>18880.708911999998</v>
      </c>
      <c r="H202" s="77">
        <v>-5.1846410000000001</v>
      </c>
      <c r="I202" s="77">
        <v>-0.97889691899999998</v>
      </c>
      <c r="J202" s="78">
        <f t="shared" si="2"/>
        <v>-4.9898302266159064E-3</v>
      </c>
      <c r="K202" s="78">
        <f>I202/'סכום נכסי הקרן'!$C$42</f>
        <v>-2.3501678253599132E-5</v>
      </c>
    </row>
    <row r="203" spans="2:11">
      <c r="B203" t="s">
        <v>1201</v>
      </c>
      <c r="C203" t="s">
        <v>1202</v>
      </c>
      <c r="D203" t="s">
        <v>832</v>
      </c>
      <c r="E203" t="s">
        <v>106</v>
      </c>
      <c r="F203" s="88">
        <v>45141</v>
      </c>
      <c r="G203" s="77">
        <v>1536738</v>
      </c>
      <c r="H203" s="77">
        <v>-4.8344259999999997</v>
      </c>
      <c r="I203" s="77">
        <v>-74.292460000000005</v>
      </c>
      <c r="J203" s="78">
        <f t="shared" si="2"/>
        <v>-0.3786984669400652</v>
      </c>
      <c r="K203" s="78">
        <f>I203/'סכום נכסי הקרן'!$C$42</f>
        <v>-1.7836377433611919E-3</v>
      </c>
    </row>
    <row r="204" spans="2:11">
      <c r="B204" t="s">
        <v>1203</v>
      </c>
      <c r="C204" t="s">
        <v>1204</v>
      </c>
      <c r="D204" t="s">
        <v>832</v>
      </c>
      <c r="E204" t="s">
        <v>106</v>
      </c>
      <c r="F204" s="88">
        <v>45106</v>
      </c>
      <c r="G204" s="77">
        <v>27895.210200000001</v>
      </c>
      <c r="H204" s="77">
        <v>-4.6964779999999999</v>
      </c>
      <c r="I204" s="77">
        <v>-1.3100924930000002</v>
      </c>
      <c r="J204" s="78">
        <f t="shared" ref="J204:J267" si="3">I204/$I$11</f>
        <v>-6.6780669081194536E-3</v>
      </c>
      <c r="K204" s="78">
        <f>I204/'סכום נכסי הקרן'!$C$42</f>
        <v>-3.1453130207412139E-5</v>
      </c>
    </row>
    <row r="205" spans="2:11">
      <c r="B205" t="s">
        <v>1205</v>
      </c>
      <c r="C205" t="s">
        <v>1206</v>
      </c>
      <c r="D205" t="s">
        <v>832</v>
      </c>
      <c r="E205" t="s">
        <v>106</v>
      </c>
      <c r="F205" s="88">
        <v>45133</v>
      </c>
      <c r="G205" s="77">
        <v>249220</v>
      </c>
      <c r="H205" s="77">
        <v>-4.6599389999999996</v>
      </c>
      <c r="I205" s="77">
        <v>-11.6135</v>
      </c>
      <c r="J205" s="78">
        <f t="shared" si="3"/>
        <v>-5.9198667614566096E-2</v>
      </c>
      <c r="K205" s="78">
        <f>I205/'סכום נכסי הקרן'!$C$42</f>
        <v>-2.7882071656430815E-4</v>
      </c>
    </row>
    <row r="206" spans="2:11">
      <c r="B206" t="s">
        <v>1207</v>
      </c>
      <c r="C206" t="s">
        <v>1208</v>
      </c>
      <c r="D206" t="s">
        <v>832</v>
      </c>
      <c r="E206" t="s">
        <v>106</v>
      </c>
      <c r="F206" s="88">
        <v>45133</v>
      </c>
      <c r="G206" s="77">
        <v>37980.802266999999</v>
      </c>
      <c r="H206" s="77">
        <v>-3.9904630000000001</v>
      </c>
      <c r="I206" s="77">
        <v>-1.515609902</v>
      </c>
      <c r="J206" s="78">
        <f t="shared" si="3"/>
        <v>-7.7256715737583932E-3</v>
      </c>
      <c r="K206" s="78">
        <f>I206/'סכום נכסי הקרן'!$C$42</f>
        <v>-3.6387259560649316E-5</v>
      </c>
    </row>
    <row r="207" spans="2:11">
      <c r="B207" t="s">
        <v>1006</v>
      </c>
      <c r="C207" t="s">
        <v>1209</v>
      </c>
      <c r="D207" t="s">
        <v>832</v>
      </c>
      <c r="E207" t="s">
        <v>106</v>
      </c>
      <c r="F207" s="88">
        <v>45110</v>
      </c>
      <c r="G207" s="77">
        <v>11252.51504</v>
      </c>
      <c r="H207" s="77">
        <v>-3.8723550000000002</v>
      </c>
      <c r="I207" s="77">
        <v>-0.43573734800000002</v>
      </c>
      <c r="J207" s="78">
        <f t="shared" si="3"/>
        <v>-2.2211280347444371E-3</v>
      </c>
      <c r="K207" s="78">
        <f>I207/'סכום נכסי הקרן'!$C$42</f>
        <v>-1.0461325147732493E-5</v>
      </c>
    </row>
    <row r="208" spans="2:11">
      <c r="B208" t="s">
        <v>1210</v>
      </c>
      <c r="C208" t="s">
        <v>1211</v>
      </c>
      <c r="D208" t="s">
        <v>832</v>
      </c>
      <c r="E208" t="s">
        <v>106</v>
      </c>
      <c r="F208" s="88">
        <v>45110</v>
      </c>
      <c r="G208" s="77">
        <v>39413.655008000002</v>
      </c>
      <c r="H208" s="77">
        <v>-3.7936809999999999</v>
      </c>
      <c r="I208" s="77">
        <v>-1.4952283500000003</v>
      </c>
      <c r="J208" s="78">
        <f t="shared" si="3"/>
        <v>-7.6217786282796844E-3</v>
      </c>
      <c r="K208" s="78">
        <f>I208/'סכום נכסי הקרן'!$C$42</f>
        <v>-3.5897932576249038E-5</v>
      </c>
    </row>
    <row r="209" spans="2:11">
      <c r="B209" t="s">
        <v>1040</v>
      </c>
      <c r="C209" t="s">
        <v>1212</v>
      </c>
      <c r="D209" t="s">
        <v>832</v>
      </c>
      <c r="E209" t="s">
        <v>106</v>
      </c>
      <c r="F209" s="88">
        <v>45174</v>
      </c>
      <c r="G209" s="77">
        <v>92018.401280000005</v>
      </c>
      <c r="H209" s="77">
        <v>-1.142415</v>
      </c>
      <c r="I209" s="77">
        <v>-1.051232253</v>
      </c>
      <c r="J209" s="78">
        <f t="shared" si="3"/>
        <v>-5.3585524373408926E-3</v>
      </c>
      <c r="K209" s="78">
        <f>I209/'סכום נכסי הקרן'!$C$42</f>
        <v>-2.5238328674126843E-5</v>
      </c>
    </row>
    <row r="210" spans="2:11">
      <c r="B210" t="s">
        <v>1050</v>
      </c>
      <c r="C210" t="s">
        <v>1213</v>
      </c>
      <c r="D210" t="s">
        <v>832</v>
      </c>
      <c r="E210" t="s">
        <v>106</v>
      </c>
      <c r="F210" s="88">
        <v>45190</v>
      </c>
      <c r="G210" s="77">
        <v>11514.4848</v>
      </c>
      <c r="H210" s="77">
        <v>-0.94170900000000002</v>
      </c>
      <c r="I210" s="77">
        <v>-0.10843293900000001</v>
      </c>
      <c r="J210" s="78">
        <f t="shared" si="3"/>
        <v>-5.5272618197197408E-4</v>
      </c>
      <c r="K210" s="78">
        <f>I210/'סכום נכסי הקרן'!$C$42</f>
        <v>-2.6032935593192333E-6</v>
      </c>
    </row>
    <row r="211" spans="2:11">
      <c r="B211" t="s">
        <v>1214</v>
      </c>
      <c r="C211" t="s">
        <v>1215</v>
      </c>
      <c r="D211" t="s">
        <v>832</v>
      </c>
      <c r="E211" t="s">
        <v>106</v>
      </c>
      <c r="F211" s="88">
        <v>45182</v>
      </c>
      <c r="G211" s="77">
        <v>23053.338879999999</v>
      </c>
      <c r="H211" s="77">
        <v>-0.89046999999999998</v>
      </c>
      <c r="I211" s="77">
        <v>-0.20528315900000002</v>
      </c>
      <c r="J211" s="78">
        <f t="shared" si="3"/>
        <v>-1.0464105994324815E-3</v>
      </c>
      <c r="K211" s="78">
        <f>I211/'סכום נכסי הקרן'!$C$42</f>
        <v>-4.9285054024165676E-6</v>
      </c>
    </row>
    <row r="212" spans="2:11">
      <c r="B212" t="s">
        <v>1054</v>
      </c>
      <c r="C212" t="s">
        <v>1216</v>
      </c>
      <c r="D212" t="s">
        <v>832</v>
      </c>
      <c r="E212" t="s">
        <v>106</v>
      </c>
      <c r="F212" s="88">
        <v>45182</v>
      </c>
      <c r="G212" s="77">
        <v>23057.603503999999</v>
      </c>
      <c r="H212" s="77">
        <v>-0.87180999999999997</v>
      </c>
      <c r="I212" s="77">
        <v>-0.20101853500000003</v>
      </c>
      <c r="J212" s="78">
        <f t="shared" si="3"/>
        <v>-1.0246721003859321E-3</v>
      </c>
      <c r="K212" s="78">
        <f>I212/'סכום נכסי הקרן'!$C$42</f>
        <v>-4.8261189108716118E-6</v>
      </c>
    </row>
    <row r="213" spans="2:11">
      <c r="B213" t="s">
        <v>1082</v>
      </c>
      <c r="C213" t="s">
        <v>1217</v>
      </c>
      <c r="D213" t="s">
        <v>832</v>
      </c>
      <c r="E213" t="s">
        <v>106</v>
      </c>
      <c r="F213" s="88">
        <v>45187</v>
      </c>
      <c r="G213" s="77">
        <v>32347.173040000001</v>
      </c>
      <c r="H213" s="77">
        <v>-0.641289</v>
      </c>
      <c r="I213" s="77">
        <v>-0.20743898799999999</v>
      </c>
      <c r="J213" s="78">
        <f t="shared" si="3"/>
        <v>-1.0573997245373026E-3</v>
      </c>
      <c r="K213" s="78">
        <f>I213/'סכום נכסי הקרן'!$C$42</f>
        <v>-4.9802632520372767E-6</v>
      </c>
    </row>
    <row r="214" spans="2:11">
      <c r="B214" t="s">
        <v>1218</v>
      </c>
      <c r="C214" t="s">
        <v>1219</v>
      </c>
      <c r="D214" t="s">
        <v>832</v>
      </c>
      <c r="E214" t="s">
        <v>106</v>
      </c>
      <c r="F214" s="88">
        <v>45092</v>
      </c>
      <c r="G214" s="77">
        <v>538860</v>
      </c>
      <c r="H214" s="77">
        <v>7.152164</v>
      </c>
      <c r="I214" s="77">
        <v>38.540150000000004</v>
      </c>
      <c r="J214" s="78">
        <f t="shared" si="3"/>
        <v>0.19645460280410898</v>
      </c>
      <c r="K214" s="78">
        <f>I214/'סכום נכסי הקרן'!$C$42</f>
        <v>9.2528456016669576E-4</v>
      </c>
    </row>
    <row r="215" spans="2:11">
      <c r="B215" t="s">
        <v>1220</v>
      </c>
      <c r="C215" t="s">
        <v>1221</v>
      </c>
      <c r="D215" t="s">
        <v>832</v>
      </c>
      <c r="E215" t="s">
        <v>106</v>
      </c>
      <c r="F215" s="88">
        <v>45089</v>
      </c>
      <c r="G215" s="77">
        <v>11724.669839999999</v>
      </c>
      <c r="H215" s="77">
        <v>7.0829940000000002</v>
      </c>
      <c r="I215" s="77">
        <v>0.83045764299999991</v>
      </c>
      <c r="J215" s="78">
        <f t="shared" si="3"/>
        <v>4.2331756986208283E-3</v>
      </c>
      <c r="K215" s="78">
        <f>I215/'סכום נכסי הקרן'!$C$42</f>
        <v>1.9937899435791653E-5</v>
      </c>
    </row>
    <row r="216" spans="2:11">
      <c r="B216" t="s">
        <v>1222</v>
      </c>
      <c r="C216" t="s">
        <v>1223</v>
      </c>
      <c r="D216" t="s">
        <v>832</v>
      </c>
      <c r="E216" t="s">
        <v>106</v>
      </c>
      <c r="F216" s="88">
        <v>45097</v>
      </c>
      <c r="G216" s="77">
        <v>1096965</v>
      </c>
      <c r="H216" s="77">
        <v>6.6793139999999998</v>
      </c>
      <c r="I216" s="77">
        <v>73.269739999999999</v>
      </c>
      <c r="J216" s="78">
        <f t="shared" si="3"/>
        <v>0.37348525289238199</v>
      </c>
      <c r="K216" s="78">
        <f>I216/'סכום נכסי הקרן'!$C$42</f>
        <v>1.7590839462074785E-3</v>
      </c>
    </row>
    <row r="217" spans="2:11">
      <c r="B217" t="s">
        <v>1224</v>
      </c>
      <c r="C217" t="s">
        <v>1225</v>
      </c>
      <c r="D217" t="s">
        <v>832</v>
      </c>
      <c r="E217" t="s">
        <v>106</v>
      </c>
      <c r="F217" s="88">
        <v>45125</v>
      </c>
      <c r="G217" s="77">
        <v>307920</v>
      </c>
      <c r="H217" s="77">
        <v>6.5026440000000001</v>
      </c>
      <c r="I217" s="77">
        <v>20.022939999999998</v>
      </c>
      <c r="J217" s="78">
        <f t="shared" si="3"/>
        <v>0.10206495627729797</v>
      </c>
      <c r="K217" s="78">
        <f>I217/'סכום נכסי הקרן'!$C$42</f>
        <v>4.8071730990004288E-4</v>
      </c>
    </row>
    <row r="218" spans="2:11">
      <c r="B218" t="s">
        <v>1226</v>
      </c>
      <c r="C218" t="s">
        <v>1227</v>
      </c>
      <c r="D218" t="s">
        <v>832</v>
      </c>
      <c r="E218" t="s">
        <v>106</v>
      </c>
      <c r="F218" s="88">
        <v>45120</v>
      </c>
      <c r="G218" s="77">
        <v>153960</v>
      </c>
      <c r="H218" s="77">
        <v>6.4065149999999997</v>
      </c>
      <c r="I218" s="77">
        <v>9.8634699999999995</v>
      </c>
      <c r="J218" s="78">
        <f t="shared" si="3"/>
        <v>5.0278062776617234E-2</v>
      </c>
      <c r="K218" s="78">
        <f>I218/'סכום נכסי הקרן'!$C$42</f>
        <v>2.3680542241447938E-4</v>
      </c>
    </row>
    <row r="219" spans="2:11">
      <c r="B219" t="s">
        <v>1228</v>
      </c>
      <c r="C219" t="s">
        <v>1229</v>
      </c>
      <c r="D219" t="s">
        <v>832</v>
      </c>
      <c r="E219" t="s">
        <v>106</v>
      </c>
      <c r="F219" s="88">
        <v>45098</v>
      </c>
      <c r="G219" s="77">
        <v>76980</v>
      </c>
      <c r="H219" s="77">
        <v>6.3571580000000001</v>
      </c>
      <c r="I219" s="77">
        <v>4.8937400000000002</v>
      </c>
      <c r="J219" s="78">
        <f t="shared" si="3"/>
        <v>2.4945355633711343E-2</v>
      </c>
      <c r="K219" s="78">
        <f>I219/'סכום נכסי הקרן'!$C$42</f>
        <v>1.1749051478705106E-4</v>
      </c>
    </row>
    <row r="220" spans="2:11">
      <c r="B220" t="s">
        <v>1230</v>
      </c>
      <c r="C220" t="s">
        <v>1231</v>
      </c>
      <c r="D220" t="s">
        <v>832</v>
      </c>
      <c r="E220" t="s">
        <v>106</v>
      </c>
      <c r="F220" s="88">
        <v>45099</v>
      </c>
      <c r="G220" s="77">
        <v>365655</v>
      </c>
      <c r="H220" s="77">
        <v>6.073963</v>
      </c>
      <c r="I220" s="77">
        <v>22.20975</v>
      </c>
      <c r="J220" s="78">
        <f t="shared" si="3"/>
        <v>0.11321200396543758</v>
      </c>
      <c r="K220" s="78">
        <f>I220/'סכום נכסי הקרן'!$C$42</f>
        <v>5.3321896152875041E-4</v>
      </c>
    </row>
    <row r="221" spans="2:11">
      <c r="B221" t="s">
        <v>1232</v>
      </c>
      <c r="C221" t="s">
        <v>1233</v>
      </c>
      <c r="D221" t="s">
        <v>832</v>
      </c>
      <c r="E221" t="s">
        <v>106</v>
      </c>
      <c r="F221" s="88">
        <v>45084</v>
      </c>
      <c r="G221" s="77">
        <v>384900</v>
      </c>
      <c r="H221" s="77">
        <v>5.6218969999999997</v>
      </c>
      <c r="I221" s="77">
        <v>21.638680000000001</v>
      </c>
      <c r="J221" s="78">
        <f t="shared" si="3"/>
        <v>0.11030103112222492</v>
      </c>
      <c r="K221" s="78">
        <f>I221/'סכום נכסי הקרן'!$C$42</f>
        <v>5.195085256904261E-4</v>
      </c>
    </row>
    <row r="222" spans="2:11">
      <c r="B222" t="s">
        <v>1234</v>
      </c>
      <c r="C222" t="s">
        <v>1235</v>
      </c>
      <c r="D222" t="s">
        <v>832</v>
      </c>
      <c r="E222" t="s">
        <v>106</v>
      </c>
      <c r="F222" s="88">
        <v>45057</v>
      </c>
      <c r="G222" s="77">
        <v>307920</v>
      </c>
      <c r="H222" s="77">
        <v>5.5803260000000003</v>
      </c>
      <c r="I222" s="77">
        <v>17.182939999999999</v>
      </c>
      <c r="J222" s="78">
        <f t="shared" si="3"/>
        <v>8.7588337168039973E-2</v>
      </c>
      <c r="K222" s="78">
        <f>I222/'סכום נכסי הקרן'!$C$42</f>
        <v>4.1253365854234406E-4</v>
      </c>
    </row>
    <row r="223" spans="2:11">
      <c r="B223" t="s">
        <v>1236</v>
      </c>
      <c r="C223" t="s">
        <v>1237</v>
      </c>
      <c r="D223" t="s">
        <v>832</v>
      </c>
      <c r="E223" t="s">
        <v>106</v>
      </c>
      <c r="F223" s="88">
        <v>45055</v>
      </c>
      <c r="G223" s="77">
        <v>115470</v>
      </c>
      <c r="H223" s="77">
        <v>5.5673339999999998</v>
      </c>
      <c r="I223" s="77">
        <v>6.4286000000000003</v>
      </c>
      <c r="J223" s="78">
        <f t="shared" si="3"/>
        <v>3.2769152678090122E-2</v>
      </c>
      <c r="K223" s="78">
        <f>I223/'סכום נכסי הקרן'!$C$42</f>
        <v>1.543399370134164E-4</v>
      </c>
    </row>
    <row r="224" spans="2:11">
      <c r="B224" t="s">
        <v>1238</v>
      </c>
      <c r="C224" t="s">
        <v>1239</v>
      </c>
      <c r="D224" t="s">
        <v>832</v>
      </c>
      <c r="E224" t="s">
        <v>106</v>
      </c>
      <c r="F224" s="88">
        <v>45040</v>
      </c>
      <c r="G224" s="77">
        <v>4181168.7</v>
      </c>
      <c r="H224" s="77">
        <v>5.5465520000000001</v>
      </c>
      <c r="I224" s="77">
        <f>231.91071+2.38036278478688</f>
        <v>234.29107278478688</v>
      </c>
      <c r="J224" s="78">
        <f t="shared" si="3"/>
        <v>1.1942755709171835</v>
      </c>
      <c r="K224" s="78">
        <f>I224/'סכום נכסי הקרן'!$C$42</f>
        <v>5.6249369094996992E-3</v>
      </c>
    </row>
    <row r="225" spans="2:11">
      <c r="B225" t="s">
        <v>1240</v>
      </c>
      <c r="C225" t="s">
        <v>1241</v>
      </c>
      <c r="D225" t="s">
        <v>832</v>
      </c>
      <c r="E225" t="s">
        <v>106</v>
      </c>
      <c r="F225" s="88">
        <v>45119</v>
      </c>
      <c r="G225" s="77">
        <v>384900</v>
      </c>
      <c r="H225" s="77">
        <v>5.2036059999999997</v>
      </c>
      <c r="I225" s="77">
        <v>20.028680000000001</v>
      </c>
      <c r="J225" s="78">
        <f t="shared" si="3"/>
        <v>0.10209421535958219</v>
      </c>
      <c r="K225" s="78">
        <f>I225/'סכום נכסי הקרן'!$C$42</f>
        <v>4.8085511770243491E-4</v>
      </c>
    </row>
    <row r="226" spans="2:11">
      <c r="B226" t="s">
        <v>1242</v>
      </c>
      <c r="C226" t="s">
        <v>1243</v>
      </c>
      <c r="D226" t="s">
        <v>832</v>
      </c>
      <c r="E226" t="s">
        <v>106</v>
      </c>
      <c r="F226" s="88">
        <v>45138</v>
      </c>
      <c r="G226" s="77">
        <v>596595</v>
      </c>
      <c r="H226" s="77">
        <v>4.4371729999999996</v>
      </c>
      <c r="I226" s="77">
        <v>26.47195</v>
      </c>
      <c r="J226" s="78">
        <f t="shared" si="3"/>
        <v>0.13493814691173314</v>
      </c>
      <c r="K226" s="78">
        <f>I226/'סכום נכסי הקרן'!$C$42</f>
        <v>6.355472568867729E-4</v>
      </c>
    </row>
    <row r="227" spans="2:11">
      <c r="B227" t="s">
        <v>1244</v>
      </c>
      <c r="C227" t="s">
        <v>1245</v>
      </c>
      <c r="D227" t="s">
        <v>832</v>
      </c>
      <c r="E227" t="s">
        <v>106</v>
      </c>
      <c r="F227" s="88">
        <v>45110</v>
      </c>
      <c r="G227" s="77">
        <v>211695</v>
      </c>
      <c r="H227" s="77">
        <v>4.3020709999999998</v>
      </c>
      <c r="I227" s="77">
        <v>9.1072699999999998</v>
      </c>
      <c r="J227" s="78">
        <f t="shared" si="3"/>
        <v>4.6423408068722555E-2</v>
      </c>
      <c r="K227" s="78">
        <f>I227/'סכום נכסי הקרן'!$C$42</f>
        <v>2.1865032482409495E-4</v>
      </c>
    </row>
    <row r="228" spans="2:11">
      <c r="B228" t="s">
        <v>1246</v>
      </c>
      <c r="C228" t="s">
        <v>1247</v>
      </c>
      <c r="D228" t="s">
        <v>832</v>
      </c>
      <c r="E228" t="s">
        <v>106</v>
      </c>
      <c r="F228" s="88">
        <v>45112</v>
      </c>
      <c r="G228" s="77">
        <v>962250</v>
      </c>
      <c r="H228" s="77">
        <v>4.1435909999999998</v>
      </c>
      <c r="I228" s="77">
        <v>39.871699999999997</v>
      </c>
      <c r="J228" s="78">
        <f t="shared" si="3"/>
        <v>0.20324204723190209</v>
      </c>
      <c r="K228" s="78">
        <f>I228/'סכום נכסי הקרן'!$C$42</f>
        <v>9.5725284923899978E-4</v>
      </c>
    </row>
    <row r="229" spans="2:11">
      <c r="B229" t="s">
        <v>1248</v>
      </c>
      <c r="C229" t="s">
        <v>1249</v>
      </c>
      <c r="D229" t="s">
        <v>832</v>
      </c>
      <c r="E229" t="s">
        <v>106</v>
      </c>
      <c r="F229" s="88">
        <v>45117</v>
      </c>
      <c r="G229" s="77">
        <v>384900</v>
      </c>
      <c r="H229" s="77">
        <v>4.0344709999999999</v>
      </c>
      <c r="I229" s="77">
        <v>15.52868</v>
      </c>
      <c r="J229" s="78">
        <f t="shared" si="3"/>
        <v>7.9155910432940998E-2</v>
      </c>
      <c r="K229" s="78">
        <f>I229/'סכום נכסי הקרן'!$C$42</f>
        <v>3.7281764195960224E-4</v>
      </c>
    </row>
    <row r="230" spans="2:11">
      <c r="B230" t="s">
        <v>1250</v>
      </c>
      <c r="C230" t="s">
        <v>1251</v>
      </c>
      <c r="D230" t="s">
        <v>832</v>
      </c>
      <c r="E230" t="s">
        <v>106</v>
      </c>
      <c r="F230" s="88">
        <v>45083</v>
      </c>
      <c r="G230" s="77">
        <v>673575</v>
      </c>
      <c r="H230" s="77">
        <v>3.9773139999999998</v>
      </c>
      <c r="I230" s="77">
        <v>26.790189999999999</v>
      </c>
      <c r="J230" s="78">
        <f t="shared" si="3"/>
        <v>0.13656034383614521</v>
      </c>
      <c r="K230" s="78">
        <f>I230/'סכום נכסי הקרן'!$C$42</f>
        <v>6.4318766717130597E-4</v>
      </c>
    </row>
    <row r="231" spans="2:11">
      <c r="B231" t="s">
        <v>1252</v>
      </c>
      <c r="C231" t="s">
        <v>1253</v>
      </c>
      <c r="D231" t="s">
        <v>832</v>
      </c>
      <c r="E231" t="s">
        <v>106</v>
      </c>
      <c r="F231" s="88">
        <v>45132</v>
      </c>
      <c r="G231" s="77">
        <v>615840</v>
      </c>
      <c r="H231" s="77">
        <v>3.8863810000000001</v>
      </c>
      <c r="I231" s="77">
        <v>23.933889999999998</v>
      </c>
      <c r="J231" s="78">
        <f t="shared" si="3"/>
        <v>0.12200063708904182</v>
      </c>
      <c r="K231" s="78">
        <f>I231/'סכום נכסי הקרן'!$C$42</f>
        <v>5.7461268006813869E-4</v>
      </c>
    </row>
    <row r="232" spans="2:11">
      <c r="B232" t="s">
        <v>1254</v>
      </c>
      <c r="C232" t="s">
        <v>1255</v>
      </c>
      <c r="D232" t="s">
        <v>832</v>
      </c>
      <c r="E232" t="s">
        <v>106</v>
      </c>
      <c r="F232" s="88">
        <v>45147</v>
      </c>
      <c r="G232" s="77">
        <v>11724.669839999999</v>
      </c>
      <c r="H232" s="77">
        <v>4.0789819999999999</v>
      </c>
      <c r="I232" s="77">
        <v>0.47824711999999997</v>
      </c>
      <c r="J232" s="78">
        <f t="shared" si="3"/>
        <v>2.4378173930773243E-3</v>
      </c>
      <c r="K232" s="78">
        <f>I232/'סכום נכסי הקרן'!$C$42</f>
        <v>1.1481913694684346E-5</v>
      </c>
    </row>
    <row r="233" spans="2:11">
      <c r="B233" t="s">
        <v>1256</v>
      </c>
      <c r="C233" t="s">
        <v>1257</v>
      </c>
      <c r="D233" t="s">
        <v>832</v>
      </c>
      <c r="E233" t="s">
        <v>106</v>
      </c>
      <c r="F233" s="88">
        <v>45147</v>
      </c>
      <c r="G233" s="77">
        <v>58623.349199999997</v>
      </c>
      <c r="H233" s="77">
        <v>4.0780940000000001</v>
      </c>
      <c r="I233" s="77">
        <v>2.3907155750000002</v>
      </c>
      <c r="J233" s="78">
        <f t="shared" si="3"/>
        <v>1.2186436189382295E-2</v>
      </c>
      <c r="K233" s="78">
        <f>I233/'סכום נכסי הקרן'!$C$42</f>
        <v>5.7397083542683262E-5</v>
      </c>
    </row>
    <row r="234" spans="2:11">
      <c r="B234" t="s">
        <v>1258</v>
      </c>
      <c r="C234" t="s">
        <v>1259</v>
      </c>
      <c r="D234" t="s">
        <v>832</v>
      </c>
      <c r="E234" t="s">
        <v>106</v>
      </c>
      <c r="F234" s="88">
        <v>45148</v>
      </c>
      <c r="G234" s="77">
        <v>173205</v>
      </c>
      <c r="H234" s="77">
        <v>3.4628969999999999</v>
      </c>
      <c r="I234" s="77">
        <v>5.9979100000000001</v>
      </c>
      <c r="J234" s="78">
        <f t="shared" si="3"/>
        <v>3.0573753000566768E-2</v>
      </c>
      <c r="K234" s="78">
        <f>I234/'סכום נכסי הקרן'!$C$42</f>
        <v>1.439997902517096E-4</v>
      </c>
    </row>
    <row r="235" spans="2:11">
      <c r="B235" t="s">
        <v>1260</v>
      </c>
      <c r="C235" t="s">
        <v>1261</v>
      </c>
      <c r="D235" t="s">
        <v>832</v>
      </c>
      <c r="E235" t="s">
        <v>106</v>
      </c>
      <c r="F235" s="88">
        <v>45082</v>
      </c>
      <c r="G235" s="77">
        <v>63313.217136000007</v>
      </c>
      <c r="H235" s="77">
        <v>3.404795</v>
      </c>
      <c r="I235" s="77">
        <v>2.155685192</v>
      </c>
      <c r="J235" s="78">
        <f t="shared" si="3"/>
        <v>1.0988392057764678E-2</v>
      </c>
      <c r="K235" s="78">
        <f>I235/'סכום נכסי הקרן'!$C$42</f>
        <v>5.175439703108522E-5</v>
      </c>
    </row>
    <row r="236" spans="2:11">
      <c r="B236" t="s">
        <v>1262</v>
      </c>
      <c r="C236" t="s">
        <v>1263</v>
      </c>
      <c r="D236" t="s">
        <v>832</v>
      </c>
      <c r="E236" t="s">
        <v>106</v>
      </c>
      <c r="F236" s="88">
        <v>45162</v>
      </c>
      <c r="G236" s="77">
        <v>134715</v>
      </c>
      <c r="H236" s="77">
        <v>2.0365509999999998</v>
      </c>
      <c r="I236" s="77">
        <v>2.7435399999999999</v>
      </c>
      <c r="J236" s="78">
        <f t="shared" si="3"/>
        <v>1.3984923799652701E-2</v>
      </c>
      <c r="K236" s="78">
        <f>I236/'סכום נכסי הקרן'!$C$42</f>
        <v>6.5867808044331328E-5</v>
      </c>
    </row>
    <row r="237" spans="2:11">
      <c r="B237" t="s">
        <v>1264</v>
      </c>
      <c r="C237" t="s">
        <v>1265</v>
      </c>
      <c r="D237" t="s">
        <v>832</v>
      </c>
      <c r="E237" t="s">
        <v>106</v>
      </c>
      <c r="F237" s="88">
        <v>45181</v>
      </c>
      <c r="G237" s="77">
        <v>769800</v>
      </c>
      <c r="H237" s="77">
        <v>1.449384</v>
      </c>
      <c r="I237" s="77">
        <v>11.157360000000001</v>
      </c>
      <c r="J237" s="78">
        <f t="shared" si="3"/>
        <v>5.6873539079179851E-2</v>
      </c>
      <c r="K237" s="78">
        <f>I237/'סכום נכסי הקרן'!$C$42</f>
        <v>2.6786955785645581E-4</v>
      </c>
    </row>
    <row r="238" spans="2:11">
      <c r="B238" t="s">
        <v>1266</v>
      </c>
      <c r="C238" t="s">
        <v>1267</v>
      </c>
      <c r="D238" t="s">
        <v>832</v>
      </c>
      <c r="E238" t="s">
        <v>106</v>
      </c>
      <c r="F238" s="88">
        <v>45189</v>
      </c>
      <c r="G238" s="77">
        <v>35174.00952</v>
      </c>
      <c r="H238" s="77">
        <v>1.0168250000000001</v>
      </c>
      <c r="I238" s="77">
        <v>0.35765817500000002</v>
      </c>
      <c r="J238" s="78">
        <f t="shared" si="3"/>
        <v>1.8231271728124437E-3</v>
      </c>
      <c r="K238" s="78">
        <f>I238/'סכום נכסי הקרן'!$C$42</f>
        <v>8.5867747568418423E-6</v>
      </c>
    </row>
    <row r="239" spans="2:11">
      <c r="B239" t="s">
        <v>1268</v>
      </c>
      <c r="C239" t="s">
        <v>1269</v>
      </c>
      <c r="D239" t="s">
        <v>832</v>
      </c>
      <c r="E239" t="s">
        <v>106</v>
      </c>
      <c r="F239" s="88">
        <v>45169</v>
      </c>
      <c r="G239" s="77">
        <v>29311.674599999998</v>
      </c>
      <c r="H239" s="77">
        <v>1.2998700000000001</v>
      </c>
      <c r="I239" s="77">
        <v>0.38101369299999999</v>
      </c>
      <c r="J239" s="78">
        <f t="shared" si="3"/>
        <v>1.9421796158354784E-3</v>
      </c>
      <c r="K239" s="78">
        <f>I239/'סכום נכסי הקרן'!$C$42</f>
        <v>9.1475016922610165E-6</v>
      </c>
    </row>
    <row r="240" spans="2:11">
      <c r="B240" t="s">
        <v>1270</v>
      </c>
      <c r="C240" t="s">
        <v>1271</v>
      </c>
      <c r="D240" t="s">
        <v>832</v>
      </c>
      <c r="E240" t="s">
        <v>106</v>
      </c>
      <c r="F240" s="88">
        <v>45189</v>
      </c>
      <c r="G240" s="77">
        <v>404145</v>
      </c>
      <c r="H240" s="77">
        <v>0.93756200000000001</v>
      </c>
      <c r="I240" s="77">
        <v>3.78911</v>
      </c>
      <c r="J240" s="78">
        <f t="shared" si="3"/>
        <v>1.9314613462352307E-2</v>
      </c>
      <c r="K240" s="78">
        <f>I240/'סכום נכסי הקרן'!$C$42</f>
        <v>9.0970195491538788E-5</v>
      </c>
    </row>
    <row r="241" spans="2:11">
      <c r="B241" t="s">
        <v>1272</v>
      </c>
      <c r="C241" t="s">
        <v>1273</v>
      </c>
      <c r="D241" t="s">
        <v>832</v>
      </c>
      <c r="E241" t="s">
        <v>106</v>
      </c>
      <c r="F241" s="88">
        <v>45187</v>
      </c>
      <c r="G241" s="77">
        <v>39746.630757999999</v>
      </c>
      <c r="H241" s="77">
        <v>0.50063000000000002</v>
      </c>
      <c r="I241" s="77">
        <v>0.19898339600000001</v>
      </c>
      <c r="J241" s="78">
        <f t="shared" si="3"/>
        <v>1.0142981806192432E-3</v>
      </c>
      <c r="K241" s="78">
        <f>I241/'סכום נכסי הקרן'!$C$42</f>
        <v>4.777258626350324E-6</v>
      </c>
    </row>
    <row r="242" spans="2:11">
      <c r="B242" t="s">
        <v>1274</v>
      </c>
      <c r="C242" t="s">
        <v>1275</v>
      </c>
      <c r="D242" t="s">
        <v>832</v>
      </c>
      <c r="E242" t="s">
        <v>106</v>
      </c>
      <c r="F242" s="88">
        <v>45187</v>
      </c>
      <c r="G242" s="77">
        <v>36946.310613000001</v>
      </c>
      <c r="H242" s="77">
        <v>0.53651700000000002</v>
      </c>
      <c r="I242" s="77">
        <v>0.198223397</v>
      </c>
      <c r="J242" s="78">
        <f t="shared" si="3"/>
        <v>1.0104241608845893E-3</v>
      </c>
      <c r="K242" s="78">
        <f>I242/'סכום נכסי הקרן'!$C$42</f>
        <v>4.7590123211220843E-6</v>
      </c>
    </row>
    <row r="243" spans="2:11">
      <c r="B243" t="s">
        <v>1276</v>
      </c>
      <c r="C243" t="s">
        <v>1146</v>
      </c>
      <c r="D243" t="s">
        <v>832</v>
      </c>
      <c r="E243" t="s">
        <v>106</v>
      </c>
      <c r="F243" s="88">
        <v>45196</v>
      </c>
      <c r="G243" s="77">
        <v>1039230</v>
      </c>
      <c r="H243" s="77">
        <v>-2.3725E-2</v>
      </c>
      <c r="I243" s="77">
        <v>-0.24656</v>
      </c>
      <c r="J243" s="78">
        <f t="shared" si="3"/>
        <v>-1.2568152139361447E-3</v>
      </c>
      <c r="K243" s="78">
        <f>I243/'סכום נכסי הקרן'!$C$42</f>
        <v>-5.9194933375895134E-6</v>
      </c>
    </row>
    <row r="244" spans="2:11" s="90" customFormat="1">
      <c r="B244" s="79" t="s">
        <v>1277</v>
      </c>
      <c r="C244" s="79"/>
      <c r="D244" s="79"/>
      <c r="E244" s="79"/>
      <c r="F244" s="91"/>
      <c r="G244" s="81"/>
      <c r="H244" s="81"/>
      <c r="I244" s="81">
        <f>SUM(I245:I310)</f>
        <v>52.763506224000004</v>
      </c>
      <c r="J244" s="80">
        <f t="shared" si="3"/>
        <v>0.26895675439218719</v>
      </c>
      <c r="K244" s="80">
        <f>I244/'סכום נכסי הקרן'!$C$42</f>
        <v>1.2667635608404886E-3</v>
      </c>
    </row>
    <row r="245" spans="2:11">
      <c r="B245" t="s">
        <v>1278</v>
      </c>
      <c r="C245" t="s">
        <v>1279</v>
      </c>
      <c r="D245" t="s">
        <v>832</v>
      </c>
      <c r="E245" t="s">
        <v>120</v>
      </c>
      <c r="F245" s="88">
        <v>45166</v>
      </c>
      <c r="G245" s="77">
        <v>6309.2979839999998</v>
      </c>
      <c r="H245" s="77">
        <v>-0.41484100000000002</v>
      </c>
      <c r="I245" s="77">
        <v>-2.6173544999999999E-2</v>
      </c>
      <c r="J245" s="78">
        <f t="shared" si="3"/>
        <v>-1.3341705693803663E-4</v>
      </c>
      <c r="K245" s="78">
        <f>I245/'סכום נכסי הקרן'!$C$42</f>
        <v>-6.2838305178698627E-7</v>
      </c>
    </row>
    <row r="246" spans="2:11">
      <c r="B246" t="s">
        <v>1280</v>
      </c>
      <c r="C246" t="s">
        <v>1281</v>
      </c>
      <c r="D246" t="s">
        <v>832</v>
      </c>
      <c r="E246" t="s">
        <v>120</v>
      </c>
      <c r="F246" s="88">
        <v>45166</v>
      </c>
      <c r="G246" s="77">
        <v>8202.0873790000005</v>
      </c>
      <c r="H246" s="77">
        <v>-0.57118999999999998</v>
      </c>
      <c r="I246" s="77">
        <v>-4.6849490000000001E-2</v>
      </c>
      <c r="J246" s="78">
        <f t="shared" si="3"/>
        <v>-2.3881064161725046E-4</v>
      </c>
      <c r="K246" s="78">
        <f>I246/'סכום נכסי הקרן'!$C$42</f>
        <v>-1.124777919875351E-6</v>
      </c>
    </row>
    <row r="247" spans="2:11">
      <c r="B247" t="s">
        <v>1282</v>
      </c>
      <c r="C247" t="s">
        <v>1283</v>
      </c>
      <c r="D247" t="s">
        <v>832</v>
      </c>
      <c r="E247" t="s">
        <v>120</v>
      </c>
      <c r="F247" s="88">
        <v>45168</v>
      </c>
      <c r="G247" s="77">
        <v>8202.0873790000005</v>
      </c>
      <c r="H247" s="77">
        <v>-1.8423069999999999</v>
      </c>
      <c r="I247" s="77">
        <v>-0.15110765599999998</v>
      </c>
      <c r="J247" s="78">
        <f t="shared" si="3"/>
        <v>-7.7025633112844474E-4</v>
      </c>
      <c r="K247" s="78">
        <f>I247/'סכום נכסי הקרן'!$C$42</f>
        <v>-3.6278421599236208E-6</v>
      </c>
    </row>
    <row r="248" spans="2:11">
      <c r="B248" t="s">
        <v>1284</v>
      </c>
      <c r="C248" t="s">
        <v>1285</v>
      </c>
      <c r="D248" t="s">
        <v>832</v>
      </c>
      <c r="E248" t="s">
        <v>106</v>
      </c>
      <c r="F248" s="88">
        <v>45166</v>
      </c>
      <c r="G248" s="77">
        <v>30956.425243000002</v>
      </c>
      <c r="H248" s="77">
        <v>0.83067599999999997</v>
      </c>
      <c r="I248" s="77">
        <v>0.25714747499999996</v>
      </c>
      <c r="J248" s="78">
        <f t="shared" si="3"/>
        <v>1.310783820592409E-3</v>
      </c>
      <c r="K248" s="78">
        <f>I248/'סכום נכסי הקרן'!$C$42</f>
        <v>6.1736809094762561E-6</v>
      </c>
    </row>
    <row r="249" spans="2:11">
      <c r="B249" t="s">
        <v>1286</v>
      </c>
      <c r="C249" t="s">
        <v>1287</v>
      </c>
      <c r="D249" t="s">
        <v>832</v>
      </c>
      <c r="E249" t="s">
        <v>106</v>
      </c>
      <c r="F249" s="88">
        <v>45167</v>
      </c>
      <c r="G249" s="77">
        <v>21940.274912000001</v>
      </c>
      <c r="H249" s="77">
        <v>1.111299</v>
      </c>
      <c r="I249" s="77">
        <v>0.243822016</v>
      </c>
      <c r="J249" s="78">
        <f t="shared" si="3"/>
        <v>1.2428586112969747E-3</v>
      </c>
      <c r="K249" s="78">
        <f>I249/'סכום נכסי הקרן'!$C$42</f>
        <v>5.8537589198152331E-6</v>
      </c>
    </row>
    <row r="250" spans="2:11">
      <c r="B250" t="s">
        <v>1288</v>
      </c>
      <c r="C250" t="s">
        <v>1289</v>
      </c>
      <c r="D250" t="s">
        <v>832</v>
      </c>
      <c r="E250" t="s">
        <v>106</v>
      </c>
      <c r="F250" s="88">
        <v>45127</v>
      </c>
      <c r="G250" s="77">
        <v>17773.111482</v>
      </c>
      <c r="H250" s="77">
        <v>-8.0600310000000004</v>
      </c>
      <c r="I250" s="77">
        <v>-1.4325182649999999</v>
      </c>
      <c r="J250" s="78">
        <f t="shared" si="3"/>
        <v>-7.3021201723451074E-3</v>
      </c>
      <c r="K250" s="78">
        <f>I250/'סכום נכסי הקרן'!$C$42</f>
        <v>-3.4392368290244925E-5</v>
      </c>
    </row>
    <row r="251" spans="2:11">
      <c r="B251" t="s">
        <v>1290</v>
      </c>
      <c r="C251" t="s">
        <v>1291</v>
      </c>
      <c r="D251" t="s">
        <v>832</v>
      </c>
      <c r="E251" t="s">
        <v>106</v>
      </c>
      <c r="F251" s="88">
        <v>45127</v>
      </c>
      <c r="G251" s="77">
        <v>46249.071770000002</v>
      </c>
      <c r="H251" s="77">
        <v>-8.0337359999999993</v>
      </c>
      <c r="I251" s="77">
        <v>-3.715528301</v>
      </c>
      <c r="J251" s="78">
        <f t="shared" si="3"/>
        <v>-1.8939538029311791E-2</v>
      </c>
      <c r="K251" s="78">
        <f>I251/'סכום נכסי הקרן'!$C$42</f>
        <v>-8.9203621931354581E-5</v>
      </c>
    </row>
    <row r="252" spans="2:11">
      <c r="B252" t="s">
        <v>1292</v>
      </c>
      <c r="C252" t="s">
        <v>1293</v>
      </c>
      <c r="D252" t="s">
        <v>832</v>
      </c>
      <c r="E252" t="s">
        <v>106</v>
      </c>
      <c r="F252" s="88">
        <v>45127</v>
      </c>
      <c r="G252" s="77">
        <v>40342.980931999999</v>
      </c>
      <c r="H252" s="77">
        <v>-8.0273629999999994</v>
      </c>
      <c r="I252" s="77">
        <v>-3.238477665</v>
      </c>
      <c r="J252" s="78">
        <f t="shared" si="3"/>
        <v>-1.6507819595085987E-2</v>
      </c>
      <c r="K252" s="78">
        <f>I252/'סכום נכסי הקרן'!$C$42</f>
        <v>-7.7750433816920611E-5</v>
      </c>
    </row>
    <row r="253" spans="2:11">
      <c r="B253" t="s">
        <v>1294</v>
      </c>
      <c r="C253" t="s">
        <v>1295</v>
      </c>
      <c r="D253" t="s">
        <v>832</v>
      </c>
      <c r="E253" t="s">
        <v>106</v>
      </c>
      <c r="F253" s="88">
        <v>45168</v>
      </c>
      <c r="G253" s="77">
        <v>13214.209279999999</v>
      </c>
      <c r="H253" s="77">
        <v>-2.4545110000000001</v>
      </c>
      <c r="I253" s="77">
        <v>-0.324344246</v>
      </c>
      <c r="J253" s="78">
        <f t="shared" si="3"/>
        <v>-1.6533127146554493E-3</v>
      </c>
      <c r="K253" s="78">
        <f>I253/'סכום נכסי הקרן'!$C$42</f>
        <v>-7.7869630243449642E-6</v>
      </c>
    </row>
    <row r="254" spans="2:11">
      <c r="B254" t="s">
        <v>1296</v>
      </c>
      <c r="C254" t="s">
        <v>1297</v>
      </c>
      <c r="D254" t="s">
        <v>832</v>
      </c>
      <c r="E254" t="s">
        <v>106</v>
      </c>
      <c r="F254" s="88">
        <v>45166</v>
      </c>
      <c r="G254" s="77">
        <v>26428.418559999998</v>
      </c>
      <c r="H254" s="77">
        <v>-2.3915009999999999</v>
      </c>
      <c r="I254" s="77">
        <v>-0.63203590199999993</v>
      </c>
      <c r="J254" s="78">
        <f t="shared" si="3"/>
        <v>-3.2217404988134899E-3</v>
      </c>
      <c r="K254" s="78">
        <f>I254/'סכום נכסי הקרן'!$C$42</f>
        <v>-1.5174125206872072E-5</v>
      </c>
    </row>
    <row r="255" spans="2:11">
      <c r="B255" t="s">
        <v>1298</v>
      </c>
      <c r="C255" t="s">
        <v>1299</v>
      </c>
      <c r="D255" t="s">
        <v>832</v>
      </c>
      <c r="E255" t="s">
        <v>106</v>
      </c>
      <c r="F255" s="88">
        <v>45166</v>
      </c>
      <c r="G255" s="77">
        <v>7928.525568</v>
      </c>
      <c r="H255" s="77">
        <v>-2.354304</v>
      </c>
      <c r="I255" s="77">
        <v>-0.18666160900000001</v>
      </c>
      <c r="J255" s="78">
        <f t="shared" si="3"/>
        <v>-9.5148909007543802E-4</v>
      </c>
      <c r="K255" s="78">
        <f>I255/'סכום נכסי הקרן'!$C$42</f>
        <v>-4.4814331232123571E-6</v>
      </c>
    </row>
    <row r="256" spans="2:11">
      <c r="B256" t="s">
        <v>1300</v>
      </c>
      <c r="C256" t="s">
        <v>1301</v>
      </c>
      <c r="D256" t="s">
        <v>832</v>
      </c>
      <c r="E256" t="s">
        <v>106</v>
      </c>
      <c r="F256" s="88">
        <v>45168</v>
      </c>
      <c r="G256" s="77">
        <v>10571.367424000002</v>
      </c>
      <c r="H256" s="77">
        <v>-2.3507289999999998</v>
      </c>
      <c r="I256" s="77">
        <v>-0.24850419800000001</v>
      </c>
      <c r="J256" s="78">
        <f t="shared" si="3"/>
        <v>-1.2667255709498705E-3</v>
      </c>
      <c r="K256" s="78">
        <f>I256/'סכום נכסי הקרן'!$C$42</f>
        <v>-5.9661702807593501E-6</v>
      </c>
    </row>
    <row r="257" spans="2:11">
      <c r="B257" t="s">
        <v>1302</v>
      </c>
      <c r="C257" t="s">
        <v>1303</v>
      </c>
      <c r="D257" t="s">
        <v>832</v>
      </c>
      <c r="E257" t="s">
        <v>106</v>
      </c>
      <c r="F257" s="88">
        <v>45189</v>
      </c>
      <c r="G257" s="77">
        <v>9910.6569600000003</v>
      </c>
      <c r="H257" s="77">
        <v>-0.92649800000000004</v>
      </c>
      <c r="I257" s="77">
        <v>-9.1822050000000002E-2</v>
      </c>
      <c r="J257" s="78">
        <f t="shared" si="3"/>
        <v>-4.6805381819762078E-4</v>
      </c>
      <c r="K257" s="78">
        <f>I257/'סכום נכסי הקרן'!$C$42</f>
        <v>-2.2044938887849256E-6</v>
      </c>
    </row>
    <row r="258" spans="2:11">
      <c r="B258" t="s">
        <v>1304</v>
      </c>
      <c r="C258" t="s">
        <v>1305</v>
      </c>
      <c r="D258" t="s">
        <v>832</v>
      </c>
      <c r="E258" t="s">
        <v>106</v>
      </c>
      <c r="F258" s="88">
        <v>45189</v>
      </c>
      <c r="G258" s="77">
        <v>9910.6569600000003</v>
      </c>
      <c r="H258" s="77">
        <v>-0.88827400000000001</v>
      </c>
      <c r="I258" s="77">
        <v>-8.8033754000000006E-2</v>
      </c>
      <c r="J258" s="78">
        <f t="shared" si="3"/>
        <v>-4.4874335401975967E-4</v>
      </c>
      <c r="K258" s="78">
        <f>I258/'סכום נכסי הקרן'!$C$42</f>
        <v>-2.1135432360723323E-6</v>
      </c>
    </row>
    <row r="259" spans="2:11">
      <c r="B259" t="s">
        <v>1306</v>
      </c>
      <c r="C259" t="s">
        <v>1307</v>
      </c>
      <c r="D259" t="s">
        <v>832</v>
      </c>
      <c r="E259" t="s">
        <v>106</v>
      </c>
      <c r="F259" s="88">
        <v>45195</v>
      </c>
      <c r="G259" s="77">
        <v>9910.6569600000003</v>
      </c>
      <c r="H259" s="77">
        <v>-0.216803</v>
      </c>
      <c r="I259" s="77">
        <v>-2.1486614000000001E-2</v>
      </c>
      <c r="J259" s="78">
        <f t="shared" si="3"/>
        <v>-1.0952588972734168E-4</v>
      </c>
      <c r="K259" s="78">
        <f>I259/'סכום נכסי הקרן'!$C$42</f>
        <v>-5.1585767529346843E-7</v>
      </c>
    </row>
    <row r="260" spans="2:11">
      <c r="B260" t="s">
        <v>1308</v>
      </c>
      <c r="C260" t="s">
        <v>1309</v>
      </c>
      <c r="D260" t="s">
        <v>832</v>
      </c>
      <c r="E260" t="s">
        <v>106</v>
      </c>
      <c r="F260" s="88">
        <v>45196</v>
      </c>
      <c r="G260" s="77">
        <v>9910.6569600000003</v>
      </c>
      <c r="H260" s="77">
        <v>7.5056999999999999E-2</v>
      </c>
      <c r="I260" s="77">
        <v>7.4386720000000003E-3</v>
      </c>
      <c r="J260" s="78">
        <f t="shared" si="3"/>
        <v>3.7917894796726192E-5</v>
      </c>
      <c r="K260" s="78">
        <f>I260/'סכום נכסי הקרן'!$C$42</f>
        <v>1.785900768353085E-7</v>
      </c>
    </row>
    <row r="261" spans="2:11">
      <c r="B261" t="s">
        <v>1310</v>
      </c>
      <c r="C261" t="s">
        <v>1311</v>
      </c>
      <c r="D261" t="s">
        <v>832</v>
      </c>
      <c r="E261" t="s">
        <v>120</v>
      </c>
      <c r="F261" s="88">
        <v>45176</v>
      </c>
      <c r="G261" s="77">
        <v>15782.007126</v>
      </c>
      <c r="H261" s="77">
        <v>-0.34638600000000003</v>
      </c>
      <c r="I261" s="77">
        <v>-5.4666733000000002E-2</v>
      </c>
      <c r="J261" s="78">
        <f t="shared" si="3"/>
        <v>-2.7865826464383965E-4</v>
      </c>
      <c r="K261" s="78">
        <f>I261/'סכום נכסי הקרן'!$C$42</f>
        <v>-1.3124568534283128E-6</v>
      </c>
    </row>
    <row r="262" spans="2:11">
      <c r="B262" t="s">
        <v>1312</v>
      </c>
      <c r="C262" t="s">
        <v>1313</v>
      </c>
      <c r="D262" t="s">
        <v>832</v>
      </c>
      <c r="E262" t="s">
        <v>120</v>
      </c>
      <c r="F262" s="88">
        <v>45161</v>
      </c>
      <c r="G262" s="77">
        <v>90084.903107999999</v>
      </c>
      <c r="H262" s="77">
        <v>0.42846499999999998</v>
      </c>
      <c r="I262" s="77">
        <v>0.38598237299999999</v>
      </c>
      <c r="J262" s="78">
        <f t="shared" si="3"/>
        <v>1.9675069707072346E-3</v>
      </c>
      <c r="K262" s="78">
        <f>I262/'סכום נכסי הקרן'!$C$42</f>
        <v>9.2667913911441055E-6</v>
      </c>
    </row>
    <row r="263" spans="2:11">
      <c r="B263" t="s">
        <v>1314</v>
      </c>
      <c r="C263" t="s">
        <v>1315</v>
      </c>
      <c r="D263" t="s">
        <v>832</v>
      </c>
      <c r="E263" t="s">
        <v>120</v>
      </c>
      <c r="F263" s="88">
        <v>45180</v>
      </c>
      <c r="G263" s="77">
        <v>8288.9730319999999</v>
      </c>
      <c r="H263" s="77">
        <v>0.65029300000000001</v>
      </c>
      <c r="I263" s="77">
        <v>5.3902625000000003E-2</v>
      </c>
      <c r="J263" s="78">
        <f t="shared" si="3"/>
        <v>2.747632996880872E-4</v>
      </c>
      <c r="K263" s="78">
        <f>I263/'סכום נכסי הקרן'!$C$42</f>
        <v>1.2941118979805563E-6</v>
      </c>
    </row>
    <row r="264" spans="2:11">
      <c r="B264" t="s">
        <v>1316</v>
      </c>
      <c r="C264" t="s">
        <v>1317</v>
      </c>
      <c r="D264" t="s">
        <v>832</v>
      </c>
      <c r="E264" t="s">
        <v>106</v>
      </c>
      <c r="F264" s="88">
        <v>45127</v>
      </c>
      <c r="G264" s="77">
        <v>72561.662626000005</v>
      </c>
      <c r="H264" s="77">
        <v>2.6752400000000001</v>
      </c>
      <c r="I264" s="77">
        <v>1.941198285</v>
      </c>
      <c r="J264" s="78">
        <f t="shared" si="3"/>
        <v>9.8950662632006497E-3</v>
      </c>
      <c r="K264" s="78">
        <f>I264/'סכום נכסי הקרן'!$C$42</f>
        <v>4.6604925028381289E-5</v>
      </c>
    </row>
    <row r="265" spans="2:11">
      <c r="B265" t="s">
        <v>1318</v>
      </c>
      <c r="C265" t="s">
        <v>1319</v>
      </c>
      <c r="D265" t="s">
        <v>832</v>
      </c>
      <c r="E265" t="s">
        <v>106</v>
      </c>
      <c r="F265" s="88">
        <v>45127</v>
      </c>
      <c r="G265" s="77">
        <v>30128.276952</v>
      </c>
      <c r="H265" s="77">
        <v>2.6529829999999999</v>
      </c>
      <c r="I265" s="77">
        <v>0.79929809699999999</v>
      </c>
      <c r="J265" s="78">
        <f t="shared" si="3"/>
        <v>4.0743429947266725E-3</v>
      </c>
      <c r="K265" s="78">
        <f>I265/'סכום נכסי הקרן'!$C$42</f>
        <v>1.9189810836873283E-5</v>
      </c>
    </row>
    <row r="266" spans="2:11">
      <c r="B266" t="s">
        <v>1320</v>
      </c>
      <c r="C266" t="s">
        <v>1321</v>
      </c>
      <c r="D266" t="s">
        <v>832</v>
      </c>
      <c r="E266" t="s">
        <v>106</v>
      </c>
      <c r="F266" s="88">
        <v>45127</v>
      </c>
      <c r="G266" s="77">
        <v>22588.273958000002</v>
      </c>
      <c r="H266" s="77">
        <v>2.6188570000000002</v>
      </c>
      <c r="I266" s="77">
        <v>0.59155449699999996</v>
      </c>
      <c r="J266" s="78">
        <f t="shared" si="3"/>
        <v>3.0153905406470776E-3</v>
      </c>
      <c r="K266" s="78">
        <f>I266/'סכום נכסי הקרן'!$C$42</f>
        <v>1.4202234360044677E-5</v>
      </c>
    </row>
    <row r="267" spans="2:11">
      <c r="B267" t="s">
        <v>1322</v>
      </c>
      <c r="C267" t="s">
        <v>1323</v>
      </c>
      <c r="D267" t="s">
        <v>832</v>
      </c>
      <c r="E267" t="s">
        <v>110</v>
      </c>
      <c r="F267" s="88">
        <v>45195</v>
      </c>
      <c r="G267" s="77">
        <v>21045.964344</v>
      </c>
      <c r="H267" s="77">
        <v>0.410551</v>
      </c>
      <c r="I267" s="77">
        <v>8.6404400999999992E-2</v>
      </c>
      <c r="J267" s="78">
        <f t="shared" si="3"/>
        <v>4.4043788825372899E-4</v>
      </c>
      <c r="K267" s="78">
        <f>I267/'סכום נכסי הקרן'!$C$42</f>
        <v>2.0744251949136628E-6</v>
      </c>
    </row>
    <row r="268" spans="2:11">
      <c r="B268" t="s">
        <v>1324</v>
      </c>
      <c r="C268" t="s">
        <v>1325</v>
      </c>
      <c r="D268" t="s">
        <v>832</v>
      </c>
      <c r="E268" t="s">
        <v>110</v>
      </c>
      <c r="F268" s="88">
        <v>45195</v>
      </c>
      <c r="G268" s="77">
        <v>21050.896606000002</v>
      </c>
      <c r="H268" s="77">
        <v>0.43388500000000002</v>
      </c>
      <c r="I268" s="77">
        <v>9.1336662999999998E-2</v>
      </c>
      <c r="J268" s="78">
        <f t="shared" ref="J268:J331" si="4">I268/$I$11</f>
        <v>4.6557960597241464E-4</v>
      </c>
      <c r="K268" s="78">
        <f>I268/'סכום נכסי הקרן'!$C$42</f>
        <v>2.1928405585097283E-6</v>
      </c>
    </row>
    <row r="269" spans="2:11">
      <c r="B269" t="s">
        <v>1326</v>
      </c>
      <c r="C269" t="s">
        <v>1327</v>
      </c>
      <c r="D269" t="s">
        <v>832</v>
      </c>
      <c r="E269" t="s">
        <v>110</v>
      </c>
      <c r="F269" s="88">
        <v>45078</v>
      </c>
      <c r="G269" s="77">
        <v>104009.77725100001</v>
      </c>
      <c r="H269" s="77">
        <v>1.853596</v>
      </c>
      <c r="I269" s="77">
        <v>1.9279207439999999</v>
      </c>
      <c r="J269" s="78">
        <f t="shared" si="4"/>
        <v>9.8273853111708765E-3</v>
      </c>
      <c r="K269" s="78">
        <f>I269/'סכום נכסי הקרן'!$C$42</f>
        <v>4.6286153469778624E-5</v>
      </c>
    </row>
    <row r="270" spans="2:11">
      <c r="B270" t="s">
        <v>1328</v>
      </c>
      <c r="C270" t="s">
        <v>1329</v>
      </c>
      <c r="D270" t="s">
        <v>832</v>
      </c>
      <c r="E270" t="s">
        <v>110</v>
      </c>
      <c r="F270" s="88">
        <v>45078</v>
      </c>
      <c r="G270" s="77">
        <v>26533.106442</v>
      </c>
      <c r="H270" s="77">
        <v>1.853596</v>
      </c>
      <c r="I270" s="77">
        <v>0.49181651599999998</v>
      </c>
      <c r="J270" s="78">
        <f t="shared" si="4"/>
        <v>2.5069860471036232E-3</v>
      </c>
      <c r="K270" s="78">
        <f>I270/'סכום נכסי הקרן'!$C$42</f>
        <v>1.1807692203838767E-5</v>
      </c>
    </row>
    <row r="271" spans="2:11">
      <c r="B271" t="s">
        <v>1330</v>
      </c>
      <c r="C271" t="s">
        <v>1331</v>
      </c>
      <c r="D271" t="s">
        <v>832</v>
      </c>
      <c r="E271" t="s">
        <v>110</v>
      </c>
      <c r="F271" s="88">
        <v>45181</v>
      </c>
      <c r="G271" s="77">
        <v>58668.523311999998</v>
      </c>
      <c r="H271" s="77">
        <v>1.755172</v>
      </c>
      <c r="I271" s="77">
        <v>1.0297334709999999</v>
      </c>
      <c r="J271" s="78">
        <f t="shared" si="4"/>
        <v>5.2489645224370286E-3</v>
      </c>
      <c r="K271" s="78">
        <f>I271/'סכום נכסי הקרן'!$C$42</f>
        <v>2.4722178865498962E-5</v>
      </c>
    </row>
    <row r="272" spans="2:11">
      <c r="B272" t="s">
        <v>1332</v>
      </c>
      <c r="C272" t="s">
        <v>1333</v>
      </c>
      <c r="D272" t="s">
        <v>832</v>
      </c>
      <c r="E272" t="s">
        <v>110</v>
      </c>
      <c r="F272" s="88">
        <v>45181</v>
      </c>
      <c r="G272" s="77">
        <v>21337.954287</v>
      </c>
      <c r="H272" s="77">
        <v>1.773339</v>
      </c>
      <c r="I272" s="77">
        <v>0.37839434399999999</v>
      </c>
      <c r="J272" s="78">
        <f t="shared" si="4"/>
        <v>1.9288277433751912E-3</v>
      </c>
      <c r="K272" s="78">
        <f>I272/'סכום נכסי הקרן'!$C$42</f>
        <v>9.0846155024722369E-6</v>
      </c>
    </row>
    <row r="273" spans="2:11">
      <c r="B273" t="s">
        <v>1334</v>
      </c>
      <c r="C273" t="s">
        <v>1335</v>
      </c>
      <c r="D273" t="s">
        <v>832</v>
      </c>
      <c r="E273" t="s">
        <v>110</v>
      </c>
      <c r="F273" s="88">
        <v>45176</v>
      </c>
      <c r="G273" s="77">
        <v>96025.233328000002</v>
      </c>
      <c r="H273" s="77">
        <v>1.713722</v>
      </c>
      <c r="I273" s="77">
        <v>1.6456057140000002</v>
      </c>
      <c r="J273" s="78">
        <f t="shared" si="4"/>
        <v>8.3883123681677985E-3</v>
      </c>
      <c r="K273" s="78">
        <f>I273/'סכום נכסי הקרן'!$C$42</f>
        <v>3.950824164634262E-5</v>
      </c>
    </row>
    <row r="274" spans="2:11">
      <c r="B274" t="s">
        <v>1336</v>
      </c>
      <c r="C274" t="s">
        <v>1337</v>
      </c>
      <c r="D274" t="s">
        <v>832</v>
      </c>
      <c r="E274" t="s">
        <v>110</v>
      </c>
      <c r="F274" s="88">
        <v>45176</v>
      </c>
      <c r="G274" s="77">
        <v>30354.920395000001</v>
      </c>
      <c r="H274" s="77">
        <v>1.7318929999999999</v>
      </c>
      <c r="I274" s="77">
        <v>0.52571475599999995</v>
      </c>
      <c r="J274" s="78">
        <f t="shared" si="4"/>
        <v>2.6797789727917264E-3</v>
      </c>
      <c r="K274" s="78">
        <f>I274/'סכום נכסי הקרן'!$C$42</f>
        <v>1.262153226644426E-5</v>
      </c>
    </row>
    <row r="275" spans="2:11">
      <c r="B275" t="s">
        <v>1338</v>
      </c>
      <c r="C275" t="s">
        <v>1339</v>
      </c>
      <c r="D275" t="s">
        <v>832</v>
      </c>
      <c r="E275" t="s">
        <v>110</v>
      </c>
      <c r="F275" s="88">
        <v>45183</v>
      </c>
      <c r="G275" s="77">
        <v>152406.88351000001</v>
      </c>
      <c r="H275" s="77">
        <v>1.849523</v>
      </c>
      <c r="I275" s="77">
        <v>2.818799668</v>
      </c>
      <c r="J275" s="78">
        <f t="shared" si="4"/>
        <v>1.4368552513710877E-2</v>
      </c>
      <c r="K275" s="78">
        <f>I275/'סכום נכסי הקרן'!$C$42</f>
        <v>6.7674666834545484E-5</v>
      </c>
    </row>
    <row r="276" spans="2:11">
      <c r="B276" t="s">
        <v>1340</v>
      </c>
      <c r="C276" t="s">
        <v>1341</v>
      </c>
      <c r="D276" t="s">
        <v>832</v>
      </c>
      <c r="E276" t="s">
        <v>110</v>
      </c>
      <c r="F276" s="88">
        <v>45183</v>
      </c>
      <c r="G276" s="77">
        <v>131684.651594</v>
      </c>
      <c r="H276" s="77">
        <v>1.854052</v>
      </c>
      <c r="I276" s="77">
        <v>2.441501744</v>
      </c>
      <c r="J276" s="78">
        <f t="shared" si="4"/>
        <v>1.2445313662844055E-2</v>
      </c>
      <c r="K276" s="78">
        <f>I276/'סכום נכסי הקרן'!$C$42</f>
        <v>5.8616374542996345E-5</v>
      </c>
    </row>
    <row r="277" spans="2:11">
      <c r="B277" t="s">
        <v>1342</v>
      </c>
      <c r="C277" t="s">
        <v>1343</v>
      </c>
      <c r="D277" t="s">
        <v>832</v>
      </c>
      <c r="E277" t="s">
        <v>110</v>
      </c>
      <c r="F277" s="88">
        <v>45161</v>
      </c>
      <c r="G277" s="77">
        <v>26927.687446</v>
      </c>
      <c r="H277" s="77">
        <v>2.7316560000000001</v>
      </c>
      <c r="I277" s="77">
        <v>0.73557179399999995</v>
      </c>
      <c r="J277" s="78">
        <f t="shared" si="4"/>
        <v>3.7495044680463325E-3</v>
      </c>
      <c r="K277" s="78">
        <f>I277/'סכום נכסי הקרן'!$C$42</f>
        <v>1.7659848855863748E-5</v>
      </c>
    </row>
    <row r="278" spans="2:11">
      <c r="B278" t="s">
        <v>1344</v>
      </c>
      <c r="C278" t="s">
        <v>1345</v>
      </c>
      <c r="D278" t="s">
        <v>832</v>
      </c>
      <c r="E278" t="s">
        <v>110</v>
      </c>
      <c r="F278" s="88">
        <v>45099</v>
      </c>
      <c r="G278" s="77">
        <v>20924.281322999999</v>
      </c>
      <c r="H278" s="77">
        <v>4.5984980000000002</v>
      </c>
      <c r="I278" s="77">
        <v>0.962202585</v>
      </c>
      <c r="J278" s="78">
        <f t="shared" si="4"/>
        <v>4.904732510207197E-3</v>
      </c>
      <c r="K278" s="78">
        <f>I278/'סכום נכסי הקרן'!$C$42</f>
        <v>2.3100875208139633E-5</v>
      </c>
    </row>
    <row r="279" spans="2:11">
      <c r="B279" t="s">
        <v>1346</v>
      </c>
      <c r="C279" t="s">
        <v>1347</v>
      </c>
      <c r="D279" t="s">
        <v>832</v>
      </c>
      <c r="E279" t="s">
        <v>110</v>
      </c>
      <c r="F279" s="88">
        <v>45148</v>
      </c>
      <c r="G279" s="77">
        <v>21998.088307999995</v>
      </c>
      <c r="H279" s="77">
        <v>4.7476659999999997</v>
      </c>
      <c r="I279" s="77">
        <v>1.044395784</v>
      </c>
      <c r="J279" s="78">
        <f t="shared" si="4"/>
        <v>5.3237042127756637E-3</v>
      </c>
      <c r="K279" s="78">
        <f>I279/'סכום נכסי הקרן'!$C$42</f>
        <v>2.5074196484403703E-5</v>
      </c>
    </row>
    <row r="280" spans="2:11">
      <c r="B280" t="s">
        <v>1348</v>
      </c>
      <c r="C280" t="s">
        <v>1349</v>
      </c>
      <c r="D280" t="s">
        <v>832</v>
      </c>
      <c r="E280" t="s">
        <v>110</v>
      </c>
      <c r="F280" s="88">
        <v>45133</v>
      </c>
      <c r="G280" s="77">
        <v>33058.983034999997</v>
      </c>
      <c r="H280" s="77">
        <v>4.992102</v>
      </c>
      <c r="I280" s="77">
        <v>1.650338082</v>
      </c>
      <c r="J280" s="78">
        <f t="shared" si="4"/>
        <v>8.4124351459920373E-3</v>
      </c>
      <c r="K280" s="78">
        <f>I280/'סכום נכסי הקרן'!$C$42</f>
        <v>3.9621857889232871E-5</v>
      </c>
    </row>
    <row r="281" spans="2:11">
      <c r="B281" t="s">
        <v>1350</v>
      </c>
      <c r="C281" t="s">
        <v>1351</v>
      </c>
      <c r="D281" t="s">
        <v>832</v>
      </c>
      <c r="E281" t="s">
        <v>110</v>
      </c>
      <c r="F281" s="88">
        <v>45133</v>
      </c>
      <c r="G281" s="77">
        <v>140668.29788200001</v>
      </c>
      <c r="H281" s="77">
        <v>5.0346070000000003</v>
      </c>
      <c r="I281" s="77">
        <v>7.0820961199999992</v>
      </c>
      <c r="J281" s="78">
        <f t="shared" si="4"/>
        <v>3.6100284515631652E-2</v>
      </c>
      <c r="K281" s="78">
        <f>I281/'סכום נכסי הקרן'!$C$42</f>
        <v>1.7002928617175755E-4</v>
      </c>
    </row>
    <row r="282" spans="2:11">
      <c r="B282" t="s">
        <v>1352</v>
      </c>
      <c r="C282" t="s">
        <v>1353</v>
      </c>
      <c r="D282" t="s">
        <v>832</v>
      </c>
      <c r="E282" t="s">
        <v>110</v>
      </c>
      <c r="F282" s="88">
        <v>45127</v>
      </c>
      <c r="G282" s="77">
        <v>44886.935342999997</v>
      </c>
      <c r="H282" s="77">
        <v>6.2519559999999998</v>
      </c>
      <c r="I282" s="77">
        <v>2.8063114690000006</v>
      </c>
      <c r="J282" s="78">
        <f t="shared" si="4"/>
        <v>1.4304895154456085E-2</v>
      </c>
      <c r="K282" s="78">
        <f>I282/'סכום נכסי הקרן'!$C$42</f>
        <v>6.7374846057537894E-5</v>
      </c>
    </row>
    <row r="283" spans="2:11">
      <c r="B283" t="s">
        <v>1354</v>
      </c>
      <c r="C283" t="s">
        <v>1355</v>
      </c>
      <c r="D283" t="s">
        <v>832</v>
      </c>
      <c r="E283" t="s">
        <v>110</v>
      </c>
      <c r="F283" s="88">
        <v>45127</v>
      </c>
      <c r="G283" s="77">
        <v>10184.336971000001</v>
      </c>
      <c r="H283" s="77">
        <v>6.2519559999999998</v>
      </c>
      <c r="I283" s="77">
        <v>0.63672027200000003</v>
      </c>
      <c r="J283" s="78">
        <f t="shared" si="4"/>
        <v>3.2456186115799816E-3</v>
      </c>
      <c r="K283" s="78">
        <f>I283/'סכום נכסי הקרן'!$C$42</f>
        <v>1.5286589098037731E-5</v>
      </c>
    </row>
    <row r="284" spans="2:11">
      <c r="B284" t="s">
        <v>1356</v>
      </c>
      <c r="C284" t="s">
        <v>1357</v>
      </c>
      <c r="D284" t="s">
        <v>832</v>
      </c>
      <c r="E284" t="s">
        <v>110</v>
      </c>
      <c r="F284" s="88">
        <v>45127</v>
      </c>
      <c r="G284" s="77">
        <v>78111.255709999998</v>
      </c>
      <c r="H284" s="77">
        <v>6.2851059999999999</v>
      </c>
      <c r="I284" s="77">
        <v>4.9093752139999998</v>
      </c>
      <c r="J284" s="78">
        <f t="shared" si="4"/>
        <v>2.5025054590672516E-2</v>
      </c>
      <c r="K284" s="78">
        <f>I284/'סכום נכסי הקרן'!$C$42</f>
        <v>1.1786589013221971E-4</v>
      </c>
    </row>
    <row r="285" spans="2:11">
      <c r="B285" t="s">
        <v>1358</v>
      </c>
      <c r="C285" t="s">
        <v>1359</v>
      </c>
      <c r="D285" t="s">
        <v>832</v>
      </c>
      <c r="E285" t="s">
        <v>113</v>
      </c>
      <c r="F285" s="88">
        <v>45195</v>
      </c>
      <c r="G285" s="77">
        <v>18053.116744999999</v>
      </c>
      <c r="H285" s="77">
        <v>-0.19239300000000001</v>
      </c>
      <c r="I285" s="77">
        <v>-3.473296E-2</v>
      </c>
      <c r="J285" s="78">
        <f t="shared" si="4"/>
        <v>-1.7704782832996251E-4</v>
      </c>
      <c r="K285" s="78">
        <f>I285/'סכום נכסי הקרן'!$C$42</f>
        <v>-8.3388029410595022E-7</v>
      </c>
    </row>
    <row r="286" spans="2:11">
      <c r="B286" t="s">
        <v>1360</v>
      </c>
      <c r="C286" t="s">
        <v>1361</v>
      </c>
      <c r="D286" t="s">
        <v>832</v>
      </c>
      <c r="E286" t="s">
        <v>113</v>
      </c>
      <c r="F286" s="88">
        <v>45153</v>
      </c>
      <c r="G286" s="77">
        <v>75102.279613000006</v>
      </c>
      <c r="H286" s="77">
        <v>3.6715019999999998</v>
      </c>
      <c r="I286" s="77">
        <v>2.7573815020000003</v>
      </c>
      <c r="J286" s="78">
        <f t="shared" si="4"/>
        <v>1.4055479487101308E-2</v>
      </c>
      <c r="K286" s="78">
        <f>I286/'סכום נכסי הקרן'!$C$42</f>
        <v>6.6200119363568979E-5</v>
      </c>
    </row>
    <row r="287" spans="2:11">
      <c r="B287" t="s">
        <v>1362</v>
      </c>
      <c r="C287" t="s">
        <v>1363</v>
      </c>
      <c r="D287" t="s">
        <v>832</v>
      </c>
      <c r="E287" t="s">
        <v>113</v>
      </c>
      <c r="F287" s="88">
        <v>45153</v>
      </c>
      <c r="G287" s="77">
        <v>25036.164755000002</v>
      </c>
      <c r="H287" s="77">
        <v>3.6794720000000001</v>
      </c>
      <c r="I287" s="77">
        <v>0.921198717</v>
      </c>
      <c r="J287" s="78">
        <f t="shared" si="4"/>
        <v>4.6957193485725867E-3</v>
      </c>
      <c r="K287" s="78">
        <f>I287/'סכום נכסי הקרן'!$C$42</f>
        <v>2.2116440898270231E-5</v>
      </c>
    </row>
    <row r="288" spans="2:11">
      <c r="B288" t="s">
        <v>1364</v>
      </c>
      <c r="C288" t="s">
        <v>1365</v>
      </c>
      <c r="D288" t="s">
        <v>832</v>
      </c>
      <c r="E288" t="s">
        <v>113</v>
      </c>
      <c r="F288" s="88">
        <v>45153</v>
      </c>
      <c r="G288" s="77">
        <v>53836.237714000003</v>
      </c>
      <c r="H288" s="77">
        <v>3.6946500000000002</v>
      </c>
      <c r="I288" s="77">
        <v>1.989060735</v>
      </c>
      <c r="J288" s="78">
        <f t="shared" si="4"/>
        <v>1.0139040368230897E-2</v>
      </c>
      <c r="K288" s="78">
        <f>I288/'סכום נכסי הקרן'!$C$42</f>
        <v>4.7754022424129628E-5</v>
      </c>
    </row>
    <row r="289" spans="2:11">
      <c r="B289" t="s">
        <v>1366</v>
      </c>
      <c r="C289" t="s">
        <v>1367</v>
      </c>
      <c r="D289" t="s">
        <v>832</v>
      </c>
      <c r="E289" t="s">
        <v>113</v>
      </c>
      <c r="F289" s="88">
        <v>45113</v>
      </c>
      <c r="G289" s="77">
        <v>59871.764469000002</v>
      </c>
      <c r="H289" s="77">
        <v>3.8126630000000001</v>
      </c>
      <c r="I289" s="77">
        <v>2.282708516</v>
      </c>
      <c r="J289" s="78">
        <f t="shared" si="4"/>
        <v>1.1635880888588577E-2</v>
      </c>
      <c r="K289" s="78">
        <f>I289/'סכום נכסי הקרן'!$C$42</f>
        <v>5.4804014650068321E-5</v>
      </c>
    </row>
    <row r="290" spans="2:11">
      <c r="B290" t="s">
        <v>1368</v>
      </c>
      <c r="C290" t="s">
        <v>1369</v>
      </c>
      <c r="D290" t="s">
        <v>832</v>
      </c>
      <c r="E290" t="s">
        <v>113</v>
      </c>
      <c r="F290" s="88">
        <v>45113</v>
      </c>
      <c r="G290" s="77">
        <v>62677.712933999996</v>
      </c>
      <c r="H290" s="77">
        <v>3.8285580000000001</v>
      </c>
      <c r="I290" s="77">
        <v>2.3996527150000002</v>
      </c>
      <c r="J290" s="78">
        <f t="shared" si="4"/>
        <v>1.2231992376602756E-2</v>
      </c>
      <c r="K290" s="78">
        <f>I290/'סכום נכסי הקרן'!$C$42</f>
        <v>5.7611649330674436E-5</v>
      </c>
    </row>
    <row r="291" spans="2:11">
      <c r="B291" t="s">
        <v>1370</v>
      </c>
      <c r="C291" t="s">
        <v>1371</v>
      </c>
      <c r="D291" t="s">
        <v>832</v>
      </c>
      <c r="E291" t="s">
        <v>113</v>
      </c>
      <c r="F291" s="88">
        <v>45113</v>
      </c>
      <c r="G291" s="77">
        <v>87771.585160000002</v>
      </c>
      <c r="H291" s="77">
        <v>3.853526</v>
      </c>
      <c r="I291" s="77">
        <v>3.382300855</v>
      </c>
      <c r="J291" s="78">
        <f t="shared" si="4"/>
        <v>1.7240944081250934E-2</v>
      </c>
      <c r="K291" s="78">
        <f>I291/'סכום נכסי הקרן'!$C$42</f>
        <v>8.1203388128227679E-5</v>
      </c>
    </row>
    <row r="292" spans="2:11">
      <c r="B292" t="s">
        <v>1372</v>
      </c>
      <c r="C292" t="s">
        <v>1373</v>
      </c>
      <c r="D292" t="s">
        <v>832</v>
      </c>
      <c r="E292" t="s">
        <v>106</v>
      </c>
      <c r="F292" s="88">
        <v>45141</v>
      </c>
      <c r="G292" s="77">
        <v>40089.783919000001</v>
      </c>
      <c r="H292" s="77">
        <v>4.9148449999999997</v>
      </c>
      <c r="I292" s="77">
        <v>1.9703506630000001</v>
      </c>
      <c r="J292" s="78">
        <f t="shared" si="4"/>
        <v>1.0043667626734139E-2</v>
      </c>
      <c r="K292" s="78">
        <f>I292/'סכום נכסי הקרן'!$C$42</f>
        <v>4.7304824879719265E-5</v>
      </c>
    </row>
    <row r="293" spans="2:11">
      <c r="B293" t="s">
        <v>1374</v>
      </c>
      <c r="C293" t="s">
        <v>1375</v>
      </c>
      <c r="D293" t="s">
        <v>832</v>
      </c>
      <c r="E293" t="s">
        <v>110</v>
      </c>
      <c r="F293" s="88">
        <v>45145</v>
      </c>
      <c r="G293" s="77">
        <v>151344.75</v>
      </c>
      <c r="H293" s="77">
        <v>-4.6024330000000004</v>
      </c>
      <c r="I293" s="77">
        <v>-6.9655399999999998</v>
      </c>
      <c r="J293" s="78">
        <f t="shared" si="4"/>
        <v>-3.5506151221936948E-2</v>
      </c>
      <c r="K293" s="78">
        <f>I293/'סכום נכסי הקרן'!$C$42</f>
        <v>-1.6723096861905119E-4</v>
      </c>
    </row>
    <row r="294" spans="2:11">
      <c r="B294" t="s">
        <v>1376</v>
      </c>
      <c r="C294" t="s">
        <v>1377</v>
      </c>
      <c r="D294" t="s">
        <v>832</v>
      </c>
      <c r="E294" t="s">
        <v>113</v>
      </c>
      <c r="F294" s="88">
        <v>45167</v>
      </c>
      <c r="G294" s="77">
        <v>19111.487334000001</v>
      </c>
      <c r="H294" s="77">
        <v>-2.9015240000000002</v>
      </c>
      <c r="I294" s="77">
        <v>-0.55452443500000004</v>
      </c>
      <c r="J294" s="78">
        <f t="shared" si="4"/>
        <v>-2.8266334620674271E-3</v>
      </c>
      <c r="K294" s="78">
        <f>I294/'סכום נכסי הקרן'!$C$42</f>
        <v>-1.3313204487804549E-5</v>
      </c>
    </row>
    <row r="295" spans="2:11">
      <c r="B295" t="s">
        <v>1326</v>
      </c>
      <c r="C295" t="s">
        <v>1378</v>
      </c>
      <c r="D295" t="s">
        <v>832</v>
      </c>
      <c r="E295" t="s">
        <v>110</v>
      </c>
      <c r="F295" s="88">
        <v>45078</v>
      </c>
      <c r="G295" s="77">
        <v>36582.259614000002</v>
      </c>
      <c r="H295" s="77">
        <v>1.853596</v>
      </c>
      <c r="I295" s="77">
        <v>0.67808718699999992</v>
      </c>
      <c r="J295" s="78">
        <f t="shared" si="4"/>
        <v>3.4564823693898584E-3</v>
      </c>
      <c r="K295" s="78">
        <f>I295/'סכום נכסי הקרן'!$C$42</f>
        <v>1.6279739559341801E-5</v>
      </c>
    </row>
    <row r="296" spans="2:11">
      <c r="B296" t="s">
        <v>1379</v>
      </c>
      <c r="C296" t="s">
        <v>1380</v>
      </c>
      <c r="D296" t="s">
        <v>832</v>
      </c>
      <c r="E296" t="s">
        <v>110</v>
      </c>
      <c r="F296" s="88">
        <v>45181</v>
      </c>
      <c r="G296" s="77">
        <v>73555.536968</v>
      </c>
      <c r="H296" s="77">
        <v>1.782421</v>
      </c>
      <c r="I296" s="77">
        <v>1.3110690159999998</v>
      </c>
      <c r="J296" s="78">
        <f t="shared" si="4"/>
        <v>6.683044637528758E-3</v>
      </c>
      <c r="K296" s="78">
        <f>I296/'סכום נכסי הקרן'!$C$42</f>
        <v>3.147657489183987E-5</v>
      </c>
    </row>
    <row r="297" spans="2:11">
      <c r="B297" t="s">
        <v>1381</v>
      </c>
      <c r="C297" t="s">
        <v>1382</v>
      </c>
      <c r="D297" t="s">
        <v>832</v>
      </c>
      <c r="E297" t="s">
        <v>110</v>
      </c>
      <c r="F297" s="88">
        <v>45176</v>
      </c>
      <c r="G297" s="77">
        <v>31709.369581999999</v>
      </c>
      <c r="H297" s="77">
        <v>1.7318929999999999</v>
      </c>
      <c r="I297" s="77">
        <v>0.54917236800000002</v>
      </c>
      <c r="J297" s="78">
        <f t="shared" si="4"/>
        <v>2.7993518298821351E-3</v>
      </c>
      <c r="K297" s="78">
        <f>I297/'סכום נכסי הקרן'!$C$42</f>
        <v>1.3184710308096434E-5</v>
      </c>
    </row>
    <row r="298" spans="2:11">
      <c r="B298" t="s">
        <v>1383</v>
      </c>
      <c r="C298" t="s">
        <v>1384</v>
      </c>
      <c r="D298" t="s">
        <v>832</v>
      </c>
      <c r="E298" t="s">
        <v>110</v>
      </c>
      <c r="F298" s="88">
        <v>45175</v>
      </c>
      <c r="G298" s="77">
        <v>27934.166590000001</v>
      </c>
      <c r="H298" s="77">
        <v>1.9286909999999999</v>
      </c>
      <c r="I298" s="77">
        <v>0.53876375499999996</v>
      </c>
      <c r="J298" s="78">
        <f t="shared" si="4"/>
        <v>2.74629495458049E-3</v>
      </c>
      <c r="K298" s="78">
        <f>I298/'סכום נכסי הקרן'!$C$42</f>
        <v>1.2934816913762204E-5</v>
      </c>
    </row>
    <row r="299" spans="2:11">
      <c r="B299" t="s">
        <v>1338</v>
      </c>
      <c r="C299" t="s">
        <v>1385</v>
      </c>
      <c r="D299" t="s">
        <v>832</v>
      </c>
      <c r="E299" t="s">
        <v>110</v>
      </c>
      <c r="F299" s="88">
        <v>45183</v>
      </c>
      <c r="G299" s="77">
        <v>30614.455428000001</v>
      </c>
      <c r="H299" s="77">
        <v>1.849523</v>
      </c>
      <c r="I299" s="77">
        <v>0.56622125300000004</v>
      </c>
      <c r="J299" s="78">
        <f t="shared" si="4"/>
        <v>2.8862568349464104E-3</v>
      </c>
      <c r="K299" s="78">
        <f>I299/'סכום נכסי הקרן'!$C$42</f>
        <v>1.35940255302364E-5</v>
      </c>
    </row>
    <row r="300" spans="2:11">
      <c r="B300" t="s">
        <v>1386</v>
      </c>
      <c r="C300" t="s">
        <v>1387</v>
      </c>
      <c r="D300" t="s">
        <v>832</v>
      </c>
      <c r="E300" t="s">
        <v>110</v>
      </c>
      <c r="F300" s="88">
        <v>45183</v>
      </c>
      <c r="G300" s="77">
        <v>19905.747573000001</v>
      </c>
      <c r="H300" s="77">
        <v>1.849523</v>
      </c>
      <c r="I300" s="77">
        <v>0.368161289</v>
      </c>
      <c r="J300" s="78">
        <f t="shared" si="4"/>
        <v>1.8766657576149489E-3</v>
      </c>
      <c r="K300" s="78">
        <f>I300/'סכום נכסי הקרן'!$C$42</f>
        <v>8.8389369621749972E-6</v>
      </c>
    </row>
    <row r="301" spans="2:11">
      <c r="B301" t="s">
        <v>1344</v>
      </c>
      <c r="C301" t="s">
        <v>1388</v>
      </c>
      <c r="D301" t="s">
        <v>832</v>
      </c>
      <c r="E301" t="s">
        <v>110</v>
      </c>
      <c r="F301" s="88">
        <v>45099</v>
      </c>
      <c r="G301" s="77">
        <v>70327.688462000006</v>
      </c>
      <c r="H301" s="77">
        <v>4.5984980000000002</v>
      </c>
      <c r="I301" s="77">
        <v>3.2340170979999994</v>
      </c>
      <c r="J301" s="78">
        <f t="shared" si="4"/>
        <v>1.6485082295976717E-2</v>
      </c>
      <c r="K301" s="78">
        <f>I301/'סכום נכסי הקרן'!$C$42</f>
        <v>7.7643343061573536E-5</v>
      </c>
    </row>
    <row r="302" spans="2:11">
      <c r="B302" t="s">
        <v>1389</v>
      </c>
      <c r="C302" t="s">
        <v>1390</v>
      </c>
      <c r="D302" t="s">
        <v>832</v>
      </c>
      <c r="E302" t="s">
        <v>110</v>
      </c>
      <c r="F302" s="88">
        <v>45148</v>
      </c>
      <c r="G302" s="77">
        <v>16326.095777</v>
      </c>
      <c r="H302" s="77">
        <v>4.620209</v>
      </c>
      <c r="I302" s="77">
        <v>0.75429975599999999</v>
      </c>
      <c r="J302" s="78">
        <f t="shared" si="4"/>
        <v>3.8449684020486767E-3</v>
      </c>
      <c r="K302" s="78">
        <f>I302/'סכום נכסי הקרן'!$C$42</f>
        <v>1.8109475909261014E-5</v>
      </c>
    </row>
    <row r="303" spans="2:11">
      <c r="B303" t="s">
        <v>1346</v>
      </c>
      <c r="C303" t="s">
        <v>1391</v>
      </c>
      <c r="D303" t="s">
        <v>832</v>
      </c>
      <c r="E303" t="s">
        <v>110</v>
      </c>
      <c r="F303" s="88">
        <v>45148</v>
      </c>
      <c r="G303" s="77">
        <v>13073.124118</v>
      </c>
      <c r="H303" s="77">
        <v>4.7476659999999997</v>
      </c>
      <c r="I303" s="77">
        <v>0.62066828399999996</v>
      </c>
      <c r="J303" s="78">
        <f t="shared" si="4"/>
        <v>3.1637951903749181E-3</v>
      </c>
      <c r="K303" s="78">
        <f>I303/'סכום נכסי הקרן'!$C$42</f>
        <v>1.490120770599901E-5</v>
      </c>
    </row>
    <row r="304" spans="2:11">
      <c r="B304" t="s">
        <v>1392</v>
      </c>
      <c r="C304" t="s">
        <v>1393</v>
      </c>
      <c r="D304" t="s">
        <v>832</v>
      </c>
      <c r="E304" t="s">
        <v>110</v>
      </c>
      <c r="F304" s="88">
        <v>45133</v>
      </c>
      <c r="G304" s="77">
        <v>39310.473039999997</v>
      </c>
      <c r="H304" s="77">
        <v>5.0346070000000003</v>
      </c>
      <c r="I304" s="77">
        <v>1.9791278700000001</v>
      </c>
      <c r="J304" s="78">
        <f t="shared" si="4"/>
        <v>1.0088408571305307E-2</v>
      </c>
      <c r="K304" s="78">
        <f>I304/'סכום נכסי הקרן'!$C$42</f>
        <v>4.7515550943797557E-5</v>
      </c>
    </row>
    <row r="305" spans="2:11">
      <c r="B305" t="s">
        <v>1394</v>
      </c>
      <c r="C305" t="s">
        <v>1395</v>
      </c>
      <c r="D305" t="s">
        <v>832</v>
      </c>
      <c r="E305" t="s">
        <v>110</v>
      </c>
      <c r="F305" s="88">
        <v>45133</v>
      </c>
      <c r="G305" s="77">
        <v>52414.902026000003</v>
      </c>
      <c r="H305" s="77">
        <v>5.0363069999999999</v>
      </c>
      <c r="I305" s="77">
        <v>2.6397751330000001</v>
      </c>
      <c r="J305" s="78">
        <f t="shared" si="4"/>
        <v>1.3455992653004177E-2</v>
      </c>
      <c r="K305" s="78">
        <f>I305/'סכום נכסי הקרן'!$C$42</f>
        <v>6.3376587088448952E-5</v>
      </c>
    </row>
    <row r="306" spans="2:11">
      <c r="B306" t="s">
        <v>1352</v>
      </c>
      <c r="C306" t="s">
        <v>1396</v>
      </c>
      <c r="D306" t="s">
        <v>832</v>
      </c>
      <c r="E306" t="s">
        <v>110</v>
      </c>
      <c r="F306" s="88">
        <v>45127</v>
      </c>
      <c r="G306" s="77">
        <v>75837.228067000004</v>
      </c>
      <c r="H306" s="77">
        <v>6.2519559999999998</v>
      </c>
      <c r="I306" s="77">
        <v>4.741310167</v>
      </c>
      <c r="J306" s="78">
        <f t="shared" si="4"/>
        <v>2.4168359636095565E-2</v>
      </c>
      <c r="K306" s="78">
        <f>I306/'סכום נכסי הקרן'!$C$42</f>
        <v>1.1383092936811293E-4</v>
      </c>
    </row>
    <row r="307" spans="2:11">
      <c r="B307" t="s">
        <v>1397</v>
      </c>
      <c r="C307" t="s">
        <v>1398</v>
      </c>
      <c r="D307" t="s">
        <v>832</v>
      </c>
      <c r="E307" t="s">
        <v>113</v>
      </c>
      <c r="F307" s="88">
        <v>45197</v>
      </c>
      <c r="G307" s="77">
        <v>121711</v>
      </c>
      <c r="H307" s="77">
        <v>-0.48575699999999999</v>
      </c>
      <c r="I307" s="77">
        <v>-0.59122000000000008</v>
      </c>
      <c r="J307" s="78">
        <f t="shared" si="4"/>
        <v>-3.0136854752730678E-3</v>
      </c>
      <c r="K307" s="78">
        <f>I307/'סכום נכסי הקרן'!$C$42</f>
        <v>-1.419420364637278E-5</v>
      </c>
    </row>
    <row r="308" spans="2:11">
      <c r="B308" t="s">
        <v>1399</v>
      </c>
      <c r="C308" t="s">
        <v>1400</v>
      </c>
      <c r="D308" t="s">
        <v>832</v>
      </c>
      <c r="E308" t="s">
        <v>113</v>
      </c>
      <c r="F308" s="88">
        <v>45152</v>
      </c>
      <c r="G308" s="77">
        <v>22886.902577000001</v>
      </c>
      <c r="H308" s="77">
        <v>3.685997</v>
      </c>
      <c r="I308" s="77">
        <v>0.84361045300000004</v>
      </c>
      <c r="J308" s="78">
        <f t="shared" si="4"/>
        <v>4.3002208467146459E-3</v>
      </c>
      <c r="K308" s="78">
        <f>I308/'סכום נכסי הקרן'!$C$42</f>
        <v>2.0253676411641678E-5</v>
      </c>
    </row>
    <row r="309" spans="2:11">
      <c r="B309" t="s">
        <v>1366</v>
      </c>
      <c r="C309" t="s">
        <v>1401</v>
      </c>
      <c r="D309" t="s">
        <v>832</v>
      </c>
      <c r="E309" t="s">
        <v>113</v>
      </c>
      <c r="F309" s="88">
        <v>45113</v>
      </c>
      <c r="G309" s="77">
        <v>5412.0425020000002</v>
      </c>
      <c r="H309" s="77">
        <v>3.8126630000000001</v>
      </c>
      <c r="I309" s="77">
        <v>0.20634293400000001</v>
      </c>
      <c r="J309" s="78">
        <f t="shared" si="4"/>
        <v>1.0518126976777327E-3</v>
      </c>
      <c r="K309" s="78">
        <f>I309/'סכום נכסי הקרן'!$C$42</f>
        <v>4.9539488281622032E-6</v>
      </c>
    </row>
    <row r="310" spans="2:11">
      <c r="B310" t="s">
        <v>1402</v>
      </c>
      <c r="C310" t="s">
        <v>1403</v>
      </c>
      <c r="D310" t="s">
        <v>832</v>
      </c>
      <c r="E310" t="s">
        <v>106</v>
      </c>
      <c r="F310" s="88">
        <v>45127</v>
      </c>
      <c r="G310" s="77">
        <v>12203.45</v>
      </c>
      <c r="H310" s="77">
        <v>7.2919539999999996</v>
      </c>
      <c r="I310" s="77">
        <v>0.88987000000000005</v>
      </c>
      <c r="J310" s="78">
        <f t="shared" si="4"/>
        <v>4.5360243122378211E-3</v>
      </c>
      <c r="K310" s="78">
        <f>I310/'סכום נכסי הקרן'!$C$42</f>
        <v>2.1364290786505437E-5</v>
      </c>
    </row>
    <row r="311" spans="2:11">
      <c r="B311" s="79" t="s">
        <v>718</v>
      </c>
      <c r="C311" s="16"/>
      <c r="D311" s="16"/>
      <c r="G311" s="81"/>
      <c r="I311" s="81">
        <v>0</v>
      </c>
      <c r="J311" s="80">
        <f t="shared" si="4"/>
        <v>0</v>
      </c>
      <c r="K311" s="80">
        <f>I311/'סכום נכסי הקרן'!$C$42</f>
        <v>0</v>
      </c>
    </row>
    <row r="312" spans="2:11">
      <c r="B312" t="s">
        <v>207</v>
      </c>
      <c r="C312" t="s">
        <v>207</v>
      </c>
      <c r="D312" t="s">
        <v>207</v>
      </c>
      <c r="E312" t="s">
        <v>207</v>
      </c>
      <c r="G312" s="87">
        <v>0</v>
      </c>
      <c r="H312" s="87">
        <v>0</v>
      </c>
      <c r="I312" s="87">
        <v>0</v>
      </c>
      <c r="J312" s="86">
        <f t="shared" si="4"/>
        <v>0</v>
      </c>
      <c r="K312" s="86">
        <f>I312/'סכום נכסי הקרן'!$C$42</f>
        <v>0</v>
      </c>
    </row>
    <row r="313" spans="2:11">
      <c r="B313" s="79" t="s">
        <v>241</v>
      </c>
      <c r="C313" s="16"/>
      <c r="D313" s="16"/>
      <c r="G313" s="81"/>
      <c r="I313" s="81">
        <v>0</v>
      </c>
      <c r="J313" s="80">
        <f t="shared" si="4"/>
        <v>0</v>
      </c>
      <c r="K313" s="80">
        <f>I313/'סכום נכסי הקרן'!$C$42</f>
        <v>0</v>
      </c>
    </row>
    <row r="314" spans="2:11">
      <c r="B314" t="s">
        <v>207</v>
      </c>
      <c r="C314" t="s">
        <v>207</v>
      </c>
      <c r="D314" t="s">
        <v>207</v>
      </c>
      <c r="E314" t="s">
        <v>207</v>
      </c>
      <c r="G314" s="87">
        <v>0</v>
      </c>
      <c r="H314" s="87">
        <v>0</v>
      </c>
      <c r="I314" s="87">
        <v>0</v>
      </c>
      <c r="J314" s="86">
        <f t="shared" si="4"/>
        <v>0</v>
      </c>
      <c r="K314" s="86">
        <f>I314/'סכום נכסי הקרן'!$C$42</f>
        <v>0</v>
      </c>
    </row>
    <row r="315" spans="2:11" s="90" customFormat="1">
      <c r="B315" s="79" t="s">
        <v>1404</v>
      </c>
      <c r="C315" s="79"/>
      <c r="D315" s="79"/>
      <c r="E315" s="79"/>
      <c r="F315" s="91"/>
      <c r="G315" s="81"/>
      <c r="H315" s="81"/>
      <c r="I315" s="81">
        <f>I316+I326+I328+I330</f>
        <v>44.52435950600001</v>
      </c>
      <c r="J315" s="80">
        <f t="shared" si="4"/>
        <v>0.22695851889156077</v>
      </c>
      <c r="K315" s="80">
        <f>I315/'סכום נכסי הקרן'!$C$42</f>
        <v>1.0689554244654744E-3</v>
      </c>
    </row>
    <row r="316" spans="2:11" s="90" customFormat="1">
      <c r="B316" s="79" t="s">
        <v>716</v>
      </c>
      <c r="G316" s="81"/>
      <c r="I316" s="81">
        <v>45.285187612000009</v>
      </c>
      <c r="J316" s="80">
        <f t="shared" si="4"/>
        <v>0.23083676491204672</v>
      </c>
      <c r="K316" s="80">
        <f>I316/'סכום נכסי הקרן'!$C$42</f>
        <v>1.0872216351424612E-3</v>
      </c>
    </row>
    <row r="317" spans="2:11">
      <c r="B317" t="s">
        <v>1405</v>
      </c>
      <c r="C317" t="s">
        <v>1406</v>
      </c>
      <c r="D317" t="s">
        <v>832</v>
      </c>
      <c r="E317" t="s">
        <v>106</v>
      </c>
      <c r="F317" s="88">
        <v>45068</v>
      </c>
      <c r="G317" s="77">
        <v>49483.991742000006</v>
      </c>
      <c r="H317" s="77">
        <v>3.9851939999999999</v>
      </c>
      <c r="I317" s="77">
        <v>1.9720329990000001</v>
      </c>
      <c r="J317" s="78">
        <f t="shared" si="4"/>
        <v>1.0052243168102376E-2</v>
      </c>
      <c r="K317" s="78">
        <f>I317/'סכום נכסי הקרן'!$C$42</f>
        <v>4.7345214954117326E-5</v>
      </c>
    </row>
    <row r="318" spans="2:11">
      <c r="B318" t="s">
        <v>1407</v>
      </c>
      <c r="C318" t="s">
        <v>1408</v>
      </c>
      <c r="D318" t="s">
        <v>832</v>
      </c>
      <c r="E318" t="s">
        <v>199</v>
      </c>
      <c r="F318" s="88">
        <v>44909</v>
      </c>
      <c r="G318" s="77">
        <v>171521.50281500001</v>
      </c>
      <c r="H318" s="77">
        <v>16.011657</v>
      </c>
      <c r="I318" s="77">
        <v>27.463435482000001</v>
      </c>
      <c r="J318" s="78">
        <f t="shared" si="4"/>
        <v>0.13999214609316735</v>
      </c>
      <c r="K318" s="78">
        <f>I318/'סכום נכסי הקרן'!$C$42</f>
        <v>6.5935116548920532E-4</v>
      </c>
    </row>
    <row r="319" spans="2:11">
      <c r="B319" t="s">
        <v>1409</v>
      </c>
      <c r="C319" t="s">
        <v>1410</v>
      </c>
      <c r="D319" t="s">
        <v>832</v>
      </c>
      <c r="E319" t="s">
        <v>106</v>
      </c>
      <c r="F319" s="88">
        <v>44868</v>
      </c>
      <c r="G319" s="77">
        <v>111045.86195799999</v>
      </c>
      <c r="H319" s="77">
        <v>-5.1919750000000002</v>
      </c>
      <c r="I319" s="77">
        <v>-5.7654737980000004</v>
      </c>
      <c r="J319" s="78">
        <f t="shared" si="4"/>
        <v>-2.9388932450018685E-2</v>
      </c>
      <c r="K319" s="78">
        <f>I319/'סכום נכסי הקרן'!$C$42</f>
        <v>-1.384193856883027E-4</v>
      </c>
    </row>
    <row r="320" spans="2:11">
      <c r="B320" t="s">
        <v>1411</v>
      </c>
      <c r="C320" t="s">
        <v>1412</v>
      </c>
      <c r="D320" t="s">
        <v>832</v>
      </c>
      <c r="E320" t="s">
        <v>106</v>
      </c>
      <c r="F320" s="88">
        <v>44972</v>
      </c>
      <c r="G320" s="77">
        <v>491672.67421099998</v>
      </c>
      <c r="H320" s="77">
        <v>-3.8236110000000001</v>
      </c>
      <c r="I320" s="77">
        <v>-18.799650561</v>
      </c>
      <c r="J320" s="78">
        <f t="shared" si="4"/>
        <v>-9.5829359351670904E-2</v>
      </c>
      <c r="K320" s="78">
        <f>I320/'סכום נכסי הקרן'!$C$42</f>
        <v>-4.5134817587950385E-4</v>
      </c>
    </row>
    <row r="321" spans="2:11">
      <c r="B321" t="s">
        <v>1411</v>
      </c>
      <c r="C321" t="s">
        <v>1413</v>
      </c>
      <c r="D321" t="s">
        <v>832</v>
      </c>
      <c r="E321" t="s">
        <v>106</v>
      </c>
      <c r="F321" s="88">
        <v>45069</v>
      </c>
      <c r="G321" s="77">
        <v>390252.56955199991</v>
      </c>
      <c r="H321" s="77">
        <v>2.4742760000000001</v>
      </c>
      <c r="I321" s="77">
        <v>9.6559247720000005</v>
      </c>
      <c r="J321" s="78">
        <f t="shared" si="4"/>
        <v>4.9220121504187621E-2</v>
      </c>
      <c r="K321" s="78">
        <f>I321/'סכום נכסי הקרן'!$C$42</f>
        <v>2.3182260851768149E-4</v>
      </c>
    </row>
    <row r="322" spans="2:11">
      <c r="B322" t="s">
        <v>1411</v>
      </c>
      <c r="C322" t="s">
        <v>1414</v>
      </c>
      <c r="D322" t="s">
        <v>832</v>
      </c>
      <c r="E322" t="s">
        <v>106</v>
      </c>
      <c r="F322" s="88">
        <v>45153</v>
      </c>
      <c r="G322" s="77">
        <v>523316.97648499993</v>
      </c>
      <c r="H322" s="77">
        <v>-3.5906829999999998</v>
      </c>
      <c r="I322" s="77">
        <v>-18.790655693000001</v>
      </c>
      <c r="J322" s="78">
        <f t="shared" si="4"/>
        <v>-9.5783508901680053E-2</v>
      </c>
      <c r="K322" s="78">
        <f>I322/'סכום נכסי הקרן'!$C$42</f>
        <v>-4.5113222413875717E-4</v>
      </c>
    </row>
    <row r="323" spans="2:11">
      <c r="B323" t="s">
        <v>1415</v>
      </c>
      <c r="C323" t="s">
        <v>1416</v>
      </c>
      <c r="D323" t="s">
        <v>832</v>
      </c>
      <c r="E323" t="s">
        <v>106</v>
      </c>
      <c r="F323" s="88">
        <v>45126</v>
      </c>
      <c r="G323" s="77">
        <v>66684.342336000002</v>
      </c>
      <c r="H323" s="77">
        <v>-7.0407929999999999</v>
      </c>
      <c r="I323" s="77">
        <v>-4.6951066309999998</v>
      </c>
      <c r="J323" s="78">
        <f t="shared" si="4"/>
        <v>-2.3932841681105113E-2</v>
      </c>
      <c r="K323" s="78">
        <f>I323/'סכום נכסי הקרן'!$C$42</f>
        <v>-1.1272165972370558E-4</v>
      </c>
    </row>
    <row r="324" spans="2:11">
      <c r="B324" t="s">
        <v>1417</v>
      </c>
      <c r="C324" t="s">
        <v>1418</v>
      </c>
      <c r="D324" t="s">
        <v>832</v>
      </c>
      <c r="E324" t="s">
        <v>199</v>
      </c>
      <c r="F324" s="88">
        <v>45082</v>
      </c>
      <c r="G324" s="77">
        <v>121098.186969</v>
      </c>
      <c r="H324" s="77">
        <v>6.7531949999999998</v>
      </c>
      <c r="I324" s="77">
        <v>8.1779970019999997</v>
      </c>
      <c r="J324" s="78">
        <f t="shared" si="4"/>
        <v>4.168653087134077E-2</v>
      </c>
      <c r="K324" s="78">
        <f>I324/'סכום נכסי הקרן'!$C$42</f>
        <v>1.9634003393967397E-4</v>
      </c>
    </row>
    <row r="325" spans="2:11">
      <c r="B325" t="s">
        <v>1417</v>
      </c>
      <c r="C325" t="s">
        <v>1419</v>
      </c>
      <c r="D325" t="s">
        <v>832</v>
      </c>
      <c r="E325" t="s">
        <v>199</v>
      </c>
      <c r="F325" s="88">
        <v>44972</v>
      </c>
      <c r="G325" s="77">
        <v>232055.094492</v>
      </c>
      <c r="H325" s="77">
        <v>19.851614999999999</v>
      </c>
      <c r="I325" s="77">
        <v>46.066684039999998</v>
      </c>
      <c r="J325" s="78">
        <f t="shared" si="4"/>
        <v>0.23482036565972331</v>
      </c>
      <c r="K325" s="78">
        <f>I325/'סכום נכסי הקרן'!$C$42</f>
        <v>1.1059840576720522E-3</v>
      </c>
    </row>
    <row r="326" spans="2:11">
      <c r="B326" s="79" t="s">
        <v>725</v>
      </c>
      <c r="C326" s="16"/>
      <c r="D326" s="16"/>
      <c r="G326" s="81"/>
      <c r="I326" s="81">
        <v>0</v>
      </c>
      <c r="J326" s="80">
        <f t="shared" si="4"/>
        <v>0</v>
      </c>
      <c r="K326" s="80">
        <f>I326/'סכום נכסי הקרן'!$C$42</f>
        <v>0</v>
      </c>
    </row>
    <row r="327" spans="2:11">
      <c r="B327" t="s">
        <v>207</v>
      </c>
      <c r="C327" t="s">
        <v>207</v>
      </c>
      <c r="D327" t="s">
        <v>207</v>
      </c>
      <c r="E327" t="s">
        <v>207</v>
      </c>
      <c r="G327" s="87">
        <v>0</v>
      </c>
      <c r="H327" s="87">
        <v>0</v>
      </c>
      <c r="I327" s="87">
        <v>0</v>
      </c>
      <c r="J327" s="86">
        <f t="shared" si="4"/>
        <v>0</v>
      </c>
      <c r="K327" s="86">
        <f>I327/'סכום נכסי הקרן'!$C$42</f>
        <v>0</v>
      </c>
    </row>
    <row r="328" spans="2:11" s="90" customFormat="1">
      <c r="B328" s="79" t="s">
        <v>718</v>
      </c>
      <c r="C328" s="79"/>
      <c r="D328" s="79"/>
      <c r="E328" s="79"/>
      <c r="F328" s="91"/>
      <c r="G328" s="81"/>
      <c r="H328" s="81"/>
      <c r="I328" s="81">
        <v>-0.76082810600000017</v>
      </c>
      <c r="J328" s="80">
        <f t="shared" si="4"/>
        <v>-3.878246020485975E-3</v>
      </c>
      <c r="K328" s="80">
        <f>I328/'סכום נכסי הקרן'!$C$42</f>
        <v>-1.8266210676986735E-5</v>
      </c>
    </row>
    <row r="329" spans="2:11">
      <c r="B329" t="s">
        <v>1420</v>
      </c>
      <c r="C329" t="s">
        <v>1421</v>
      </c>
      <c r="D329" t="s">
        <v>832</v>
      </c>
      <c r="E329" t="s">
        <v>106</v>
      </c>
      <c r="F329" s="88">
        <v>45195</v>
      </c>
      <c r="G329" s="77">
        <v>175367.03639899998</v>
      </c>
      <c r="H329" s="77">
        <v>-0.43384899999999998</v>
      </c>
      <c r="I329" s="77">
        <v>-0.76082810600000017</v>
      </c>
      <c r="J329" s="78">
        <f t="shared" si="4"/>
        <v>-3.878246020485975E-3</v>
      </c>
      <c r="K329" s="78">
        <f>I329/'סכום נכסי הקרן'!$C$42</f>
        <v>-1.8266210676986735E-5</v>
      </c>
    </row>
    <row r="330" spans="2:11">
      <c r="B330" s="79" t="s">
        <v>241</v>
      </c>
      <c r="C330" s="16"/>
      <c r="D330" s="16"/>
      <c r="G330" s="81"/>
      <c r="I330" s="81">
        <v>0</v>
      </c>
      <c r="J330" s="80">
        <f t="shared" si="4"/>
        <v>0</v>
      </c>
      <c r="K330" s="80">
        <f>I330/'סכום נכסי הקרן'!$C$42</f>
        <v>0</v>
      </c>
    </row>
    <row r="331" spans="2:11">
      <c r="B331" t="s">
        <v>207</v>
      </c>
      <c r="C331" t="s">
        <v>207</v>
      </c>
      <c r="D331" t="s">
        <v>207</v>
      </c>
      <c r="E331" t="s">
        <v>207</v>
      </c>
      <c r="G331" s="87">
        <v>0</v>
      </c>
      <c r="H331" s="87">
        <v>0</v>
      </c>
      <c r="I331" s="87">
        <v>0</v>
      </c>
      <c r="J331" s="86">
        <f t="shared" si="4"/>
        <v>0</v>
      </c>
      <c r="K331" s="86">
        <f>I331/'סכום נכסי הקרן'!$C$42</f>
        <v>0</v>
      </c>
    </row>
    <row r="332" spans="2:11">
      <c r="B332" s="92" t="s">
        <v>217</v>
      </c>
      <c r="C332" s="16"/>
      <c r="D332" s="16"/>
    </row>
    <row r="333" spans="2:11">
      <c r="B333" s="92" t="s">
        <v>233</v>
      </c>
      <c r="C333" s="16"/>
      <c r="D333" s="16"/>
    </row>
    <row r="334" spans="2:11">
      <c r="B334" s="93" t="s">
        <v>234</v>
      </c>
      <c r="C334" s="16"/>
      <c r="D334" s="16"/>
    </row>
    <row r="335" spans="2:11">
      <c r="B335" s="93" t="s">
        <v>235</v>
      </c>
      <c r="C335" s="16"/>
      <c r="D335" s="16"/>
    </row>
    <row r="336" spans="2:11">
      <c r="B336" s="79"/>
      <c r="C336" s="16"/>
      <c r="D336" s="16"/>
      <c r="G336" s="81"/>
      <c r="I336" s="81"/>
      <c r="J336" s="80"/>
      <c r="K336" s="80"/>
    </row>
    <row r="337" spans="2:11">
      <c r="B337"/>
      <c r="C337"/>
      <c r="D337"/>
      <c r="E337"/>
      <c r="G337" s="77"/>
      <c r="H337" s="77"/>
      <c r="I337" s="77"/>
      <c r="J337" s="78"/>
      <c r="K337" s="78"/>
    </row>
    <row r="338" spans="2:11">
      <c r="B338"/>
      <c r="C338" s="16"/>
      <c r="D338" s="16"/>
    </row>
    <row r="339" spans="2:11">
      <c r="B339"/>
      <c r="C339" s="16"/>
      <c r="D339" s="16"/>
    </row>
    <row r="340" spans="2:11">
      <c r="B340"/>
      <c r="C340" s="16"/>
      <c r="D340" s="16"/>
    </row>
    <row r="341" spans="2:11">
      <c r="B341"/>
      <c r="C341" s="16"/>
      <c r="D341" s="16"/>
    </row>
    <row r="342" spans="2:11">
      <c r="C342" s="16"/>
      <c r="D342" s="16"/>
    </row>
    <row r="343" spans="2:11">
      <c r="C343" s="16"/>
      <c r="D343" s="16"/>
    </row>
    <row r="344" spans="2:11">
      <c r="C344" s="16"/>
      <c r="D344" s="16"/>
    </row>
    <row r="345" spans="2:11">
      <c r="C345" s="16"/>
      <c r="D345" s="16"/>
    </row>
    <row r="346" spans="2:11">
      <c r="C346" s="16"/>
      <c r="D346" s="16"/>
    </row>
    <row r="347" spans="2:11">
      <c r="C347" s="16"/>
      <c r="D347" s="16"/>
    </row>
    <row r="348" spans="2:11">
      <c r="C348" s="16"/>
      <c r="D348" s="16"/>
    </row>
    <row r="349" spans="2:11">
      <c r="C349" s="16"/>
      <c r="D349" s="16"/>
    </row>
    <row r="350" spans="2:11">
      <c r="C350" s="16"/>
      <c r="D350" s="16"/>
    </row>
    <row r="351" spans="2:11">
      <c r="C351" s="16"/>
      <c r="D351" s="16"/>
    </row>
    <row r="352" spans="2:11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</sheetData>
  <autoFilter ref="A8:AW335" xr:uid="{00000000-0001-0000-1300-000000000000}"/>
  <mergeCells count="2">
    <mergeCell ref="B6:K6"/>
    <mergeCell ref="B7:K7"/>
  </mergeCells>
  <dataValidations count="1">
    <dataValidation allowBlank="1" showInputMessage="1" showErrorMessage="1" sqref="C1:C4 A5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82">
        <v>45197</v>
      </c>
    </row>
    <row r="2" spans="2:78" s="1" customFormat="1">
      <c r="B2" s="2" t="s">
        <v>1</v>
      </c>
      <c r="C2" s="12" t="s">
        <v>795</v>
      </c>
    </row>
    <row r="3" spans="2:78" s="1" customFormat="1">
      <c r="B3" s="2" t="s">
        <v>2</v>
      </c>
      <c r="C3" s="83" t="s">
        <v>796</v>
      </c>
    </row>
    <row r="4" spans="2:78" s="1" customFormat="1">
      <c r="B4" s="2" t="s">
        <v>3</v>
      </c>
      <c r="C4" s="84" t="s">
        <v>196</v>
      </c>
    </row>
    <row r="6" spans="2:7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78" ht="26.25" customHeight="1">
      <c r="B7" s="107" t="s">
        <v>144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186</v>
      </c>
      <c r="M8" s="28" t="s">
        <v>187</v>
      </c>
      <c r="N8" s="28" t="s">
        <v>5</v>
      </c>
      <c r="O8" s="28" t="s">
        <v>73</v>
      </c>
      <c r="P8" s="28" t="s">
        <v>57</v>
      </c>
      <c r="Q8" s="36" t="s">
        <v>182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183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737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738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739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207</v>
      </c>
      <c r="C20" t="s">
        <v>207</v>
      </c>
      <c r="D20" s="16"/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215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737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207</v>
      </c>
      <c r="C24" t="s">
        <v>207</v>
      </c>
      <c r="D24" s="16"/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738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207</v>
      </c>
      <c r="C26" t="s">
        <v>207</v>
      </c>
      <c r="D26" s="16"/>
      <c r="E26" t="s">
        <v>207</v>
      </c>
      <c r="H26" s="77">
        <v>0</v>
      </c>
      <c r="I26" t="s">
        <v>207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739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207</v>
      </c>
      <c r="C29" t="s">
        <v>207</v>
      </c>
      <c r="D29" s="16"/>
      <c r="E29" t="s">
        <v>207</v>
      </c>
      <c r="H29" s="77">
        <v>0</v>
      </c>
      <c r="I29" t="s">
        <v>207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207</v>
      </c>
      <c r="C31" t="s">
        <v>207</v>
      </c>
      <c r="D31" s="16"/>
      <c r="E31" t="s">
        <v>207</v>
      </c>
      <c r="H31" s="77">
        <v>0</v>
      </c>
      <c r="I31" t="s">
        <v>207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217</v>
      </c>
      <c r="D32" s="16"/>
    </row>
    <row r="33" spans="2:4">
      <c r="B33" t="s">
        <v>233</v>
      </c>
      <c r="D33" s="16"/>
    </row>
    <row r="34" spans="2:4">
      <c r="B34" t="s">
        <v>234</v>
      </c>
      <c r="D34" s="16"/>
    </row>
    <row r="35" spans="2:4">
      <c r="B35" t="s">
        <v>235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795</v>
      </c>
    </row>
    <row r="3" spans="2:60" s="1" customFormat="1">
      <c r="B3" s="2" t="s">
        <v>2</v>
      </c>
      <c r="C3" s="83" t="s">
        <v>796</v>
      </c>
    </row>
    <row r="4" spans="2:60" s="1" customFormat="1">
      <c r="B4" s="2" t="s">
        <v>3</v>
      </c>
      <c r="C4" s="84" t="s">
        <v>196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2:60" s="19" customFormat="1" ht="63">
      <c r="B8" s="4" t="s">
        <v>96</v>
      </c>
      <c r="C8" s="28" t="s">
        <v>146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195</v>
      </c>
      <c r="K8" s="28" t="s">
        <v>53</v>
      </c>
      <c r="L8" s="18" t="s">
        <v>147</v>
      </c>
      <c r="M8" s="29" t="s">
        <v>55</v>
      </c>
      <c r="N8" s="28" t="s">
        <v>186</v>
      </c>
      <c r="O8" s="28" t="s">
        <v>187</v>
      </c>
      <c r="P8" s="28" t="s">
        <v>5</v>
      </c>
      <c r="Q8" s="28" t="s">
        <v>57</v>
      </c>
      <c r="R8" s="36" t="s">
        <v>182</v>
      </c>
      <c r="S8" s="16"/>
      <c r="T8" s="16"/>
      <c r="U8" s="16"/>
      <c r="V8" s="16"/>
      <c r="BG8" s="19" t="s">
        <v>148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183</v>
      </c>
      <c r="O9" s="21"/>
      <c r="P9" s="21" t="s">
        <v>184</v>
      </c>
      <c r="Q9" s="31" t="s">
        <v>7</v>
      </c>
      <c r="R9" s="45" t="s">
        <v>7</v>
      </c>
      <c r="S9" s="16"/>
      <c r="T9" s="16"/>
      <c r="U9" s="16"/>
      <c r="V9" s="16"/>
      <c r="BG9" s="19" t="s">
        <v>149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150</v>
      </c>
      <c r="BH10" s="23" t="s">
        <v>110</v>
      </c>
    </row>
    <row r="11" spans="2:60" s="23" customFormat="1" ht="18" customHeight="1">
      <c r="B11" s="24" t="s">
        <v>151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764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765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766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767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768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769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770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771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772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773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215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774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766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767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773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217</v>
      </c>
    </row>
    <row r="42" spans="2:18">
      <c r="B42" t="s">
        <v>233</v>
      </c>
    </row>
    <row r="43" spans="2:18">
      <c r="B43" t="s">
        <v>234</v>
      </c>
    </row>
    <row r="44" spans="2:18">
      <c r="B44" t="s">
        <v>235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82">
        <v>45197</v>
      </c>
    </row>
    <row r="2" spans="2:64" s="1" customFormat="1">
      <c r="B2" s="2" t="s">
        <v>1</v>
      </c>
      <c r="C2" s="12" t="s">
        <v>795</v>
      </c>
    </row>
    <row r="3" spans="2:64" s="1" customFormat="1">
      <c r="B3" s="2" t="s">
        <v>2</v>
      </c>
      <c r="C3" s="83" t="s">
        <v>796</v>
      </c>
    </row>
    <row r="4" spans="2:64" s="1" customFormat="1">
      <c r="B4" s="2" t="s">
        <v>3</v>
      </c>
      <c r="C4" s="84" t="s">
        <v>196</v>
      </c>
    </row>
    <row r="5" spans="2:64">
      <c r="B5" s="2"/>
    </row>
    <row r="7" spans="2:64" ht="26.25" customHeight="1">
      <c r="B7" s="107" t="s">
        <v>152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153</v>
      </c>
      <c r="J8" s="51" t="s">
        <v>55</v>
      </c>
      <c r="K8" s="51" t="s">
        <v>186</v>
      </c>
      <c r="L8" s="51" t="s">
        <v>187</v>
      </c>
      <c r="M8" s="51" t="s">
        <v>5</v>
      </c>
      <c r="N8" s="51" t="s">
        <v>57</v>
      </c>
      <c r="O8" s="52" t="s">
        <v>182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183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154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745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746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775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776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241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215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217</v>
      </c>
    </row>
    <row r="26" spans="2:15">
      <c r="B26" t="s">
        <v>233</v>
      </c>
    </row>
    <row r="27" spans="2:15">
      <c r="B27" t="s">
        <v>234</v>
      </c>
    </row>
    <row r="28" spans="2:15">
      <c r="B28" t="s">
        <v>235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795</v>
      </c>
    </row>
    <row r="3" spans="2:55" s="1" customFormat="1">
      <c r="B3" s="2" t="s">
        <v>2</v>
      </c>
      <c r="C3" s="83" t="s">
        <v>796</v>
      </c>
    </row>
    <row r="4" spans="2:55" s="1" customFormat="1">
      <c r="B4" s="2" t="s">
        <v>3</v>
      </c>
      <c r="C4" s="84" t="s">
        <v>196</v>
      </c>
    </row>
    <row r="5" spans="2:55">
      <c r="B5" s="2"/>
    </row>
    <row r="7" spans="2:55" ht="26.25" customHeight="1">
      <c r="B7" s="107" t="s">
        <v>155</v>
      </c>
      <c r="C7" s="108"/>
      <c r="D7" s="108"/>
      <c r="E7" s="108"/>
      <c r="F7" s="108"/>
      <c r="G7" s="108"/>
      <c r="H7" s="108"/>
      <c r="I7" s="108"/>
      <c r="J7" s="109"/>
    </row>
    <row r="8" spans="2:55" s="19" customFormat="1" ht="63">
      <c r="B8" s="50" t="s">
        <v>96</v>
      </c>
      <c r="C8" s="53" t="s">
        <v>156</v>
      </c>
      <c r="D8" s="53" t="s">
        <v>157</v>
      </c>
      <c r="E8" s="53" t="s">
        <v>158</v>
      </c>
      <c r="F8" s="53" t="s">
        <v>53</v>
      </c>
      <c r="G8" s="53" t="s">
        <v>159</v>
      </c>
      <c r="H8" s="53" t="s">
        <v>57</v>
      </c>
      <c r="I8" s="54" t="s">
        <v>58</v>
      </c>
      <c r="J8" s="74" t="s">
        <v>180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181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160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777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778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215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777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778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795</v>
      </c>
    </row>
    <row r="3" spans="2:60" s="1" customFormat="1">
      <c r="B3" s="2" t="s">
        <v>2</v>
      </c>
      <c r="C3" s="83" t="s">
        <v>796</v>
      </c>
    </row>
    <row r="4" spans="2:60" s="1" customFormat="1">
      <c r="B4" s="2" t="s">
        <v>3</v>
      </c>
      <c r="C4" s="84" t="s">
        <v>196</v>
      </c>
    </row>
    <row r="5" spans="2:60">
      <c r="B5" s="2"/>
      <c r="C5" s="2"/>
    </row>
    <row r="7" spans="2:60" ht="26.25" customHeight="1">
      <c r="B7" s="107" t="s">
        <v>161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162</v>
      </c>
      <c r="F8" s="50" t="s">
        <v>163</v>
      </c>
      <c r="G8" s="50" t="s">
        <v>53</v>
      </c>
      <c r="H8" s="50" t="s">
        <v>164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165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215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795</v>
      </c>
    </row>
    <row r="3" spans="2:60" s="1" customFormat="1">
      <c r="B3" s="2" t="s">
        <v>2</v>
      </c>
      <c r="C3" s="83" t="s">
        <v>796</v>
      </c>
    </row>
    <row r="4" spans="2:60" s="1" customFormat="1">
      <c r="B4" s="2" t="s">
        <v>3</v>
      </c>
      <c r="C4" s="84" t="s">
        <v>196</v>
      </c>
    </row>
    <row r="5" spans="2:60">
      <c r="B5" s="2"/>
    </row>
    <row r="7" spans="2:60" ht="26.25" customHeight="1">
      <c r="B7" s="107" t="s">
        <v>166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162</v>
      </c>
      <c r="F8" s="53" t="s">
        <v>163</v>
      </c>
      <c r="G8" s="53" t="s">
        <v>53</v>
      </c>
      <c r="H8" s="53" t="s">
        <v>164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167</v>
      </c>
      <c r="C11" s="25"/>
      <c r="D11" s="7"/>
      <c r="E11" s="7"/>
      <c r="F11" s="7"/>
      <c r="G11" s="7"/>
      <c r="H11" s="76">
        <v>0</v>
      </c>
      <c r="I11" s="75">
        <v>365.56457699499998</v>
      </c>
      <c r="J11" s="76">
        <v>1</v>
      </c>
      <c r="K11" s="76">
        <v>8.8000000000000005E-3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365.56457699499998</v>
      </c>
      <c r="J12" s="80">
        <v>1</v>
      </c>
      <c r="K12" s="80">
        <v>8.8000000000000005E-3</v>
      </c>
    </row>
    <row r="13" spans="2:60">
      <c r="B13" t="s">
        <v>779</v>
      </c>
      <c r="C13" t="s">
        <v>780</v>
      </c>
      <c r="D13" t="s">
        <v>207</v>
      </c>
      <c r="E13" t="s">
        <v>208</v>
      </c>
      <c r="F13" s="78">
        <v>0</v>
      </c>
      <c r="G13" t="s">
        <v>102</v>
      </c>
      <c r="H13" s="78">
        <v>0</v>
      </c>
      <c r="I13" s="77">
        <v>-20.381730000000001</v>
      </c>
      <c r="J13" s="78">
        <v>-5.5800000000000002E-2</v>
      </c>
      <c r="K13" s="78">
        <v>-5.0000000000000001E-4</v>
      </c>
    </row>
    <row r="14" spans="2:60">
      <c r="B14" t="s">
        <v>781</v>
      </c>
      <c r="C14" t="s">
        <v>782</v>
      </c>
      <c r="D14" t="s">
        <v>207</v>
      </c>
      <c r="E14" t="s">
        <v>208</v>
      </c>
      <c r="F14" s="78">
        <v>0</v>
      </c>
      <c r="G14" t="s">
        <v>102</v>
      </c>
      <c r="H14" s="78">
        <v>0</v>
      </c>
      <c r="I14" s="77">
        <v>-1.51532</v>
      </c>
      <c r="J14" s="78">
        <v>-4.1000000000000003E-3</v>
      </c>
      <c r="K14" s="78">
        <v>0</v>
      </c>
    </row>
    <row r="15" spans="2:60">
      <c r="B15" t="s">
        <v>783</v>
      </c>
      <c r="C15" t="s">
        <v>784</v>
      </c>
      <c r="D15" t="s">
        <v>207</v>
      </c>
      <c r="E15" t="s">
        <v>208</v>
      </c>
      <c r="F15" s="78">
        <v>0</v>
      </c>
      <c r="G15" t="s">
        <v>102</v>
      </c>
      <c r="H15" s="78">
        <v>0</v>
      </c>
      <c r="I15" s="77">
        <v>-2.1900000000000001E-3</v>
      </c>
      <c r="J15" s="78">
        <v>0</v>
      </c>
      <c r="K15" s="78">
        <v>0</v>
      </c>
    </row>
    <row r="16" spans="2:60">
      <c r="B16" t="s">
        <v>785</v>
      </c>
      <c r="C16" t="s">
        <v>786</v>
      </c>
      <c r="D16" t="s">
        <v>207</v>
      </c>
      <c r="E16" t="s">
        <v>208</v>
      </c>
      <c r="F16" s="78">
        <v>0</v>
      </c>
      <c r="G16" t="s">
        <v>102</v>
      </c>
      <c r="H16" s="78">
        <v>0</v>
      </c>
      <c r="I16" s="77">
        <v>-4.7329600000000003</v>
      </c>
      <c r="J16" s="78">
        <v>-1.29E-2</v>
      </c>
      <c r="K16" s="78">
        <v>-1E-4</v>
      </c>
    </row>
    <row r="17" spans="2:11">
      <c r="B17" t="s">
        <v>787</v>
      </c>
      <c r="C17" t="s">
        <v>788</v>
      </c>
      <c r="D17" t="s">
        <v>207</v>
      </c>
      <c r="E17" t="s">
        <v>208</v>
      </c>
      <c r="F17" s="78">
        <v>0</v>
      </c>
      <c r="G17" t="s">
        <v>106</v>
      </c>
      <c r="H17" s="78">
        <v>0</v>
      </c>
      <c r="I17" s="77">
        <v>814.21345703999998</v>
      </c>
      <c r="J17" s="78">
        <v>2.2273000000000001</v>
      </c>
      <c r="K17" s="78">
        <v>1.95E-2</v>
      </c>
    </row>
    <row r="18" spans="2:11">
      <c r="B18" t="s">
        <v>789</v>
      </c>
      <c r="C18" t="s">
        <v>790</v>
      </c>
      <c r="D18" t="s">
        <v>207</v>
      </c>
      <c r="E18" t="s">
        <v>208</v>
      </c>
      <c r="F18" s="78">
        <v>0</v>
      </c>
      <c r="G18" t="s">
        <v>199</v>
      </c>
      <c r="H18" s="78">
        <v>0</v>
      </c>
      <c r="I18" s="77">
        <v>0.53827995500000003</v>
      </c>
      <c r="J18" s="78">
        <v>1.5E-3</v>
      </c>
      <c r="K18" s="78">
        <v>0</v>
      </c>
    </row>
    <row r="19" spans="2:11">
      <c r="B19" t="s">
        <v>791</v>
      </c>
      <c r="C19" t="s">
        <v>792</v>
      </c>
      <c r="D19" t="s">
        <v>204</v>
      </c>
      <c r="E19" t="s">
        <v>205</v>
      </c>
      <c r="F19" s="78">
        <v>0</v>
      </c>
      <c r="G19" t="s">
        <v>106</v>
      </c>
      <c r="H19" s="78">
        <v>0</v>
      </c>
      <c r="I19" s="77">
        <v>-461.88</v>
      </c>
      <c r="J19" s="78">
        <v>-1.2635000000000001</v>
      </c>
      <c r="K19" s="78">
        <v>-1.11E-2</v>
      </c>
    </row>
    <row r="20" spans="2:11">
      <c r="B20" t="s">
        <v>793</v>
      </c>
      <c r="C20" t="s">
        <v>794</v>
      </c>
      <c r="D20" t="s">
        <v>204</v>
      </c>
      <c r="E20" t="s">
        <v>205</v>
      </c>
      <c r="F20" s="78">
        <v>0</v>
      </c>
      <c r="G20" t="s">
        <v>102</v>
      </c>
      <c r="H20" s="78">
        <v>0</v>
      </c>
      <c r="I20" s="77">
        <v>39.325040000000001</v>
      </c>
      <c r="J20" s="78">
        <v>0.1076</v>
      </c>
      <c r="K20" s="78">
        <v>8.9999999999999998E-4</v>
      </c>
    </row>
    <row r="21" spans="2:11">
      <c r="B21" s="79" t="s">
        <v>215</v>
      </c>
      <c r="D21" s="19"/>
      <c r="E21" s="19"/>
      <c r="F21" s="19"/>
      <c r="G21" s="19"/>
      <c r="H21" s="80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s="19"/>
      <c r="F22" s="78">
        <v>0</v>
      </c>
      <c r="G22" t="s">
        <v>207</v>
      </c>
      <c r="H22" s="78">
        <v>0</v>
      </c>
      <c r="I22" s="77">
        <v>0</v>
      </c>
      <c r="J22" s="78">
        <v>0</v>
      </c>
      <c r="K22" s="78">
        <v>0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82">
        <v>45197</v>
      </c>
    </row>
    <row r="2" spans="2:17" s="1" customFormat="1">
      <c r="B2" s="2" t="s">
        <v>1</v>
      </c>
      <c r="C2" s="12" t="s">
        <v>795</v>
      </c>
    </row>
    <row r="3" spans="2:17" s="1" customFormat="1">
      <c r="B3" s="2" t="s">
        <v>2</v>
      </c>
      <c r="C3" s="83" t="s">
        <v>796</v>
      </c>
    </row>
    <row r="4" spans="2:17" s="1" customFormat="1">
      <c r="B4" s="2" t="s">
        <v>3</v>
      </c>
      <c r="C4" s="84" t="s">
        <v>196</v>
      </c>
    </row>
    <row r="5" spans="2:17">
      <c r="B5" s="2"/>
    </row>
    <row r="7" spans="2:17" ht="26.25" customHeight="1">
      <c r="B7" s="107" t="s">
        <v>168</v>
      </c>
      <c r="C7" s="108"/>
      <c r="D7" s="108"/>
    </row>
    <row r="8" spans="2:17" s="19" customFormat="1" ht="47.25">
      <c r="B8" s="50" t="s">
        <v>96</v>
      </c>
      <c r="C8" s="56" t="s">
        <v>169</v>
      </c>
      <c r="D8" s="57" t="s">
        <v>170</v>
      </c>
    </row>
    <row r="9" spans="2:17" s="19" customFormat="1">
      <c r="B9" s="20"/>
      <c r="C9" s="31" t="s">
        <v>184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171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215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795</v>
      </c>
    </row>
    <row r="3" spans="2:18" s="1" customFormat="1">
      <c r="B3" s="2" t="s">
        <v>2</v>
      </c>
      <c r="C3" s="83" t="s">
        <v>796</v>
      </c>
    </row>
    <row r="4" spans="2:18" s="1" customFormat="1">
      <c r="B4" s="2" t="s">
        <v>3</v>
      </c>
      <c r="C4" s="84" t="s">
        <v>196</v>
      </c>
    </row>
    <row r="5" spans="2:18">
      <c r="B5" s="2"/>
    </row>
    <row r="7" spans="2:18" ht="26.25" customHeight="1">
      <c r="B7" s="107" t="s">
        <v>172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173</v>
      </c>
      <c r="L8" s="28" t="s">
        <v>189</v>
      </c>
      <c r="M8" s="28" t="s">
        <v>174</v>
      </c>
      <c r="N8" s="28" t="s">
        <v>73</v>
      </c>
      <c r="O8" s="28" t="s">
        <v>57</v>
      </c>
      <c r="P8" s="36" t="s">
        <v>182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237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219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238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239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217</v>
      </c>
      <c r="D26" s="16"/>
    </row>
    <row r="27" spans="2:16">
      <c r="B27" t="s">
        <v>233</v>
      </c>
      <c r="D27" s="16"/>
    </row>
    <row r="28" spans="2:16">
      <c r="B28" t="s">
        <v>235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795</v>
      </c>
    </row>
    <row r="3" spans="2:18" s="1" customFormat="1">
      <c r="B3" s="2" t="s">
        <v>2</v>
      </c>
      <c r="C3" s="83" t="s">
        <v>796</v>
      </c>
    </row>
    <row r="4" spans="2:18" s="1" customFormat="1">
      <c r="B4" s="2" t="s">
        <v>3</v>
      </c>
      <c r="C4" s="84" t="s">
        <v>196</v>
      </c>
    </row>
    <row r="5" spans="2:18">
      <c r="B5" s="2"/>
    </row>
    <row r="7" spans="2:18" ht="26.25" customHeight="1">
      <c r="B7" s="107" t="s">
        <v>176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173</v>
      </c>
      <c r="L8" s="28" t="s">
        <v>186</v>
      </c>
      <c r="M8" s="28" t="s">
        <v>174</v>
      </c>
      <c r="N8" s="28" t="s">
        <v>73</v>
      </c>
      <c r="O8" s="28" t="s">
        <v>57</v>
      </c>
      <c r="P8" s="36" t="s">
        <v>182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177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745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746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238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239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217</v>
      </c>
      <c r="D26" s="16"/>
    </row>
    <row r="27" spans="2:16">
      <c r="B27" t="s">
        <v>233</v>
      </c>
      <c r="D27" s="16"/>
    </row>
    <row r="28" spans="2:16">
      <c r="B28" t="s">
        <v>235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6" workbookViewId="0">
      <selection activeCell="G23" sqref="G23:G2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82">
        <v>45197</v>
      </c>
    </row>
    <row r="2" spans="2:53" s="1" customFormat="1">
      <c r="B2" s="2" t="s">
        <v>1</v>
      </c>
      <c r="C2" s="12" t="s">
        <v>795</v>
      </c>
    </row>
    <row r="3" spans="2:53" s="1" customFormat="1">
      <c r="B3" s="2" t="s">
        <v>2</v>
      </c>
      <c r="C3" s="83" t="s">
        <v>796</v>
      </c>
    </row>
    <row r="4" spans="2:53" s="1" customFormat="1">
      <c r="B4" s="2" t="s">
        <v>3</v>
      </c>
      <c r="C4" s="84" t="s">
        <v>196</v>
      </c>
    </row>
    <row r="6" spans="2:53" ht="21.7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53" ht="27.7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186</v>
      </c>
      <c r="M8" s="28" t="s">
        <v>187</v>
      </c>
      <c r="N8" s="38" t="s">
        <v>191</v>
      </c>
      <c r="O8" s="28" t="s">
        <v>56</v>
      </c>
      <c r="P8" s="28" t="s">
        <v>188</v>
      </c>
      <c r="Q8" s="28" t="s">
        <v>57</v>
      </c>
      <c r="R8" s="30" t="s">
        <v>182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/>
      <c r="N9" s="21" t="s">
        <v>184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4.53</v>
      </c>
      <c r="I11" s="7"/>
      <c r="J11" s="7"/>
      <c r="K11" s="76">
        <v>4.9000000000000002E-2</v>
      </c>
      <c r="L11" s="75">
        <v>1186060.48</v>
      </c>
      <c r="M11" s="7"/>
      <c r="N11" s="75">
        <v>0</v>
      </c>
      <c r="O11" s="75">
        <v>4040.0683651458494</v>
      </c>
      <c r="P11" s="7"/>
      <c r="Q11" s="76">
        <v>1</v>
      </c>
      <c r="R11" s="76">
        <v>9.7000000000000003E-2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218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219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207</v>
      </c>
      <c r="C17" t="s">
        <v>207</v>
      </c>
      <c r="D17" s="16"/>
      <c r="E17" t="s">
        <v>207</v>
      </c>
      <c r="H17" s="77">
        <v>0</v>
      </c>
      <c r="I17" t="s">
        <v>207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220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207</v>
      </c>
      <c r="C20" t="s">
        <v>207</v>
      </c>
      <c r="D20" s="16"/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215</v>
      </c>
      <c r="C21" s="16"/>
      <c r="D21" s="16"/>
      <c r="H21" s="81">
        <v>4.53</v>
      </c>
      <c r="K21" s="80">
        <v>4.9000000000000002E-2</v>
      </c>
      <c r="L21" s="81">
        <v>1186060.48</v>
      </c>
      <c r="N21" s="81">
        <v>0</v>
      </c>
      <c r="O21" s="81">
        <v>4040.0683651458494</v>
      </c>
      <c r="Q21" s="80">
        <v>1</v>
      </c>
      <c r="R21" s="80">
        <v>9.7000000000000003E-2</v>
      </c>
    </row>
    <row r="22" spans="2:18">
      <c r="B22" s="79" t="s">
        <v>221</v>
      </c>
      <c r="C22" s="16"/>
      <c r="D22" s="16"/>
      <c r="H22" s="81">
        <v>16.559999999999999</v>
      </c>
      <c r="K22" s="80">
        <v>6.2399999999999997E-2</v>
      </c>
      <c r="L22" s="81">
        <v>3060.48</v>
      </c>
      <c r="N22" s="81">
        <v>0</v>
      </c>
      <c r="O22" s="81">
        <v>8.6711604924095997</v>
      </c>
      <c r="Q22" s="80">
        <v>2.0999999999999999E-3</v>
      </c>
      <c r="R22" s="80">
        <v>2.0000000000000001E-4</v>
      </c>
    </row>
    <row r="23" spans="2:18">
      <c r="B23" t="s">
        <v>222</v>
      </c>
      <c r="C23" t="s">
        <v>223</v>
      </c>
      <c r="D23" t="s">
        <v>123</v>
      </c>
      <c r="E23" t="s">
        <v>282</v>
      </c>
      <c r="F23" t="s">
        <v>833</v>
      </c>
      <c r="G23"/>
      <c r="H23" s="77">
        <v>16.559999999999999</v>
      </c>
      <c r="I23" t="s">
        <v>106</v>
      </c>
      <c r="J23" s="78">
        <v>4.4999999999999998E-2</v>
      </c>
      <c r="K23" s="78">
        <v>6.2399999999999997E-2</v>
      </c>
      <c r="L23" s="77">
        <v>3060.48</v>
      </c>
      <c r="M23" s="77">
        <v>73.610500000000002</v>
      </c>
      <c r="N23" s="77">
        <v>0</v>
      </c>
      <c r="O23" s="77">
        <v>8.6711604924095997</v>
      </c>
      <c r="P23" s="78">
        <v>0</v>
      </c>
      <c r="Q23" s="78">
        <v>2.0999999999999999E-3</v>
      </c>
      <c r="R23" s="78">
        <v>2.0000000000000001E-4</v>
      </c>
    </row>
    <row r="24" spans="2:18">
      <c r="B24" s="79" t="s">
        <v>225</v>
      </c>
      <c r="C24" s="16"/>
      <c r="D24" s="16"/>
      <c r="H24" s="81">
        <v>4.51</v>
      </c>
      <c r="K24" s="80">
        <v>4.8899999999999999E-2</v>
      </c>
      <c r="L24" s="81">
        <v>1183000</v>
      </c>
      <c r="N24" s="81">
        <v>0</v>
      </c>
      <c r="O24" s="81">
        <v>4031.39720465344</v>
      </c>
      <c r="Q24" s="80">
        <v>0.99790000000000001</v>
      </c>
      <c r="R24" s="80">
        <v>9.6799999999999997E-2</v>
      </c>
    </row>
    <row r="25" spans="2:18">
      <c r="B25" t="s">
        <v>226</v>
      </c>
      <c r="C25" t="s">
        <v>227</v>
      </c>
      <c r="D25" t="s">
        <v>123</v>
      </c>
      <c r="E25" t="s">
        <v>228</v>
      </c>
      <c r="F25" t="s">
        <v>833</v>
      </c>
      <c r="G25"/>
      <c r="H25" s="77">
        <v>7.68</v>
      </c>
      <c r="I25" t="s">
        <v>106</v>
      </c>
      <c r="J25" s="78">
        <v>1.8800000000000001E-2</v>
      </c>
      <c r="K25" s="78">
        <v>4.5999999999999999E-2</v>
      </c>
      <c r="L25" s="77">
        <v>715000</v>
      </c>
      <c r="M25" s="77">
        <v>81.550078083916077</v>
      </c>
      <c r="N25" s="77">
        <v>0</v>
      </c>
      <c r="O25" s="77">
        <v>2244.2866913967</v>
      </c>
      <c r="P25" s="78">
        <v>0</v>
      </c>
      <c r="Q25" s="78">
        <v>0.55549999999999999</v>
      </c>
      <c r="R25" s="78">
        <v>5.3900000000000003E-2</v>
      </c>
    </row>
    <row r="26" spans="2:18">
      <c r="B26" t="s">
        <v>229</v>
      </c>
      <c r="C26" t="s">
        <v>230</v>
      </c>
      <c r="D26" t="s">
        <v>123</v>
      </c>
      <c r="E26" t="s">
        <v>228</v>
      </c>
      <c r="F26" t="s">
        <v>833</v>
      </c>
      <c r="G26"/>
      <c r="H26" s="77">
        <v>0.32</v>
      </c>
      <c r="I26" t="s">
        <v>106</v>
      </c>
      <c r="J26" s="78">
        <v>2.2499999999999999E-2</v>
      </c>
      <c r="K26" s="78">
        <v>5.2999999999999999E-2</v>
      </c>
      <c r="L26" s="77">
        <v>418000</v>
      </c>
      <c r="M26" s="77">
        <v>99.314870511363793</v>
      </c>
      <c r="N26" s="77">
        <v>0</v>
      </c>
      <c r="O26" s="77">
        <v>1597.8590749806399</v>
      </c>
      <c r="P26" s="78">
        <v>0</v>
      </c>
      <c r="Q26" s="78">
        <v>0.39550000000000002</v>
      </c>
      <c r="R26" s="78">
        <v>3.8399999999999997E-2</v>
      </c>
    </row>
    <row r="27" spans="2:18">
      <c r="B27" t="s">
        <v>231</v>
      </c>
      <c r="C27" t="s">
        <v>232</v>
      </c>
      <c r="D27" t="s">
        <v>123</v>
      </c>
      <c r="E27" t="s">
        <v>228</v>
      </c>
      <c r="F27" t="s">
        <v>833</v>
      </c>
      <c r="G27"/>
      <c r="H27" s="77">
        <v>2.2200000000000002</v>
      </c>
      <c r="I27" t="s">
        <v>106</v>
      </c>
      <c r="J27" s="78">
        <v>0.04</v>
      </c>
      <c r="K27" s="78">
        <v>4.9500000000000002E-2</v>
      </c>
      <c r="L27" s="77">
        <v>50000</v>
      </c>
      <c r="M27" s="77">
        <v>98.337977800000004</v>
      </c>
      <c r="N27" s="77">
        <v>0</v>
      </c>
      <c r="O27" s="77">
        <v>189.2514382761</v>
      </c>
      <c r="P27" s="78">
        <v>0</v>
      </c>
      <c r="Q27" s="78">
        <v>4.6800000000000001E-2</v>
      </c>
      <c r="R27" s="78">
        <v>4.4999999999999997E-3</v>
      </c>
    </row>
    <row r="28" spans="2:18">
      <c r="B28" t="s">
        <v>233</v>
      </c>
      <c r="C28" s="16"/>
      <c r="D28" s="16"/>
    </row>
    <row r="29" spans="2:18">
      <c r="B29" t="s">
        <v>234</v>
      </c>
      <c r="C29" s="16"/>
      <c r="D29" s="16"/>
    </row>
    <row r="30" spans="2:18">
      <c r="B30" t="s">
        <v>235</v>
      </c>
      <c r="C30" s="16"/>
      <c r="D30" s="16"/>
    </row>
    <row r="31" spans="2:18">
      <c r="B31" t="s">
        <v>236</v>
      </c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C1:C4 A5:M1048576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82">
        <v>45197</v>
      </c>
    </row>
    <row r="2" spans="2:23" s="1" customFormat="1">
      <c r="B2" s="2" t="s">
        <v>1</v>
      </c>
      <c r="C2" s="12" t="s">
        <v>795</v>
      </c>
    </row>
    <row r="3" spans="2:23" s="1" customFormat="1">
      <c r="B3" s="2" t="s">
        <v>2</v>
      </c>
      <c r="C3" s="83" t="s">
        <v>796</v>
      </c>
    </row>
    <row r="4" spans="2:23" s="1" customFormat="1">
      <c r="B4" s="2" t="s">
        <v>3</v>
      </c>
      <c r="C4" s="84" t="s">
        <v>196</v>
      </c>
    </row>
    <row r="5" spans="2:23">
      <c r="B5" s="2"/>
    </row>
    <row r="7" spans="2:23" ht="26.25" customHeight="1">
      <c r="B7" s="107" t="s">
        <v>178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173</v>
      </c>
      <c r="L8" s="28" t="s">
        <v>186</v>
      </c>
      <c r="M8" s="28" t="s">
        <v>174</v>
      </c>
      <c r="N8" s="28" t="s">
        <v>73</v>
      </c>
      <c r="O8" s="28" t="s">
        <v>57</v>
      </c>
      <c r="P8" s="36" t="s">
        <v>182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745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746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238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241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239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217</v>
      </c>
      <c r="D26" s="16"/>
    </row>
    <row r="27" spans="2:23">
      <c r="B27" t="s">
        <v>233</v>
      </c>
      <c r="D27" s="16"/>
    </row>
    <row r="28" spans="2:23">
      <c r="B28" t="s">
        <v>234</v>
      </c>
      <c r="D28" s="16"/>
    </row>
    <row r="29" spans="2:23">
      <c r="B29" t="s">
        <v>235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82">
        <v>45197</v>
      </c>
    </row>
    <row r="2" spans="2:68" s="1" customFormat="1">
      <c r="B2" s="2" t="s">
        <v>1</v>
      </c>
      <c r="C2" s="12" t="s">
        <v>795</v>
      </c>
    </row>
    <row r="3" spans="2:68" s="1" customFormat="1">
      <c r="B3" s="2" t="s">
        <v>2</v>
      </c>
      <c r="C3" s="83" t="s">
        <v>796</v>
      </c>
    </row>
    <row r="4" spans="2:68" s="1" customFormat="1">
      <c r="B4" s="2" t="s">
        <v>3</v>
      </c>
      <c r="C4" s="84" t="s">
        <v>196</v>
      </c>
    </row>
    <row r="6" spans="2:68" ht="26.25" customHeight="1">
      <c r="B6" s="102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186</v>
      </c>
      <c r="P8" s="18" t="s">
        <v>187</v>
      </c>
      <c r="Q8" s="38" t="s">
        <v>191</v>
      </c>
      <c r="R8" s="18" t="s">
        <v>56</v>
      </c>
      <c r="S8" s="18" t="s">
        <v>73</v>
      </c>
      <c r="T8" s="18" t="s">
        <v>57</v>
      </c>
      <c r="U8" s="39" t="s">
        <v>182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183</v>
      </c>
      <c r="P9" s="21"/>
      <c r="Q9" s="21" t="s">
        <v>184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185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237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219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238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215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239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217</v>
      </c>
      <c r="C24" s="16"/>
      <c r="D24" s="16"/>
      <c r="E24" s="16"/>
      <c r="F24" s="16"/>
      <c r="G24" s="16"/>
    </row>
    <row r="25" spans="2:21">
      <c r="B25" t="s">
        <v>233</v>
      </c>
      <c r="C25" s="16"/>
      <c r="D25" s="16"/>
      <c r="E25" s="16"/>
      <c r="F25" s="16"/>
      <c r="G25" s="16"/>
    </row>
    <row r="26" spans="2:21">
      <c r="B26" t="s">
        <v>234</v>
      </c>
      <c r="C26" s="16"/>
      <c r="D26" s="16"/>
      <c r="E26" s="16"/>
      <c r="F26" s="16"/>
      <c r="G26" s="16"/>
    </row>
    <row r="27" spans="2:21">
      <c r="B27" t="s">
        <v>235</v>
      </c>
      <c r="C27" s="16"/>
      <c r="D27" s="16"/>
      <c r="E27" s="16"/>
      <c r="F27" s="16"/>
      <c r="G27" s="16"/>
    </row>
    <row r="28" spans="2:21">
      <c r="B28" t="s">
        <v>236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9" workbookViewId="0">
      <selection activeCell="J23" sqref="J23:J12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82">
        <v>45197</v>
      </c>
    </row>
    <row r="2" spans="2:66" s="1" customFormat="1">
      <c r="B2" s="2" t="s">
        <v>1</v>
      </c>
      <c r="C2" s="12" t="s">
        <v>795</v>
      </c>
    </row>
    <row r="3" spans="2:66" s="1" customFormat="1">
      <c r="B3" s="2" t="s">
        <v>2</v>
      </c>
      <c r="C3" s="83" t="s">
        <v>796</v>
      </c>
    </row>
    <row r="4" spans="2:66" s="1" customFormat="1">
      <c r="B4" s="2" t="s">
        <v>3</v>
      </c>
      <c r="C4" s="84" t="s">
        <v>196</v>
      </c>
    </row>
    <row r="6" spans="2:66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186</v>
      </c>
      <c r="P8" s="28" t="s">
        <v>187</v>
      </c>
      <c r="Q8" s="38" t="s">
        <v>191</v>
      </c>
      <c r="R8" s="28" t="s">
        <v>56</v>
      </c>
      <c r="S8" s="18" t="s">
        <v>73</v>
      </c>
      <c r="T8" s="28" t="s">
        <v>57</v>
      </c>
      <c r="U8" s="28" t="s">
        <v>182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183</v>
      </c>
      <c r="P9" s="31"/>
      <c r="Q9" s="21" t="s">
        <v>184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185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4.96</v>
      </c>
      <c r="L11" s="7"/>
      <c r="M11" s="7"/>
      <c r="N11" s="76">
        <v>7.7100000000000002E-2</v>
      </c>
      <c r="O11" s="75">
        <v>705065.69</v>
      </c>
      <c r="P11" s="33"/>
      <c r="Q11" s="75">
        <v>0</v>
      </c>
      <c r="R11" s="75">
        <v>2572.8231174779153</v>
      </c>
      <c r="S11" s="7"/>
      <c r="T11" s="76">
        <v>1</v>
      </c>
      <c r="U11" s="76">
        <v>6.1800000000000001E-2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237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219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238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241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215</v>
      </c>
      <c r="C21" s="16"/>
      <c r="D21" s="16"/>
      <c r="E21" s="16"/>
      <c r="F21" s="16"/>
      <c r="K21" s="81">
        <v>4.96</v>
      </c>
      <c r="N21" s="80">
        <v>7.7100000000000002E-2</v>
      </c>
      <c r="O21" s="81">
        <v>705065.69</v>
      </c>
      <c r="Q21" s="81">
        <v>0</v>
      </c>
      <c r="R21" s="81">
        <v>2572.8231174779153</v>
      </c>
      <c r="T21" s="80">
        <v>1</v>
      </c>
      <c r="U21" s="80">
        <v>6.1800000000000001E-2</v>
      </c>
    </row>
    <row r="22" spans="2:21">
      <c r="B22" s="79" t="s">
        <v>239</v>
      </c>
      <c r="C22" s="16"/>
      <c r="D22" s="16"/>
      <c r="E22" s="16"/>
      <c r="F22" s="16"/>
      <c r="K22" s="81">
        <v>5.19</v>
      </c>
      <c r="N22" s="80">
        <v>7.7399999999999997E-2</v>
      </c>
      <c r="O22" s="81">
        <v>123417.60000000001</v>
      </c>
      <c r="Q22" s="81">
        <v>0</v>
      </c>
      <c r="R22" s="81">
        <v>448.45677505070847</v>
      </c>
      <c r="T22" s="80">
        <v>0.17430000000000001</v>
      </c>
      <c r="U22" s="80">
        <v>1.0800000000000001E-2</v>
      </c>
    </row>
    <row r="23" spans="2:21">
      <c r="B23" t="s">
        <v>242</v>
      </c>
      <c r="C23" t="s">
        <v>243</v>
      </c>
      <c r="D23" t="s">
        <v>123</v>
      </c>
      <c r="E23" t="s">
        <v>244</v>
      </c>
      <c r="F23" t="s">
        <v>245</v>
      </c>
      <c r="G23" t="s">
        <v>246</v>
      </c>
      <c r="H23" t="s">
        <v>247</v>
      </c>
      <c r="I23" t="s">
        <v>209</v>
      </c>
      <c r="J23"/>
      <c r="K23" s="77">
        <v>7.1</v>
      </c>
      <c r="L23" t="s">
        <v>106</v>
      </c>
      <c r="M23" s="78">
        <v>3.7499999999999999E-2</v>
      </c>
      <c r="N23" s="78">
        <v>6.4699999999999994E-2</v>
      </c>
      <c r="O23" s="77">
        <v>4767.24</v>
      </c>
      <c r="P23" s="77">
        <v>82.303001048824896</v>
      </c>
      <c r="Q23" s="77">
        <v>0</v>
      </c>
      <c r="R23" s="77">
        <v>15.1018655291328</v>
      </c>
      <c r="S23" s="78">
        <v>0</v>
      </c>
      <c r="T23" s="78">
        <v>5.8999999999999999E-3</v>
      </c>
      <c r="U23" s="78">
        <v>4.0000000000000002E-4</v>
      </c>
    </row>
    <row r="24" spans="2:21">
      <c r="B24" t="s">
        <v>248</v>
      </c>
      <c r="C24" t="s">
        <v>249</v>
      </c>
      <c r="D24" t="s">
        <v>123</v>
      </c>
      <c r="E24" t="s">
        <v>244</v>
      </c>
      <c r="F24" t="s">
        <v>250</v>
      </c>
      <c r="G24" t="s">
        <v>251</v>
      </c>
      <c r="H24" t="s">
        <v>252</v>
      </c>
      <c r="I24" t="s">
        <v>833</v>
      </c>
      <c r="J24"/>
      <c r="K24" s="77">
        <v>2.89</v>
      </c>
      <c r="L24" t="s">
        <v>106</v>
      </c>
      <c r="M24" s="78">
        <v>3.2599999999999997E-2</v>
      </c>
      <c r="N24" s="78">
        <v>8.7300000000000003E-2</v>
      </c>
      <c r="O24" s="77">
        <v>14316.95</v>
      </c>
      <c r="P24" s="77">
        <v>85.833791736368426</v>
      </c>
      <c r="Q24" s="77">
        <v>0</v>
      </c>
      <c r="R24" s="77">
        <v>47.299518246053999</v>
      </c>
      <c r="S24" s="78">
        <v>0</v>
      </c>
      <c r="T24" s="78">
        <v>1.84E-2</v>
      </c>
      <c r="U24" s="78">
        <v>1.1000000000000001E-3</v>
      </c>
    </row>
    <row r="25" spans="2:21">
      <c r="B25" t="s">
        <v>253</v>
      </c>
      <c r="C25" t="s">
        <v>254</v>
      </c>
      <c r="D25" t="s">
        <v>123</v>
      </c>
      <c r="E25" t="s">
        <v>244</v>
      </c>
      <c r="F25" t="s">
        <v>255</v>
      </c>
      <c r="G25" t="s">
        <v>251</v>
      </c>
      <c r="H25" t="s">
        <v>252</v>
      </c>
      <c r="I25" t="s">
        <v>833</v>
      </c>
      <c r="J25"/>
      <c r="K25" s="77">
        <v>2.2400000000000002</v>
      </c>
      <c r="L25" t="s">
        <v>106</v>
      </c>
      <c r="M25" s="78">
        <v>3.2800000000000003E-2</v>
      </c>
      <c r="N25" s="78">
        <v>8.3900000000000002E-2</v>
      </c>
      <c r="O25" s="77">
        <v>20265.490000000002</v>
      </c>
      <c r="P25" s="77">
        <v>89.480736096684566</v>
      </c>
      <c r="Q25" s="77">
        <v>0</v>
      </c>
      <c r="R25" s="77">
        <v>69.796648348934397</v>
      </c>
      <c r="S25" s="78">
        <v>0</v>
      </c>
      <c r="T25" s="78">
        <v>2.7099999999999999E-2</v>
      </c>
      <c r="U25" s="78">
        <v>1.6999999999999999E-3</v>
      </c>
    </row>
    <row r="26" spans="2:21">
      <c r="B26" t="s">
        <v>256</v>
      </c>
      <c r="C26" t="s">
        <v>257</v>
      </c>
      <c r="D26" t="s">
        <v>123</v>
      </c>
      <c r="E26" t="s">
        <v>244</v>
      </c>
      <c r="F26" t="s">
        <v>255</v>
      </c>
      <c r="G26" t="s">
        <v>251</v>
      </c>
      <c r="H26" t="s">
        <v>252</v>
      </c>
      <c r="I26" t="s">
        <v>833</v>
      </c>
      <c r="J26"/>
      <c r="K26" s="77">
        <v>4.17</v>
      </c>
      <c r="L26" t="s">
        <v>106</v>
      </c>
      <c r="M26" s="78">
        <v>7.1300000000000002E-2</v>
      </c>
      <c r="N26" s="78">
        <v>7.5800000000000006E-2</v>
      </c>
      <c r="O26" s="77">
        <v>11575.41</v>
      </c>
      <c r="P26" s="77">
        <v>99.197194527882814</v>
      </c>
      <c r="Q26" s="77">
        <v>0</v>
      </c>
      <c r="R26" s="77">
        <v>44.196073122159902</v>
      </c>
      <c r="S26" s="78">
        <v>0</v>
      </c>
      <c r="T26" s="78">
        <v>1.72E-2</v>
      </c>
      <c r="U26" s="78">
        <v>1.1000000000000001E-3</v>
      </c>
    </row>
    <row r="27" spans="2:21">
      <c r="B27" t="s">
        <v>258</v>
      </c>
      <c r="C27" t="s">
        <v>259</v>
      </c>
      <c r="D27" t="s">
        <v>123</v>
      </c>
      <c r="E27" t="s">
        <v>244</v>
      </c>
      <c r="F27" t="s">
        <v>260</v>
      </c>
      <c r="G27" t="s">
        <v>261</v>
      </c>
      <c r="H27" t="s">
        <v>262</v>
      </c>
      <c r="I27" t="s">
        <v>833</v>
      </c>
      <c r="J27"/>
      <c r="K27" s="77">
        <v>9.4600000000000009</v>
      </c>
      <c r="L27" t="s">
        <v>106</v>
      </c>
      <c r="M27" s="78">
        <v>6.3799999999999996E-2</v>
      </c>
      <c r="N27" s="78">
        <v>6.6500000000000004E-2</v>
      </c>
      <c r="O27" s="77">
        <v>28968.98</v>
      </c>
      <c r="P27" s="77">
        <v>98.190583409564127</v>
      </c>
      <c r="Q27" s="77">
        <v>0</v>
      </c>
      <c r="R27" s="77">
        <v>109.48407549826</v>
      </c>
      <c r="S27" s="78">
        <v>0</v>
      </c>
      <c r="T27" s="78">
        <v>4.2599999999999999E-2</v>
      </c>
      <c r="U27" s="78">
        <v>2.5999999999999999E-3</v>
      </c>
    </row>
    <row r="28" spans="2:21">
      <c r="B28" t="s">
        <v>263</v>
      </c>
      <c r="C28" t="s">
        <v>264</v>
      </c>
      <c r="D28" t="s">
        <v>123</v>
      </c>
      <c r="E28" t="s">
        <v>244</v>
      </c>
      <c r="F28" t="s">
        <v>265</v>
      </c>
      <c r="G28" t="s">
        <v>251</v>
      </c>
      <c r="H28" t="s">
        <v>262</v>
      </c>
      <c r="I28" t="s">
        <v>209</v>
      </c>
      <c r="J28"/>
      <c r="K28" s="77">
        <v>2.4300000000000002</v>
      </c>
      <c r="L28" t="s">
        <v>106</v>
      </c>
      <c r="M28" s="78">
        <v>3.0800000000000001E-2</v>
      </c>
      <c r="N28" s="78">
        <v>8.6900000000000005E-2</v>
      </c>
      <c r="O28" s="77">
        <v>16260.4</v>
      </c>
      <c r="P28" s="77">
        <v>88.699574746008707</v>
      </c>
      <c r="Q28" s="77">
        <v>0</v>
      </c>
      <c r="R28" s="77">
        <v>55.513763854548003</v>
      </c>
      <c r="S28" s="78">
        <v>0</v>
      </c>
      <c r="T28" s="78">
        <v>2.1600000000000001E-2</v>
      </c>
      <c r="U28" s="78">
        <v>1.2999999999999999E-3</v>
      </c>
    </row>
    <row r="29" spans="2:21">
      <c r="B29" t="s">
        <v>266</v>
      </c>
      <c r="C29" t="s">
        <v>267</v>
      </c>
      <c r="D29" t="s">
        <v>123</v>
      </c>
      <c r="E29" t="s">
        <v>244</v>
      </c>
      <c r="F29" t="s">
        <v>268</v>
      </c>
      <c r="G29" t="s">
        <v>269</v>
      </c>
      <c r="H29" t="s">
        <v>270</v>
      </c>
      <c r="I29" t="s">
        <v>209</v>
      </c>
      <c r="J29"/>
      <c r="K29" s="77">
        <v>5.33</v>
      </c>
      <c r="L29" t="s">
        <v>106</v>
      </c>
      <c r="M29" s="78">
        <v>8.5000000000000006E-2</v>
      </c>
      <c r="N29" s="78">
        <v>8.4699999999999998E-2</v>
      </c>
      <c r="O29" s="77">
        <v>12184.64</v>
      </c>
      <c r="P29" s="77">
        <v>101.66405535493868</v>
      </c>
      <c r="Q29" s="77">
        <v>0</v>
      </c>
      <c r="R29" s="77">
        <v>47.6790993452856</v>
      </c>
      <c r="S29" s="78">
        <v>0</v>
      </c>
      <c r="T29" s="78">
        <v>1.8499999999999999E-2</v>
      </c>
      <c r="U29" s="78">
        <v>1.1000000000000001E-3</v>
      </c>
    </row>
    <row r="30" spans="2:21">
      <c r="B30" t="s">
        <v>271</v>
      </c>
      <c r="C30" t="s">
        <v>272</v>
      </c>
      <c r="D30" t="s">
        <v>123</v>
      </c>
      <c r="E30" t="s">
        <v>244</v>
      </c>
      <c r="F30" t="s">
        <v>273</v>
      </c>
      <c r="G30" t="s">
        <v>274</v>
      </c>
      <c r="H30" t="s">
        <v>270</v>
      </c>
      <c r="I30" t="s">
        <v>833</v>
      </c>
      <c r="J30"/>
      <c r="K30" s="77">
        <v>5.61</v>
      </c>
      <c r="L30" t="s">
        <v>110</v>
      </c>
      <c r="M30" s="78">
        <v>4.3799999999999999E-2</v>
      </c>
      <c r="N30" s="78">
        <v>7.0699999999999999E-2</v>
      </c>
      <c r="O30" s="77">
        <v>3046.16</v>
      </c>
      <c r="P30" s="77">
        <v>86.422234971242489</v>
      </c>
      <c r="Q30" s="77">
        <v>0</v>
      </c>
      <c r="R30" s="77">
        <v>10.681610385486</v>
      </c>
      <c r="S30" s="78">
        <v>0</v>
      </c>
      <c r="T30" s="78">
        <v>4.1999999999999997E-3</v>
      </c>
      <c r="U30" s="78">
        <v>2.9999999999999997E-4</v>
      </c>
    </row>
    <row r="31" spans="2:21">
      <c r="B31" t="s">
        <v>275</v>
      </c>
      <c r="C31" t="s">
        <v>276</v>
      </c>
      <c r="D31" t="s">
        <v>123</v>
      </c>
      <c r="E31" t="s">
        <v>244</v>
      </c>
      <c r="F31" t="s">
        <v>273</v>
      </c>
      <c r="G31" t="s">
        <v>274</v>
      </c>
      <c r="H31" t="s">
        <v>270</v>
      </c>
      <c r="I31" t="s">
        <v>833</v>
      </c>
      <c r="J31"/>
      <c r="K31" s="77">
        <v>4.82</v>
      </c>
      <c r="L31" t="s">
        <v>110</v>
      </c>
      <c r="M31" s="78">
        <v>7.3800000000000004E-2</v>
      </c>
      <c r="N31" s="78">
        <v>6.93E-2</v>
      </c>
      <c r="O31" s="77">
        <v>6244.63</v>
      </c>
      <c r="P31" s="77">
        <v>101.42932002216324</v>
      </c>
      <c r="Q31" s="77">
        <v>0</v>
      </c>
      <c r="R31" s="77">
        <v>25.699741418046798</v>
      </c>
      <c r="S31" s="78">
        <v>0</v>
      </c>
      <c r="T31" s="78">
        <v>0.01</v>
      </c>
      <c r="U31" s="78">
        <v>5.9999999999999995E-4</v>
      </c>
    </row>
    <row r="32" spans="2:21">
      <c r="B32" t="s">
        <v>277</v>
      </c>
      <c r="C32" t="s">
        <v>278</v>
      </c>
      <c r="D32" t="s">
        <v>123</v>
      </c>
      <c r="E32" t="s">
        <v>244</v>
      </c>
      <c r="F32" t="s">
        <v>273</v>
      </c>
      <c r="G32" t="s">
        <v>274</v>
      </c>
      <c r="H32" t="s">
        <v>270</v>
      </c>
      <c r="I32" t="s">
        <v>833</v>
      </c>
      <c r="J32"/>
      <c r="K32" s="77">
        <v>5.91</v>
      </c>
      <c r="L32" t="s">
        <v>106</v>
      </c>
      <c r="M32" s="78">
        <v>8.1299999999999997E-2</v>
      </c>
      <c r="N32" s="78">
        <v>7.5300000000000006E-2</v>
      </c>
      <c r="O32" s="77">
        <v>5787.7</v>
      </c>
      <c r="P32" s="77">
        <v>103.26581973841077</v>
      </c>
      <c r="Q32" s="77">
        <v>0</v>
      </c>
      <c r="R32" s="77">
        <v>23.004379302800999</v>
      </c>
      <c r="S32" s="78">
        <v>0</v>
      </c>
      <c r="T32" s="78">
        <v>8.8999999999999999E-3</v>
      </c>
      <c r="U32" s="78">
        <v>5.9999999999999995E-4</v>
      </c>
    </row>
    <row r="33" spans="2:21">
      <c r="B33" s="79" t="s">
        <v>240</v>
      </c>
      <c r="C33" s="16"/>
      <c r="D33" s="16"/>
      <c r="E33" s="16"/>
      <c r="F33" s="16"/>
      <c r="K33" s="81">
        <v>4.91</v>
      </c>
      <c r="N33" s="80">
        <v>7.7100000000000002E-2</v>
      </c>
      <c r="O33" s="81">
        <v>581648.09</v>
      </c>
      <c r="Q33" s="81">
        <v>0</v>
      </c>
      <c r="R33" s="81">
        <v>2124.3663424272067</v>
      </c>
      <c r="T33" s="80">
        <v>0.82569999999999999</v>
      </c>
      <c r="U33" s="80">
        <v>5.0999999999999997E-2</v>
      </c>
    </row>
    <row r="34" spans="2:21">
      <c r="B34" t="s">
        <v>279</v>
      </c>
      <c r="C34" t="s">
        <v>280</v>
      </c>
      <c r="D34" t="s">
        <v>123</v>
      </c>
      <c r="E34" t="s">
        <v>244</v>
      </c>
      <c r="F34"/>
      <c r="G34" t="s">
        <v>281</v>
      </c>
      <c r="H34" t="s">
        <v>282</v>
      </c>
      <c r="I34" t="s">
        <v>209</v>
      </c>
      <c r="J34"/>
      <c r="K34" s="77">
        <v>7.28</v>
      </c>
      <c r="L34" t="s">
        <v>110</v>
      </c>
      <c r="M34" s="78">
        <v>4.2500000000000003E-2</v>
      </c>
      <c r="N34" s="78">
        <v>5.57E-2</v>
      </c>
      <c r="O34" s="77">
        <v>6092.32</v>
      </c>
      <c r="P34" s="77">
        <v>90.961192570318033</v>
      </c>
      <c r="Q34" s="77">
        <v>0</v>
      </c>
      <c r="R34" s="77">
        <v>22.485232407114001</v>
      </c>
      <c r="S34" s="78">
        <v>0</v>
      </c>
      <c r="T34" s="78">
        <v>8.6999999999999994E-3</v>
      </c>
      <c r="U34" s="78">
        <v>5.0000000000000001E-4</v>
      </c>
    </row>
    <row r="35" spans="2:21">
      <c r="B35" t="s">
        <v>283</v>
      </c>
      <c r="C35" t="s">
        <v>284</v>
      </c>
      <c r="D35" t="s">
        <v>123</v>
      </c>
      <c r="E35" t="s">
        <v>244</v>
      </c>
      <c r="F35"/>
      <c r="G35" t="s">
        <v>281</v>
      </c>
      <c r="H35" t="s">
        <v>285</v>
      </c>
      <c r="I35" t="s">
        <v>209</v>
      </c>
      <c r="J35"/>
      <c r="K35" s="77">
        <v>0.94</v>
      </c>
      <c r="L35" t="s">
        <v>106</v>
      </c>
      <c r="M35" s="78">
        <v>4.4999999999999998E-2</v>
      </c>
      <c r="N35" s="78">
        <v>8.7599999999999997E-2</v>
      </c>
      <c r="O35" s="77">
        <v>3.96</v>
      </c>
      <c r="P35" s="77">
        <v>91.944121212121217</v>
      </c>
      <c r="Q35" s="77">
        <v>0</v>
      </c>
      <c r="R35" s="77">
        <v>1.4014159732799999E-2</v>
      </c>
      <c r="S35" s="78">
        <v>0</v>
      </c>
      <c r="T35" s="78">
        <v>0</v>
      </c>
      <c r="U35" s="78">
        <v>0</v>
      </c>
    </row>
    <row r="36" spans="2:21">
      <c r="B36" t="s">
        <v>286</v>
      </c>
      <c r="C36" t="s">
        <v>287</v>
      </c>
      <c r="D36" t="s">
        <v>123</v>
      </c>
      <c r="E36" t="s">
        <v>244</v>
      </c>
      <c r="F36"/>
      <c r="G36" t="s">
        <v>281</v>
      </c>
      <c r="H36" t="s">
        <v>288</v>
      </c>
      <c r="I36" t="s">
        <v>224</v>
      </c>
      <c r="J36"/>
      <c r="K36" s="77">
        <v>6.63</v>
      </c>
      <c r="L36" t="s">
        <v>106</v>
      </c>
      <c r="M36" s="78">
        <v>0.03</v>
      </c>
      <c r="N36" s="78">
        <v>7.0999999999999994E-2</v>
      </c>
      <c r="O36" s="77">
        <v>11270.79</v>
      </c>
      <c r="P36" s="77">
        <v>77.450000288356009</v>
      </c>
      <c r="Q36" s="77">
        <v>0</v>
      </c>
      <c r="R36" s="77">
        <v>33.598794289987502</v>
      </c>
      <c r="S36" s="78">
        <v>0</v>
      </c>
      <c r="T36" s="78">
        <v>1.3100000000000001E-2</v>
      </c>
      <c r="U36" s="78">
        <v>8.0000000000000004E-4</v>
      </c>
    </row>
    <row r="37" spans="2:21">
      <c r="B37" t="s">
        <v>289</v>
      </c>
      <c r="C37" t="s">
        <v>290</v>
      </c>
      <c r="D37" t="s">
        <v>123</v>
      </c>
      <c r="E37" t="s">
        <v>244</v>
      </c>
      <c r="F37"/>
      <c r="G37" t="s">
        <v>281</v>
      </c>
      <c r="H37" t="s">
        <v>288</v>
      </c>
      <c r="I37" t="s">
        <v>224</v>
      </c>
      <c r="J37"/>
      <c r="K37" s="77">
        <v>7.26</v>
      </c>
      <c r="L37" t="s">
        <v>106</v>
      </c>
      <c r="M37" s="78">
        <v>3.5000000000000003E-2</v>
      </c>
      <c r="N37" s="78">
        <v>7.0499999999999993E-2</v>
      </c>
      <c r="O37" s="77">
        <v>4569.24</v>
      </c>
      <c r="P37" s="77">
        <v>78.415443933783294</v>
      </c>
      <c r="Q37" s="77">
        <v>0</v>
      </c>
      <c r="R37" s="77">
        <v>13.790927857209599</v>
      </c>
      <c r="S37" s="78">
        <v>0</v>
      </c>
      <c r="T37" s="78">
        <v>5.4000000000000003E-3</v>
      </c>
      <c r="U37" s="78">
        <v>2.9999999999999997E-4</v>
      </c>
    </row>
    <row r="38" spans="2:21">
      <c r="B38" t="s">
        <v>291</v>
      </c>
      <c r="C38" t="s">
        <v>292</v>
      </c>
      <c r="D38" t="s">
        <v>123</v>
      </c>
      <c r="E38" t="s">
        <v>244</v>
      </c>
      <c r="F38"/>
      <c r="G38" t="s">
        <v>281</v>
      </c>
      <c r="H38" t="s">
        <v>293</v>
      </c>
      <c r="I38" t="s">
        <v>224</v>
      </c>
      <c r="J38"/>
      <c r="K38" s="77">
        <v>3.78</v>
      </c>
      <c r="L38" t="s">
        <v>106</v>
      </c>
      <c r="M38" s="78">
        <v>3.2000000000000001E-2</v>
      </c>
      <c r="N38" s="78">
        <v>0.12590000000000001</v>
      </c>
      <c r="O38" s="77">
        <v>9747.7099999999991</v>
      </c>
      <c r="P38" s="77">
        <v>72.494555140643286</v>
      </c>
      <c r="Q38" s="77">
        <v>0</v>
      </c>
      <c r="R38" s="77">
        <v>27.199185594464101</v>
      </c>
      <c r="S38" s="78">
        <v>0</v>
      </c>
      <c r="T38" s="78">
        <v>1.06E-2</v>
      </c>
      <c r="U38" s="78">
        <v>6.9999999999999999E-4</v>
      </c>
    </row>
    <row r="39" spans="2:21">
      <c r="B39" t="s">
        <v>294</v>
      </c>
      <c r="C39" t="s">
        <v>295</v>
      </c>
      <c r="D39" t="s">
        <v>123</v>
      </c>
      <c r="E39" t="s">
        <v>244</v>
      </c>
      <c r="F39"/>
      <c r="G39" t="s">
        <v>281</v>
      </c>
      <c r="H39" t="s">
        <v>296</v>
      </c>
      <c r="I39" t="s">
        <v>833</v>
      </c>
      <c r="J39"/>
      <c r="K39" s="77">
        <v>7.35</v>
      </c>
      <c r="L39" t="s">
        <v>110</v>
      </c>
      <c r="M39" s="78">
        <v>4.2500000000000003E-2</v>
      </c>
      <c r="N39" s="78">
        <v>5.6800000000000003E-2</v>
      </c>
      <c r="O39" s="77">
        <v>12184.64</v>
      </c>
      <c r="P39" s="77">
        <v>91.418054718071275</v>
      </c>
      <c r="Q39" s="77">
        <v>0</v>
      </c>
      <c r="R39" s="77">
        <v>45.196333699188003</v>
      </c>
      <c r="S39" s="78">
        <v>0</v>
      </c>
      <c r="T39" s="78">
        <v>1.7600000000000001E-2</v>
      </c>
      <c r="U39" s="78">
        <v>1.1000000000000001E-3</v>
      </c>
    </row>
    <row r="40" spans="2:21">
      <c r="B40" t="s">
        <v>297</v>
      </c>
      <c r="C40" t="s">
        <v>298</v>
      </c>
      <c r="D40" t="s">
        <v>123</v>
      </c>
      <c r="E40" t="s">
        <v>244</v>
      </c>
      <c r="F40"/>
      <c r="G40" t="s">
        <v>299</v>
      </c>
      <c r="H40" t="s">
        <v>296</v>
      </c>
      <c r="I40" t="s">
        <v>209</v>
      </c>
      <c r="J40"/>
      <c r="K40" s="77">
        <v>7.64</v>
      </c>
      <c r="L40" t="s">
        <v>106</v>
      </c>
      <c r="M40" s="78">
        <v>5.8799999999999998E-2</v>
      </c>
      <c r="N40" s="78">
        <v>6.4899999999999999E-2</v>
      </c>
      <c r="O40" s="77">
        <v>6092.32</v>
      </c>
      <c r="P40" s="77">
        <v>97.176207868266928</v>
      </c>
      <c r="Q40" s="77">
        <v>0</v>
      </c>
      <c r="R40" s="77">
        <v>22.787179071172801</v>
      </c>
      <c r="S40" s="78">
        <v>0</v>
      </c>
      <c r="T40" s="78">
        <v>8.8999999999999999E-3</v>
      </c>
      <c r="U40" s="78">
        <v>5.0000000000000001E-4</v>
      </c>
    </row>
    <row r="41" spans="2:21">
      <c r="B41" t="s">
        <v>300</v>
      </c>
      <c r="C41" t="s">
        <v>301</v>
      </c>
      <c r="D41" t="s">
        <v>123</v>
      </c>
      <c r="E41" t="s">
        <v>244</v>
      </c>
      <c r="F41"/>
      <c r="G41" t="s">
        <v>302</v>
      </c>
      <c r="H41" t="s">
        <v>296</v>
      </c>
      <c r="I41" t="s">
        <v>209</v>
      </c>
      <c r="J41"/>
      <c r="K41" s="77">
        <v>3.57</v>
      </c>
      <c r="L41" t="s">
        <v>113</v>
      </c>
      <c r="M41" s="78">
        <v>4.6300000000000001E-2</v>
      </c>
      <c r="N41" s="78">
        <v>7.0099999999999996E-2</v>
      </c>
      <c r="O41" s="77">
        <v>9138.48</v>
      </c>
      <c r="P41" s="77">
        <v>92.050652458614465</v>
      </c>
      <c r="Q41" s="77">
        <v>0</v>
      </c>
      <c r="R41" s="77">
        <v>39.539066793699398</v>
      </c>
      <c r="S41" s="78">
        <v>0</v>
      </c>
      <c r="T41" s="78">
        <v>1.54E-2</v>
      </c>
      <c r="U41" s="78">
        <v>8.9999999999999998E-4</v>
      </c>
    </row>
    <row r="42" spans="2:21">
      <c r="B42" t="s">
        <v>303</v>
      </c>
      <c r="C42" t="s">
        <v>304</v>
      </c>
      <c r="D42" t="s">
        <v>123</v>
      </c>
      <c r="E42" t="s">
        <v>244</v>
      </c>
      <c r="F42"/>
      <c r="G42" t="s">
        <v>302</v>
      </c>
      <c r="H42" t="s">
        <v>247</v>
      </c>
      <c r="I42" t="s">
        <v>209</v>
      </c>
      <c r="J42"/>
      <c r="K42" s="77">
        <v>6.85</v>
      </c>
      <c r="L42" t="s">
        <v>106</v>
      </c>
      <c r="M42" s="78">
        <v>6.7400000000000002E-2</v>
      </c>
      <c r="N42" s="78">
        <v>6.6799999999999998E-2</v>
      </c>
      <c r="O42" s="77">
        <v>4569.24</v>
      </c>
      <c r="P42" s="77">
        <v>101.79805593928093</v>
      </c>
      <c r="Q42" s="77">
        <v>0</v>
      </c>
      <c r="R42" s="77">
        <v>17.9032289436288</v>
      </c>
      <c r="S42" s="78">
        <v>0</v>
      </c>
      <c r="T42" s="78">
        <v>7.0000000000000001E-3</v>
      </c>
      <c r="U42" s="78">
        <v>4.0000000000000002E-4</v>
      </c>
    </row>
    <row r="43" spans="2:21">
      <c r="B43" t="s">
        <v>305</v>
      </c>
      <c r="C43" t="s">
        <v>306</v>
      </c>
      <c r="D43" t="s">
        <v>123</v>
      </c>
      <c r="E43" t="s">
        <v>244</v>
      </c>
      <c r="F43"/>
      <c r="G43" t="s">
        <v>302</v>
      </c>
      <c r="H43" t="s">
        <v>247</v>
      </c>
      <c r="I43" t="s">
        <v>209</v>
      </c>
      <c r="J43"/>
      <c r="K43" s="77">
        <v>5.17</v>
      </c>
      <c r="L43" t="s">
        <v>106</v>
      </c>
      <c r="M43" s="78">
        <v>3.9300000000000002E-2</v>
      </c>
      <c r="N43" s="78">
        <v>6.8599999999999994E-2</v>
      </c>
      <c r="O43" s="77">
        <v>9488.7900000000009</v>
      </c>
      <c r="P43" s="77">
        <v>85.446799818522692</v>
      </c>
      <c r="Q43" s="77">
        <v>0</v>
      </c>
      <c r="R43" s="77">
        <v>31.207181609128501</v>
      </c>
      <c r="S43" s="78">
        <v>0</v>
      </c>
      <c r="T43" s="78">
        <v>1.21E-2</v>
      </c>
      <c r="U43" s="78">
        <v>6.9999999999999999E-4</v>
      </c>
    </row>
    <row r="44" spans="2:21">
      <c r="B44" t="s">
        <v>307</v>
      </c>
      <c r="C44" t="s">
        <v>308</v>
      </c>
      <c r="D44" t="s">
        <v>123</v>
      </c>
      <c r="E44" t="s">
        <v>244</v>
      </c>
      <c r="F44"/>
      <c r="G44" t="s">
        <v>309</v>
      </c>
      <c r="H44" t="s">
        <v>247</v>
      </c>
      <c r="I44" t="s">
        <v>833</v>
      </c>
      <c r="J44"/>
      <c r="K44" s="77">
        <v>2.8</v>
      </c>
      <c r="L44" t="s">
        <v>106</v>
      </c>
      <c r="M44" s="78">
        <v>4.7500000000000001E-2</v>
      </c>
      <c r="N44" s="78">
        <v>8.6099999999999996E-2</v>
      </c>
      <c r="O44" s="77">
        <v>7006.17</v>
      </c>
      <c r="P44" s="77">
        <v>89.601777765883497</v>
      </c>
      <c r="Q44" s="77">
        <v>0</v>
      </c>
      <c r="R44" s="77">
        <v>24.162685909331699</v>
      </c>
      <c r="S44" s="78">
        <v>0</v>
      </c>
      <c r="T44" s="78">
        <v>9.4000000000000004E-3</v>
      </c>
      <c r="U44" s="78">
        <v>5.9999999999999995E-4</v>
      </c>
    </row>
    <row r="45" spans="2:21">
      <c r="B45" t="s">
        <v>310</v>
      </c>
      <c r="C45" t="s">
        <v>311</v>
      </c>
      <c r="D45" t="s">
        <v>123</v>
      </c>
      <c r="E45" t="s">
        <v>244</v>
      </c>
      <c r="F45"/>
      <c r="G45" t="s">
        <v>309</v>
      </c>
      <c r="H45" t="s">
        <v>247</v>
      </c>
      <c r="I45" t="s">
        <v>833</v>
      </c>
      <c r="J45"/>
      <c r="K45" s="77">
        <v>5.91</v>
      </c>
      <c r="L45" t="s">
        <v>106</v>
      </c>
      <c r="M45" s="78">
        <v>5.1299999999999998E-2</v>
      </c>
      <c r="N45" s="78">
        <v>8.2199999999999995E-2</v>
      </c>
      <c r="O45" s="77">
        <v>5010.93</v>
      </c>
      <c r="P45" s="77">
        <v>83.415943521462083</v>
      </c>
      <c r="Q45" s="77">
        <v>0</v>
      </c>
      <c r="R45" s="77">
        <v>16.088491059456299</v>
      </c>
      <c r="S45" s="78">
        <v>0</v>
      </c>
      <c r="T45" s="78">
        <v>6.3E-3</v>
      </c>
      <c r="U45" s="78">
        <v>4.0000000000000002E-4</v>
      </c>
    </row>
    <row r="46" spans="2:21">
      <c r="B46" t="s">
        <v>312</v>
      </c>
      <c r="C46" t="s">
        <v>313</v>
      </c>
      <c r="D46" t="s">
        <v>123</v>
      </c>
      <c r="E46" t="s">
        <v>244</v>
      </c>
      <c r="F46"/>
      <c r="G46" t="s">
        <v>314</v>
      </c>
      <c r="H46" t="s">
        <v>252</v>
      </c>
      <c r="I46" t="s">
        <v>833</v>
      </c>
      <c r="J46"/>
      <c r="K46" s="77">
        <v>7.15</v>
      </c>
      <c r="L46" t="s">
        <v>106</v>
      </c>
      <c r="M46" s="78">
        <v>3.3000000000000002E-2</v>
      </c>
      <c r="N46" s="78">
        <v>6.5000000000000002E-2</v>
      </c>
      <c r="O46" s="77">
        <v>9138.48</v>
      </c>
      <c r="P46" s="77">
        <v>79.729667191918125</v>
      </c>
      <c r="Q46" s="77">
        <v>0</v>
      </c>
      <c r="R46" s="77">
        <v>28.044120728349601</v>
      </c>
      <c r="S46" s="78">
        <v>0</v>
      </c>
      <c r="T46" s="78">
        <v>1.09E-2</v>
      </c>
      <c r="U46" s="78">
        <v>6.9999999999999999E-4</v>
      </c>
    </row>
    <row r="47" spans="2:21">
      <c r="B47" t="s">
        <v>315</v>
      </c>
      <c r="C47" t="s">
        <v>316</v>
      </c>
      <c r="D47" t="s">
        <v>123</v>
      </c>
      <c r="E47" t="s">
        <v>244</v>
      </c>
      <c r="F47"/>
      <c r="G47" t="s">
        <v>281</v>
      </c>
      <c r="H47" t="s">
        <v>317</v>
      </c>
      <c r="I47" t="s">
        <v>224</v>
      </c>
      <c r="J47"/>
      <c r="K47" s="77">
        <v>6.62</v>
      </c>
      <c r="L47" t="s">
        <v>110</v>
      </c>
      <c r="M47" s="78">
        <v>5.8000000000000003E-2</v>
      </c>
      <c r="N47" s="78">
        <v>5.3900000000000003E-2</v>
      </c>
      <c r="O47" s="77">
        <v>4569.24</v>
      </c>
      <c r="P47" s="77">
        <v>103.26079528324185</v>
      </c>
      <c r="Q47" s="77">
        <v>0</v>
      </c>
      <c r="R47" s="77">
        <v>19.144232679438002</v>
      </c>
      <c r="S47" s="78">
        <v>0</v>
      </c>
      <c r="T47" s="78">
        <v>7.4000000000000003E-3</v>
      </c>
      <c r="U47" s="78">
        <v>5.0000000000000001E-4</v>
      </c>
    </row>
    <row r="48" spans="2:21">
      <c r="B48" t="s">
        <v>318</v>
      </c>
      <c r="C48" t="s">
        <v>319</v>
      </c>
      <c r="D48" t="s">
        <v>123</v>
      </c>
      <c r="E48" t="s">
        <v>244</v>
      </c>
      <c r="F48"/>
      <c r="G48" t="s">
        <v>302</v>
      </c>
      <c r="H48" t="s">
        <v>252</v>
      </c>
      <c r="I48" t="s">
        <v>209</v>
      </c>
      <c r="J48"/>
      <c r="K48" s="77">
        <v>7.19</v>
      </c>
      <c r="L48" t="s">
        <v>106</v>
      </c>
      <c r="M48" s="78">
        <v>6.1699999999999998E-2</v>
      </c>
      <c r="N48" s="78">
        <v>6.7900000000000002E-2</v>
      </c>
      <c r="O48" s="77">
        <v>4569.24</v>
      </c>
      <c r="P48" s="77">
        <v>97.597449273839857</v>
      </c>
      <c r="Q48" s="77">
        <v>0</v>
      </c>
      <c r="R48" s="77">
        <v>17.164468049428798</v>
      </c>
      <c r="S48" s="78">
        <v>0</v>
      </c>
      <c r="T48" s="78">
        <v>6.7000000000000002E-3</v>
      </c>
      <c r="U48" s="78">
        <v>4.0000000000000002E-4</v>
      </c>
    </row>
    <row r="49" spans="2:21">
      <c r="B49" t="s">
        <v>320</v>
      </c>
      <c r="C49" t="s">
        <v>321</v>
      </c>
      <c r="D49" t="s">
        <v>123</v>
      </c>
      <c r="E49" t="s">
        <v>244</v>
      </c>
      <c r="F49"/>
      <c r="G49" t="s">
        <v>322</v>
      </c>
      <c r="H49" t="s">
        <v>252</v>
      </c>
      <c r="I49" t="s">
        <v>833</v>
      </c>
      <c r="J49"/>
      <c r="K49" s="77">
        <v>6.93</v>
      </c>
      <c r="L49" t="s">
        <v>106</v>
      </c>
      <c r="M49" s="78">
        <v>6.4000000000000001E-2</v>
      </c>
      <c r="N49" s="78">
        <v>6.7500000000000004E-2</v>
      </c>
      <c r="O49" s="77">
        <v>3960.01</v>
      </c>
      <c r="P49" s="77">
        <v>98.832998888891694</v>
      </c>
      <c r="Q49" s="77">
        <v>0</v>
      </c>
      <c r="R49" s="77">
        <v>15.0642032646657</v>
      </c>
      <c r="S49" s="78">
        <v>0</v>
      </c>
      <c r="T49" s="78">
        <v>5.8999999999999999E-3</v>
      </c>
      <c r="U49" s="78">
        <v>4.0000000000000002E-4</v>
      </c>
    </row>
    <row r="50" spans="2:21">
      <c r="B50" t="s">
        <v>323</v>
      </c>
      <c r="C50" t="s">
        <v>324</v>
      </c>
      <c r="D50" t="s">
        <v>123</v>
      </c>
      <c r="E50" t="s">
        <v>244</v>
      </c>
      <c r="F50"/>
      <c r="G50" t="s">
        <v>302</v>
      </c>
      <c r="H50" t="s">
        <v>252</v>
      </c>
      <c r="I50" t="s">
        <v>209</v>
      </c>
      <c r="J50"/>
      <c r="K50" s="77">
        <v>4.3499999999999996</v>
      </c>
      <c r="L50" t="s">
        <v>110</v>
      </c>
      <c r="M50" s="78">
        <v>4.1300000000000003E-2</v>
      </c>
      <c r="N50" s="78">
        <v>5.45E-2</v>
      </c>
      <c r="O50" s="77">
        <v>9047.1</v>
      </c>
      <c r="P50" s="77">
        <v>94.022547744581132</v>
      </c>
      <c r="Q50" s="77">
        <v>0</v>
      </c>
      <c r="R50" s="77">
        <v>34.514368718227502</v>
      </c>
      <c r="S50" s="78">
        <v>0</v>
      </c>
      <c r="T50" s="78">
        <v>1.34E-2</v>
      </c>
      <c r="U50" s="78">
        <v>8.0000000000000004E-4</v>
      </c>
    </row>
    <row r="51" spans="2:21">
      <c r="B51" t="s">
        <v>325</v>
      </c>
      <c r="C51" t="s">
        <v>326</v>
      </c>
      <c r="D51" t="s">
        <v>123</v>
      </c>
      <c r="E51" t="s">
        <v>244</v>
      </c>
      <c r="F51"/>
      <c r="G51" t="s">
        <v>327</v>
      </c>
      <c r="H51" t="s">
        <v>252</v>
      </c>
      <c r="I51" t="s">
        <v>209</v>
      </c>
      <c r="J51"/>
      <c r="K51" s="77">
        <v>6.95</v>
      </c>
      <c r="L51" t="s">
        <v>106</v>
      </c>
      <c r="M51" s="78">
        <v>6.8000000000000005E-2</v>
      </c>
      <c r="N51" s="78">
        <v>7.0699999999999999E-2</v>
      </c>
      <c r="O51" s="77">
        <v>14621.57</v>
      </c>
      <c r="P51" s="77">
        <v>98.876833428284371</v>
      </c>
      <c r="Q51" s="77">
        <v>0</v>
      </c>
      <c r="R51" s="77">
        <v>55.646322496561503</v>
      </c>
      <c r="S51" s="78">
        <v>0</v>
      </c>
      <c r="T51" s="78">
        <v>2.1600000000000001E-2</v>
      </c>
      <c r="U51" s="78">
        <v>1.2999999999999999E-3</v>
      </c>
    </row>
    <row r="52" spans="2:21">
      <c r="B52" t="s">
        <v>328</v>
      </c>
      <c r="C52" t="s">
        <v>329</v>
      </c>
      <c r="D52" t="s">
        <v>123</v>
      </c>
      <c r="E52" t="s">
        <v>244</v>
      </c>
      <c r="F52"/>
      <c r="G52" t="s">
        <v>281</v>
      </c>
      <c r="H52" t="s">
        <v>252</v>
      </c>
      <c r="I52" t="s">
        <v>833</v>
      </c>
      <c r="J52"/>
      <c r="K52" s="77">
        <v>6.83</v>
      </c>
      <c r="L52" t="s">
        <v>106</v>
      </c>
      <c r="M52" s="78">
        <v>0.06</v>
      </c>
      <c r="N52" s="78">
        <v>7.3200000000000001E-2</v>
      </c>
      <c r="O52" s="77">
        <v>7615.4</v>
      </c>
      <c r="P52" s="77">
        <v>91.490836174068335</v>
      </c>
      <c r="Q52" s="77">
        <v>0</v>
      </c>
      <c r="R52" s="77">
        <v>26.817496188162</v>
      </c>
      <c r="S52" s="78">
        <v>0</v>
      </c>
      <c r="T52" s="78">
        <v>1.04E-2</v>
      </c>
      <c r="U52" s="78">
        <v>5.9999999999999995E-4</v>
      </c>
    </row>
    <row r="53" spans="2:21">
      <c r="B53" t="s">
        <v>330</v>
      </c>
      <c r="C53" t="s">
        <v>331</v>
      </c>
      <c r="D53" t="s">
        <v>123</v>
      </c>
      <c r="E53" t="s">
        <v>244</v>
      </c>
      <c r="F53"/>
      <c r="G53" t="s">
        <v>322</v>
      </c>
      <c r="H53" t="s">
        <v>252</v>
      </c>
      <c r="I53" t="s">
        <v>209</v>
      </c>
      <c r="J53"/>
      <c r="K53" s="77">
        <v>6.84</v>
      </c>
      <c r="L53" t="s">
        <v>106</v>
      </c>
      <c r="M53" s="78">
        <v>6.3799999999999996E-2</v>
      </c>
      <c r="N53" s="78">
        <v>6.6199999999999995E-2</v>
      </c>
      <c r="O53" s="77">
        <v>2558.77</v>
      </c>
      <c r="P53" s="77">
        <v>98.030450673565809</v>
      </c>
      <c r="Q53" s="77">
        <v>0</v>
      </c>
      <c r="R53" s="77">
        <v>9.6547306126322994</v>
      </c>
      <c r="S53" s="78">
        <v>0</v>
      </c>
      <c r="T53" s="78">
        <v>3.8E-3</v>
      </c>
      <c r="U53" s="78">
        <v>2.0000000000000001E-4</v>
      </c>
    </row>
    <row r="54" spans="2:21">
      <c r="B54" t="s">
        <v>332</v>
      </c>
      <c r="C54" t="s">
        <v>333</v>
      </c>
      <c r="D54" t="s">
        <v>123</v>
      </c>
      <c r="E54" t="s">
        <v>244</v>
      </c>
      <c r="F54"/>
      <c r="G54" t="s">
        <v>302</v>
      </c>
      <c r="H54" t="s">
        <v>252</v>
      </c>
      <c r="I54" t="s">
        <v>209</v>
      </c>
      <c r="J54"/>
      <c r="K54" s="77">
        <v>3.46</v>
      </c>
      <c r="L54" t="s">
        <v>106</v>
      </c>
      <c r="M54" s="78">
        <v>8.1299999999999997E-2</v>
      </c>
      <c r="N54" s="78">
        <v>8.1600000000000006E-2</v>
      </c>
      <c r="O54" s="77">
        <v>6092.32</v>
      </c>
      <c r="P54" s="77">
        <v>100.7210284161042</v>
      </c>
      <c r="Q54" s="77">
        <v>0</v>
      </c>
      <c r="R54" s="77">
        <v>23.618416082481598</v>
      </c>
      <c r="S54" s="78">
        <v>0</v>
      </c>
      <c r="T54" s="78">
        <v>9.1999999999999998E-3</v>
      </c>
      <c r="U54" s="78">
        <v>5.9999999999999995E-4</v>
      </c>
    </row>
    <row r="55" spans="2:21">
      <c r="B55" t="s">
        <v>334</v>
      </c>
      <c r="C55" t="s">
        <v>335</v>
      </c>
      <c r="D55" t="s">
        <v>123</v>
      </c>
      <c r="E55" t="s">
        <v>244</v>
      </c>
      <c r="F55"/>
      <c r="G55" t="s">
        <v>302</v>
      </c>
      <c r="H55" t="s">
        <v>262</v>
      </c>
      <c r="I55" t="s">
        <v>209</v>
      </c>
      <c r="J55"/>
      <c r="K55" s="77">
        <v>4.2</v>
      </c>
      <c r="L55" t="s">
        <v>110</v>
      </c>
      <c r="M55" s="78">
        <v>7.2499999999999995E-2</v>
      </c>
      <c r="N55" s="78">
        <v>7.5999999999999998E-2</v>
      </c>
      <c r="O55" s="77">
        <v>10874.79</v>
      </c>
      <c r="P55" s="77">
        <v>97.695694358235997</v>
      </c>
      <c r="Q55" s="77">
        <v>0</v>
      </c>
      <c r="R55" s="77">
        <v>43.107697994028797</v>
      </c>
      <c r="S55" s="78">
        <v>0</v>
      </c>
      <c r="T55" s="78">
        <v>1.6799999999999999E-2</v>
      </c>
      <c r="U55" s="78">
        <v>1E-3</v>
      </c>
    </row>
    <row r="56" spans="2:21">
      <c r="B56" t="s">
        <v>336</v>
      </c>
      <c r="C56" t="s">
        <v>337</v>
      </c>
      <c r="D56" t="s">
        <v>123</v>
      </c>
      <c r="E56" t="s">
        <v>244</v>
      </c>
      <c r="F56"/>
      <c r="G56" t="s">
        <v>302</v>
      </c>
      <c r="H56" t="s">
        <v>262</v>
      </c>
      <c r="I56" t="s">
        <v>209</v>
      </c>
      <c r="J56"/>
      <c r="K56" s="77">
        <v>7</v>
      </c>
      <c r="L56" t="s">
        <v>106</v>
      </c>
      <c r="M56" s="78">
        <v>7.1199999999999999E-2</v>
      </c>
      <c r="N56" s="78">
        <v>7.6600000000000001E-2</v>
      </c>
      <c r="O56" s="77">
        <v>6092.32</v>
      </c>
      <c r="P56" s="77">
        <v>97.467524647424952</v>
      </c>
      <c r="Q56" s="77">
        <v>0</v>
      </c>
      <c r="R56" s="77">
        <v>22.855490932262398</v>
      </c>
      <c r="S56" s="78">
        <v>0</v>
      </c>
      <c r="T56" s="78">
        <v>8.8999999999999999E-3</v>
      </c>
      <c r="U56" s="78">
        <v>5.0000000000000001E-4</v>
      </c>
    </row>
    <row r="57" spans="2:21">
      <c r="B57" t="s">
        <v>338</v>
      </c>
      <c r="C57" t="s">
        <v>339</v>
      </c>
      <c r="D57" t="s">
        <v>123</v>
      </c>
      <c r="E57" t="s">
        <v>244</v>
      </c>
      <c r="F57"/>
      <c r="G57" t="s">
        <v>327</v>
      </c>
      <c r="H57" t="s">
        <v>262</v>
      </c>
      <c r="I57" t="s">
        <v>209</v>
      </c>
      <c r="J57"/>
      <c r="K57" s="77">
        <v>3.05</v>
      </c>
      <c r="L57" t="s">
        <v>106</v>
      </c>
      <c r="M57" s="78">
        <v>2.63E-2</v>
      </c>
      <c r="N57" s="78">
        <v>7.4999999999999997E-2</v>
      </c>
      <c r="O57" s="77">
        <v>7723.54</v>
      </c>
      <c r="P57" s="77">
        <v>86.686041620811181</v>
      </c>
      <c r="Q57" s="77">
        <v>0</v>
      </c>
      <c r="R57" s="77">
        <v>25.769944500051</v>
      </c>
      <c r="S57" s="78">
        <v>0</v>
      </c>
      <c r="T57" s="78">
        <v>0.01</v>
      </c>
      <c r="U57" s="78">
        <v>5.9999999999999995E-4</v>
      </c>
    </row>
    <row r="58" spans="2:21">
      <c r="B58" t="s">
        <v>340</v>
      </c>
      <c r="C58" t="s">
        <v>341</v>
      </c>
      <c r="D58" t="s">
        <v>123</v>
      </c>
      <c r="E58" t="s">
        <v>244</v>
      </c>
      <c r="F58"/>
      <c r="G58" t="s">
        <v>327</v>
      </c>
      <c r="H58" t="s">
        <v>262</v>
      </c>
      <c r="I58" t="s">
        <v>209</v>
      </c>
      <c r="J58"/>
      <c r="K58" s="77">
        <v>1.89</v>
      </c>
      <c r="L58" t="s">
        <v>106</v>
      </c>
      <c r="M58" s="78">
        <v>7.0499999999999993E-2</v>
      </c>
      <c r="N58" s="78">
        <v>7.0699999999999999E-2</v>
      </c>
      <c r="O58" s="77">
        <v>3046.16</v>
      </c>
      <c r="P58" s="77">
        <v>103.55541665572393</v>
      </c>
      <c r="Q58" s="77">
        <v>0</v>
      </c>
      <c r="R58" s="77">
        <v>12.141530704319999</v>
      </c>
      <c r="S58" s="78">
        <v>0</v>
      </c>
      <c r="T58" s="78">
        <v>4.7000000000000002E-3</v>
      </c>
      <c r="U58" s="78">
        <v>2.9999999999999997E-4</v>
      </c>
    </row>
    <row r="59" spans="2:21">
      <c r="B59" t="s">
        <v>342</v>
      </c>
      <c r="C59" t="s">
        <v>343</v>
      </c>
      <c r="D59" t="s">
        <v>123</v>
      </c>
      <c r="E59" t="s">
        <v>244</v>
      </c>
      <c r="F59"/>
      <c r="G59" t="s">
        <v>269</v>
      </c>
      <c r="H59" t="s">
        <v>262</v>
      </c>
      <c r="I59" t="s">
        <v>833</v>
      </c>
      <c r="J59"/>
      <c r="K59" s="77">
        <v>3.4</v>
      </c>
      <c r="L59" t="s">
        <v>106</v>
      </c>
      <c r="M59" s="78">
        <v>5.5E-2</v>
      </c>
      <c r="N59" s="78">
        <v>9.5399999999999999E-2</v>
      </c>
      <c r="O59" s="77">
        <v>2132.31</v>
      </c>
      <c r="P59" s="77">
        <v>88.25527873526832</v>
      </c>
      <c r="Q59" s="77">
        <v>0</v>
      </c>
      <c r="R59" s="77">
        <v>7.243341239766</v>
      </c>
      <c r="S59" s="78">
        <v>0</v>
      </c>
      <c r="T59" s="78">
        <v>2.8E-3</v>
      </c>
      <c r="U59" s="78">
        <v>2.0000000000000001E-4</v>
      </c>
    </row>
    <row r="60" spans="2:21">
      <c r="B60" t="s">
        <v>344</v>
      </c>
      <c r="C60" t="s">
        <v>345</v>
      </c>
      <c r="D60" t="s">
        <v>123</v>
      </c>
      <c r="E60" t="s">
        <v>244</v>
      </c>
      <c r="F60"/>
      <c r="G60" t="s">
        <v>269</v>
      </c>
      <c r="H60" t="s">
        <v>262</v>
      </c>
      <c r="I60" t="s">
        <v>833</v>
      </c>
      <c r="J60"/>
      <c r="K60" s="77">
        <v>2.98</v>
      </c>
      <c r="L60" t="s">
        <v>106</v>
      </c>
      <c r="M60" s="78">
        <v>0.06</v>
      </c>
      <c r="N60" s="78">
        <v>9.0700000000000003E-2</v>
      </c>
      <c r="O60" s="77">
        <v>9598.4500000000007</v>
      </c>
      <c r="P60" s="77">
        <v>92.206877183295219</v>
      </c>
      <c r="Q60" s="77">
        <v>0</v>
      </c>
      <c r="R60" s="77">
        <v>34.065308930546998</v>
      </c>
      <c r="S60" s="78">
        <v>0</v>
      </c>
      <c r="T60" s="78">
        <v>1.32E-2</v>
      </c>
      <c r="U60" s="78">
        <v>8.0000000000000004E-4</v>
      </c>
    </row>
    <row r="61" spans="2:21">
      <c r="B61" t="s">
        <v>346</v>
      </c>
      <c r="C61" t="s">
        <v>347</v>
      </c>
      <c r="D61" t="s">
        <v>123</v>
      </c>
      <c r="E61" t="s">
        <v>244</v>
      </c>
      <c r="F61"/>
      <c r="G61" t="s">
        <v>348</v>
      </c>
      <c r="H61" t="s">
        <v>262</v>
      </c>
      <c r="I61" t="s">
        <v>833</v>
      </c>
      <c r="J61"/>
      <c r="K61" s="77">
        <v>6.14</v>
      </c>
      <c r="L61" t="s">
        <v>110</v>
      </c>
      <c r="M61" s="78">
        <v>6.6299999999999998E-2</v>
      </c>
      <c r="N61" s="78">
        <v>6.4799999999999996E-2</v>
      </c>
      <c r="O61" s="77">
        <v>12184.64</v>
      </c>
      <c r="P61" s="77">
        <v>101.65115088504872</v>
      </c>
      <c r="Q61" s="77">
        <v>0</v>
      </c>
      <c r="R61" s="77">
        <v>50.255492205293997</v>
      </c>
      <c r="S61" s="78">
        <v>0</v>
      </c>
      <c r="T61" s="78">
        <v>1.95E-2</v>
      </c>
      <c r="U61" s="78">
        <v>1.1999999999999999E-3</v>
      </c>
    </row>
    <row r="62" spans="2:21">
      <c r="B62" t="s">
        <v>349</v>
      </c>
      <c r="C62" t="s">
        <v>350</v>
      </c>
      <c r="D62" t="s">
        <v>123</v>
      </c>
      <c r="E62" t="s">
        <v>244</v>
      </c>
      <c r="F62"/>
      <c r="G62" t="s">
        <v>327</v>
      </c>
      <c r="H62" t="s">
        <v>262</v>
      </c>
      <c r="I62" t="s">
        <v>833</v>
      </c>
      <c r="J62"/>
      <c r="K62" s="77">
        <v>1.33</v>
      </c>
      <c r="L62" t="s">
        <v>106</v>
      </c>
      <c r="M62" s="78">
        <v>4.2500000000000003E-2</v>
      </c>
      <c r="N62" s="78">
        <v>7.6200000000000004E-2</v>
      </c>
      <c r="O62" s="77">
        <v>6701.55</v>
      </c>
      <c r="P62" s="77">
        <v>96.07144400922175</v>
      </c>
      <c r="Q62" s="77">
        <v>0</v>
      </c>
      <c r="R62" s="77">
        <v>24.780923769744</v>
      </c>
      <c r="S62" s="78">
        <v>0</v>
      </c>
      <c r="T62" s="78">
        <v>9.5999999999999992E-3</v>
      </c>
      <c r="U62" s="78">
        <v>5.9999999999999995E-4</v>
      </c>
    </row>
    <row r="63" spans="2:21">
      <c r="B63" t="s">
        <v>351</v>
      </c>
      <c r="C63" t="s">
        <v>352</v>
      </c>
      <c r="D63" t="s">
        <v>123</v>
      </c>
      <c r="E63" t="s">
        <v>244</v>
      </c>
      <c r="F63"/>
      <c r="G63" t="s">
        <v>327</v>
      </c>
      <c r="H63" t="s">
        <v>262</v>
      </c>
      <c r="I63" t="s">
        <v>833</v>
      </c>
      <c r="J63"/>
      <c r="K63" s="77">
        <v>4.5599999999999996</v>
      </c>
      <c r="L63" t="s">
        <v>106</v>
      </c>
      <c r="M63" s="78">
        <v>3.1300000000000001E-2</v>
      </c>
      <c r="N63" s="78">
        <v>7.6600000000000001E-2</v>
      </c>
      <c r="O63" s="77">
        <v>3046.16</v>
      </c>
      <c r="P63" s="77">
        <v>82.596971583895794</v>
      </c>
      <c r="Q63" s="77">
        <v>0</v>
      </c>
      <c r="R63" s="77">
        <v>9.6842222160504008</v>
      </c>
      <c r="S63" s="78">
        <v>0</v>
      </c>
      <c r="T63" s="78">
        <v>3.8E-3</v>
      </c>
      <c r="U63" s="78">
        <v>2.0000000000000001E-4</v>
      </c>
    </row>
    <row r="64" spans="2:21">
      <c r="B64" t="s">
        <v>353</v>
      </c>
      <c r="C64" t="s">
        <v>354</v>
      </c>
      <c r="D64" t="s">
        <v>123</v>
      </c>
      <c r="E64" t="s">
        <v>244</v>
      </c>
      <c r="F64"/>
      <c r="G64" t="s">
        <v>348</v>
      </c>
      <c r="H64" t="s">
        <v>262</v>
      </c>
      <c r="I64" t="s">
        <v>209</v>
      </c>
      <c r="J64"/>
      <c r="K64" s="77">
        <v>4.3600000000000003</v>
      </c>
      <c r="L64" t="s">
        <v>110</v>
      </c>
      <c r="M64" s="78">
        <v>4.8800000000000003E-2</v>
      </c>
      <c r="N64" s="78">
        <v>5.5500000000000001E-2</v>
      </c>
      <c r="O64" s="77">
        <v>8346.48</v>
      </c>
      <c r="P64" s="77">
        <v>96.776150405919623</v>
      </c>
      <c r="Q64" s="77">
        <v>0</v>
      </c>
      <c r="R64" s="77">
        <v>32.774058770807997</v>
      </c>
      <c r="S64" s="78">
        <v>0</v>
      </c>
      <c r="T64" s="78">
        <v>1.2699999999999999E-2</v>
      </c>
      <c r="U64" s="78">
        <v>8.0000000000000004E-4</v>
      </c>
    </row>
    <row r="65" spans="2:21">
      <c r="B65" t="s">
        <v>355</v>
      </c>
      <c r="C65" t="s">
        <v>356</v>
      </c>
      <c r="D65" t="s">
        <v>123</v>
      </c>
      <c r="E65" t="s">
        <v>244</v>
      </c>
      <c r="F65"/>
      <c r="G65" t="s">
        <v>357</v>
      </c>
      <c r="H65" t="s">
        <v>262</v>
      </c>
      <c r="I65" t="s">
        <v>209</v>
      </c>
      <c r="J65"/>
      <c r="K65" s="77">
        <v>7.31</v>
      </c>
      <c r="L65" t="s">
        <v>106</v>
      </c>
      <c r="M65" s="78">
        <v>5.8999999999999997E-2</v>
      </c>
      <c r="N65" s="78">
        <v>6.6400000000000001E-2</v>
      </c>
      <c r="O65" s="77">
        <v>8529.25</v>
      </c>
      <c r="P65" s="77">
        <v>94.923499633613744</v>
      </c>
      <c r="Q65" s="77">
        <v>0</v>
      </c>
      <c r="R65" s="77">
        <v>31.162514718532499</v>
      </c>
      <c r="S65" s="78">
        <v>0</v>
      </c>
      <c r="T65" s="78">
        <v>1.21E-2</v>
      </c>
      <c r="U65" s="78">
        <v>6.9999999999999999E-4</v>
      </c>
    </row>
    <row r="66" spans="2:21">
      <c r="B66" t="s">
        <v>358</v>
      </c>
      <c r="C66" t="s">
        <v>359</v>
      </c>
      <c r="D66" t="s">
        <v>123</v>
      </c>
      <c r="E66" t="s">
        <v>244</v>
      </c>
      <c r="F66"/>
      <c r="G66" t="s">
        <v>360</v>
      </c>
      <c r="H66" t="s">
        <v>262</v>
      </c>
      <c r="I66" t="s">
        <v>209</v>
      </c>
      <c r="J66"/>
      <c r="K66" s="77">
        <v>6.86</v>
      </c>
      <c r="L66" t="s">
        <v>106</v>
      </c>
      <c r="M66" s="78">
        <v>3.15E-2</v>
      </c>
      <c r="N66" s="78">
        <v>7.1900000000000006E-2</v>
      </c>
      <c r="O66" s="77">
        <v>6092.32</v>
      </c>
      <c r="P66" s="77">
        <v>76.969249770202481</v>
      </c>
      <c r="Q66" s="77">
        <v>0</v>
      </c>
      <c r="R66" s="77">
        <v>18.0487808277624</v>
      </c>
      <c r="S66" s="78">
        <v>0</v>
      </c>
      <c r="T66" s="78">
        <v>7.0000000000000001E-3</v>
      </c>
      <c r="U66" s="78">
        <v>4.0000000000000002E-4</v>
      </c>
    </row>
    <row r="67" spans="2:21">
      <c r="B67" t="s">
        <v>361</v>
      </c>
      <c r="C67" t="s">
        <v>362</v>
      </c>
      <c r="D67" t="s">
        <v>123</v>
      </c>
      <c r="E67" t="s">
        <v>244</v>
      </c>
      <c r="F67"/>
      <c r="G67" t="s">
        <v>363</v>
      </c>
      <c r="H67" t="s">
        <v>262</v>
      </c>
      <c r="I67" t="s">
        <v>833</v>
      </c>
      <c r="J67"/>
      <c r="K67" s="77">
        <v>7.21</v>
      </c>
      <c r="L67" t="s">
        <v>106</v>
      </c>
      <c r="M67" s="78">
        <v>6.25E-2</v>
      </c>
      <c r="N67" s="78">
        <v>6.7400000000000002E-2</v>
      </c>
      <c r="O67" s="77">
        <v>7615.4</v>
      </c>
      <c r="P67" s="77">
        <v>98.218777267116636</v>
      </c>
      <c r="Q67" s="77">
        <v>0</v>
      </c>
      <c r="R67" s="77">
        <v>28.789568388635999</v>
      </c>
      <c r="S67" s="78">
        <v>0</v>
      </c>
      <c r="T67" s="78">
        <v>1.12E-2</v>
      </c>
      <c r="U67" s="78">
        <v>6.9999999999999999E-4</v>
      </c>
    </row>
    <row r="68" spans="2:21">
      <c r="B68" t="s">
        <v>364</v>
      </c>
      <c r="C68" t="s">
        <v>365</v>
      </c>
      <c r="D68" t="s">
        <v>123</v>
      </c>
      <c r="E68" t="s">
        <v>244</v>
      </c>
      <c r="F68"/>
      <c r="G68" t="s">
        <v>314</v>
      </c>
      <c r="H68" t="s">
        <v>262</v>
      </c>
      <c r="I68" t="s">
        <v>833</v>
      </c>
      <c r="J68"/>
      <c r="K68" s="77">
        <v>4.37</v>
      </c>
      <c r="L68" t="s">
        <v>106</v>
      </c>
      <c r="M68" s="78">
        <v>4.4999999999999998E-2</v>
      </c>
      <c r="N68" s="78">
        <v>6.9800000000000001E-2</v>
      </c>
      <c r="O68" s="77">
        <v>9186.2999999999993</v>
      </c>
      <c r="P68" s="77">
        <v>90.378500408216581</v>
      </c>
      <c r="Q68" s="77">
        <v>0</v>
      </c>
      <c r="R68" s="77">
        <v>31.956092264367001</v>
      </c>
      <c r="S68" s="78">
        <v>0</v>
      </c>
      <c r="T68" s="78">
        <v>1.24E-2</v>
      </c>
      <c r="U68" s="78">
        <v>8.0000000000000004E-4</v>
      </c>
    </row>
    <row r="69" spans="2:21">
      <c r="B69" t="s">
        <v>366</v>
      </c>
      <c r="C69" t="s">
        <v>367</v>
      </c>
      <c r="D69" t="s">
        <v>123</v>
      </c>
      <c r="E69" t="s">
        <v>244</v>
      </c>
      <c r="F69"/>
      <c r="G69" t="s">
        <v>269</v>
      </c>
      <c r="H69" t="s">
        <v>262</v>
      </c>
      <c r="I69" t="s">
        <v>833</v>
      </c>
      <c r="J69"/>
      <c r="K69" s="77">
        <v>6.93</v>
      </c>
      <c r="L69" t="s">
        <v>106</v>
      </c>
      <c r="M69" s="78">
        <v>0.04</v>
      </c>
      <c r="N69" s="78">
        <v>6.5500000000000003E-2</v>
      </c>
      <c r="O69" s="77">
        <v>4569.24</v>
      </c>
      <c r="P69" s="77">
        <v>84.485110819304737</v>
      </c>
      <c r="Q69" s="77">
        <v>0</v>
      </c>
      <c r="R69" s="77">
        <v>14.8584004612824</v>
      </c>
      <c r="S69" s="78">
        <v>0</v>
      </c>
      <c r="T69" s="78">
        <v>5.7999999999999996E-3</v>
      </c>
      <c r="U69" s="78">
        <v>4.0000000000000002E-4</v>
      </c>
    </row>
    <row r="70" spans="2:21">
      <c r="B70" t="s">
        <v>368</v>
      </c>
      <c r="C70" t="s">
        <v>369</v>
      </c>
      <c r="D70" t="s">
        <v>123</v>
      </c>
      <c r="E70" t="s">
        <v>244</v>
      </c>
      <c r="F70"/>
      <c r="G70" t="s">
        <v>269</v>
      </c>
      <c r="H70" t="s">
        <v>262</v>
      </c>
      <c r="I70" t="s">
        <v>833</v>
      </c>
      <c r="J70"/>
      <c r="K70" s="77">
        <v>2.95</v>
      </c>
      <c r="L70" t="s">
        <v>106</v>
      </c>
      <c r="M70" s="78">
        <v>6.88E-2</v>
      </c>
      <c r="N70" s="78">
        <v>6.8400000000000002E-2</v>
      </c>
      <c r="O70" s="77">
        <v>7615.4</v>
      </c>
      <c r="P70" s="77">
        <v>101.33809748667174</v>
      </c>
      <c r="Q70" s="77">
        <v>0</v>
      </c>
      <c r="R70" s="77">
        <v>29.703893381124001</v>
      </c>
      <c r="S70" s="78">
        <v>0</v>
      </c>
      <c r="T70" s="78">
        <v>1.15E-2</v>
      </c>
      <c r="U70" s="78">
        <v>6.9999999999999999E-4</v>
      </c>
    </row>
    <row r="71" spans="2:21">
      <c r="B71" t="s">
        <v>370</v>
      </c>
      <c r="C71" t="s">
        <v>371</v>
      </c>
      <c r="D71" t="s">
        <v>123</v>
      </c>
      <c r="E71" t="s">
        <v>244</v>
      </c>
      <c r="F71"/>
      <c r="G71" t="s">
        <v>322</v>
      </c>
      <c r="H71" t="s">
        <v>262</v>
      </c>
      <c r="I71" t="s">
        <v>833</v>
      </c>
      <c r="J71"/>
      <c r="K71" s="77">
        <v>4.25</v>
      </c>
      <c r="L71" t="s">
        <v>106</v>
      </c>
      <c r="M71" s="78">
        <v>7.0499999999999993E-2</v>
      </c>
      <c r="N71" s="78">
        <v>7.0599999999999996E-2</v>
      </c>
      <c r="O71" s="77">
        <v>913.85</v>
      </c>
      <c r="P71" s="77">
        <v>100.07035804563112</v>
      </c>
      <c r="Q71" s="77">
        <v>0</v>
      </c>
      <c r="R71" s="77">
        <v>3.519883429983</v>
      </c>
      <c r="S71" s="78">
        <v>0</v>
      </c>
      <c r="T71" s="78">
        <v>1.4E-3</v>
      </c>
      <c r="U71" s="78">
        <v>1E-4</v>
      </c>
    </row>
    <row r="72" spans="2:21">
      <c r="B72" t="s">
        <v>372</v>
      </c>
      <c r="C72" t="s">
        <v>373</v>
      </c>
      <c r="D72" t="s">
        <v>123</v>
      </c>
      <c r="E72" t="s">
        <v>244</v>
      </c>
      <c r="F72"/>
      <c r="G72" t="s">
        <v>302</v>
      </c>
      <c r="H72" t="s">
        <v>262</v>
      </c>
      <c r="I72" t="s">
        <v>209</v>
      </c>
      <c r="J72"/>
      <c r="K72" s="77">
        <v>3.76</v>
      </c>
      <c r="L72" t="s">
        <v>113</v>
      </c>
      <c r="M72" s="78">
        <v>7.4200000000000002E-2</v>
      </c>
      <c r="N72" s="78">
        <v>7.5800000000000006E-2</v>
      </c>
      <c r="O72" s="77">
        <v>10356.94</v>
      </c>
      <c r="P72" s="77">
        <v>101.21023046961751</v>
      </c>
      <c r="Q72" s="77">
        <v>0</v>
      </c>
      <c r="R72" s="77">
        <v>49.269874049773101</v>
      </c>
      <c r="S72" s="78">
        <v>0</v>
      </c>
      <c r="T72" s="78">
        <v>1.9199999999999998E-2</v>
      </c>
      <c r="U72" s="78">
        <v>1.1999999999999999E-3</v>
      </c>
    </row>
    <row r="73" spans="2:21">
      <c r="B73" t="s">
        <v>374</v>
      </c>
      <c r="C73" t="s">
        <v>375</v>
      </c>
      <c r="D73" t="s">
        <v>123</v>
      </c>
      <c r="E73" t="s">
        <v>244</v>
      </c>
      <c r="F73"/>
      <c r="G73" t="s">
        <v>299</v>
      </c>
      <c r="H73" t="s">
        <v>262</v>
      </c>
      <c r="I73" t="s">
        <v>209</v>
      </c>
      <c r="J73"/>
      <c r="K73" s="77">
        <v>3.1</v>
      </c>
      <c r="L73" t="s">
        <v>106</v>
      </c>
      <c r="M73" s="78">
        <v>4.7E-2</v>
      </c>
      <c r="N73" s="78">
        <v>7.7399999999999997E-2</v>
      </c>
      <c r="O73" s="77">
        <v>5787.7</v>
      </c>
      <c r="P73" s="77">
        <v>91.355777441816272</v>
      </c>
      <c r="Q73" s="77">
        <v>0</v>
      </c>
      <c r="R73" s="77">
        <v>20.351196176018998</v>
      </c>
      <c r="S73" s="78">
        <v>0</v>
      </c>
      <c r="T73" s="78">
        <v>7.9000000000000008E-3</v>
      </c>
      <c r="U73" s="78">
        <v>5.0000000000000001E-4</v>
      </c>
    </row>
    <row r="74" spans="2:21">
      <c r="B74" t="s">
        <v>376</v>
      </c>
      <c r="C74" t="s">
        <v>377</v>
      </c>
      <c r="D74" t="s">
        <v>123</v>
      </c>
      <c r="E74" t="s">
        <v>244</v>
      </c>
      <c r="F74"/>
      <c r="G74" t="s">
        <v>327</v>
      </c>
      <c r="H74" t="s">
        <v>262</v>
      </c>
      <c r="I74" t="s">
        <v>209</v>
      </c>
      <c r="J74"/>
      <c r="K74" s="77">
        <v>3.91</v>
      </c>
      <c r="L74" t="s">
        <v>106</v>
      </c>
      <c r="M74" s="78">
        <v>7.9500000000000001E-2</v>
      </c>
      <c r="N74" s="78">
        <v>8.1799999999999998E-2</v>
      </c>
      <c r="O74" s="77">
        <v>4569.24</v>
      </c>
      <c r="P74" s="77">
        <v>101.18391593350316</v>
      </c>
      <c r="Q74" s="77">
        <v>0</v>
      </c>
      <c r="R74" s="77">
        <v>17.795220111579599</v>
      </c>
      <c r="S74" s="78">
        <v>0</v>
      </c>
      <c r="T74" s="78">
        <v>6.8999999999999999E-3</v>
      </c>
      <c r="U74" s="78">
        <v>4.0000000000000002E-4</v>
      </c>
    </row>
    <row r="75" spans="2:21">
      <c r="B75" t="s">
        <v>378</v>
      </c>
      <c r="C75" t="s">
        <v>379</v>
      </c>
      <c r="D75" t="s">
        <v>123</v>
      </c>
      <c r="E75" t="s">
        <v>244</v>
      </c>
      <c r="F75"/>
      <c r="G75" t="s">
        <v>302</v>
      </c>
      <c r="H75" t="s">
        <v>380</v>
      </c>
      <c r="I75" t="s">
        <v>224</v>
      </c>
      <c r="J75"/>
      <c r="K75" s="77">
        <v>3.29</v>
      </c>
      <c r="L75" t="s">
        <v>106</v>
      </c>
      <c r="M75" s="78">
        <v>6.88E-2</v>
      </c>
      <c r="N75" s="78">
        <v>8.5599999999999996E-2</v>
      </c>
      <c r="O75" s="77">
        <v>3289.85</v>
      </c>
      <c r="P75" s="77">
        <v>96.035204948553883</v>
      </c>
      <c r="Q75" s="77">
        <v>0</v>
      </c>
      <c r="R75" s="77">
        <v>12.16058521731</v>
      </c>
      <c r="S75" s="78">
        <v>0</v>
      </c>
      <c r="T75" s="78">
        <v>4.7000000000000002E-3</v>
      </c>
      <c r="U75" s="78">
        <v>2.9999999999999997E-4</v>
      </c>
    </row>
    <row r="76" spans="2:21">
      <c r="B76" t="s">
        <v>381</v>
      </c>
      <c r="C76" t="s">
        <v>382</v>
      </c>
      <c r="D76" t="s">
        <v>123</v>
      </c>
      <c r="E76" t="s">
        <v>244</v>
      </c>
      <c r="F76"/>
      <c r="G76" t="s">
        <v>281</v>
      </c>
      <c r="H76" t="s">
        <v>262</v>
      </c>
      <c r="I76" t="s">
        <v>833</v>
      </c>
      <c r="J76"/>
      <c r="K76" s="77">
        <v>1.81</v>
      </c>
      <c r="L76" t="s">
        <v>106</v>
      </c>
      <c r="M76" s="78">
        <v>5.7500000000000002E-2</v>
      </c>
      <c r="N76" s="78">
        <v>7.9100000000000004E-2</v>
      </c>
      <c r="O76" s="77">
        <v>2581.62</v>
      </c>
      <c r="P76" s="77">
        <v>96.631805184341616</v>
      </c>
      <c r="Q76" s="77">
        <v>0</v>
      </c>
      <c r="R76" s="77">
        <v>9.6019694686410002</v>
      </c>
      <c r="S76" s="78">
        <v>0</v>
      </c>
      <c r="T76" s="78">
        <v>3.7000000000000002E-3</v>
      </c>
      <c r="U76" s="78">
        <v>2.0000000000000001E-4</v>
      </c>
    </row>
    <row r="77" spans="2:21">
      <c r="B77" t="s">
        <v>383</v>
      </c>
      <c r="C77" t="s">
        <v>384</v>
      </c>
      <c r="D77" t="s">
        <v>123</v>
      </c>
      <c r="E77" t="s">
        <v>244</v>
      </c>
      <c r="F77"/>
      <c r="G77" t="s">
        <v>348</v>
      </c>
      <c r="H77" t="s">
        <v>262</v>
      </c>
      <c r="I77" t="s">
        <v>209</v>
      </c>
      <c r="J77"/>
      <c r="K77" s="77">
        <v>3.95</v>
      </c>
      <c r="L77" t="s">
        <v>110</v>
      </c>
      <c r="M77" s="78">
        <v>0.04</v>
      </c>
      <c r="N77" s="78">
        <v>6.0100000000000001E-2</v>
      </c>
      <c r="O77" s="77">
        <v>7310.78</v>
      </c>
      <c r="P77" s="77">
        <v>93.552444505237474</v>
      </c>
      <c r="Q77" s="77">
        <v>0</v>
      </c>
      <c r="R77" s="77">
        <v>27.750919880238001</v>
      </c>
      <c r="S77" s="78">
        <v>0</v>
      </c>
      <c r="T77" s="78">
        <v>1.0800000000000001E-2</v>
      </c>
      <c r="U77" s="78">
        <v>6.9999999999999999E-4</v>
      </c>
    </row>
    <row r="78" spans="2:21">
      <c r="B78" t="s">
        <v>385</v>
      </c>
      <c r="C78" t="s">
        <v>386</v>
      </c>
      <c r="D78" t="s">
        <v>123</v>
      </c>
      <c r="E78" t="s">
        <v>244</v>
      </c>
      <c r="F78"/>
      <c r="G78" t="s">
        <v>387</v>
      </c>
      <c r="H78" t="s">
        <v>262</v>
      </c>
      <c r="I78" t="s">
        <v>209</v>
      </c>
      <c r="J78"/>
      <c r="K78" s="77">
        <v>3.74</v>
      </c>
      <c r="L78" t="s">
        <v>110</v>
      </c>
      <c r="M78" s="78">
        <v>4.6300000000000001E-2</v>
      </c>
      <c r="N78" s="78">
        <v>5.7099999999999998E-2</v>
      </c>
      <c r="O78" s="77">
        <v>6244.63</v>
      </c>
      <c r="P78" s="77">
        <v>100.28508984199225</v>
      </c>
      <c r="Q78" s="77">
        <v>0</v>
      </c>
      <c r="R78" s="77">
        <v>25.4098211095335</v>
      </c>
      <c r="S78" s="78">
        <v>0</v>
      </c>
      <c r="T78" s="78">
        <v>9.9000000000000008E-3</v>
      </c>
      <c r="U78" s="78">
        <v>5.9999999999999995E-4</v>
      </c>
    </row>
    <row r="79" spans="2:21">
      <c r="B79" t="s">
        <v>388</v>
      </c>
      <c r="C79" t="s">
        <v>389</v>
      </c>
      <c r="D79" t="s">
        <v>123</v>
      </c>
      <c r="E79" t="s">
        <v>244</v>
      </c>
      <c r="F79"/>
      <c r="G79" t="s">
        <v>322</v>
      </c>
      <c r="H79" t="s">
        <v>262</v>
      </c>
      <c r="I79" t="s">
        <v>209</v>
      </c>
      <c r="J79"/>
      <c r="K79" s="77">
        <v>4.28</v>
      </c>
      <c r="L79" t="s">
        <v>110</v>
      </c>
      <c r="M79" s="78">
        <v>4.6300000000000001E-2</v>
      </c>
      <c r="N79" s="78">
        <v>7.3700000000000002E-2</v>
      </c>
      <c r="O79" s="77">
        <v>4295.09</v>
      </c>
      <c r="P79" s="77">
        <v>89.980944965065049</v>
      </c>
      <c r="Q79" s="77">
        <v>0</v>
      </c>
      <c r="R79" s="77">
        <v>15.6812741241233</v>
      </c>
      <c r="S79" s="78">
        <v>0</v>
      </c>
      <c r="T79" s="78">
        <v>6.1000000000000004E-3</v>
      </c>
      <c r="U79" s="78">
        <v>4.0000000000000002E-4</v>
      </c>
    </row>
    <row r="80" spans="2:21">
      <c r="B80" t="s">
        <v>390</v>
      </c>
      <c r="C80" t="s">
        <v>391</v>
      </c>
      <c r="D80" t="s">
        <v>123</v>
      </c>
      <c r="E80" t="s">
        <v>244</v>
      </c>
      <c r="F80"/>
      <c r="G80" t="s">
        <v>348</v>
      </c>
      <c r="H80" t="s">
        <v>262</v>
      </c>
      <c r="I80" t="s">
        <v>209</v>
      </c>
      <c r="J80"/>
      <c r="K80" s="77">
        <v>6.72</v>
      </c>
      <c r="L80" t="s">
        <v>110</v>
      </c>
      <c r="M80" s="78">
        <v>7.8799999999999995E-2</v>
      </c>
      <c r="N80" s="78">
        <v>7.6200000000000004E-2</v>
      </c>
      <c r="O80" s="77">
        <v>8224.6299999999992</v>
      </c>
      <c r="P80" s="77">
        <v>101.24165721862245</v>
      </c>
      <c r="Q80" s="77">
        <v>0</v>
      </c>
      <c r="R80" s="77">
        <v>33.785795071845698</v>
      </c>
      <c r="S80" s="78">
        <v>0</v>
      </c>
      <c r="T80" s="78">
        <v>1.3100000000000001E-2</v>
      </c>
      <c r="U80" s="78">
        <v>8.0000000000000004E-4</v>
      </c>
    </row>
    <row r="81" spans="2:21">
      <c r="B81" s="83" t="s">
        <v>834</v>
      </c>
      <c r="C81" t="s">
        <v>392</v>
      </c>
      <c r="D81" t="s">
        <v>123</v>
      </c>
      <c r="E81" t="s">
        <v>244</v>
      </c>
      <c r="F81"/>
      <c r="G81" t="s">
        <v>393</v>
      </c>
      <c r="H81" t="s">
        <v>262</v>
      </c>
      <c r="I81" t="s">
        <v>833</v>
      </c>
      <c r="J81"/>
      <c r="K81" s="77">
        <v>7.03</v>
      </c>
      <c r="L81" t="s">
        <v>106</v>
      </c>
      <c r="M81" s="78">
        <v>4.2799999999999998E-2</v>
      </c>
      <c r="N81" s="78">
        <v>6.6600000000000006E-2</v>
      </c>
      <c r="O81" s="77">
        <v>12184.64</v>
      </c>
      <c r="P81" s="77">
        <v>84.876519132284585</v>
      </c>
      <c r="Q81" s="77">
        <v>0</v>
      </c>
      <c r="R81" s="77">
        <v>39.805966559779201</v>
      </c>
      <c r="S81" s="78">
        <v>0</v>
      </c>
      <c r="T81" s="78">
        <v>1.55E-2</v>
      </c>
      <c r="U81" s="78">
        <v>1E-3</v>
      </c>
    </row>
    <row r="82" spans="2:21">
      <c r="B82" t="s">
        <v>394</v>
      </c>
      <c r="C82" t="s">
        <v>395</v>
      </c>
      <c r="D82" t="s">
        <v>123</v>
      </c>
      <c r="E82" t="s">
        <v>244</v>
      </c>
      <c r="F82"/>
      <c r="G82" t="s">
        <v>314</v>
      </c>
      <c r="H82" t="s">
        <v>396</v>
      </c>
      <c r="I82" t="s">
        <v>833</v>
      </c>
      <c r="J82"/>
      <c r="K82" s="77">
        <v>1.61</v>
      </c>
      <c r="L82" t="s">
        <v>106</v>
      </c>
      <c r="M82" s="78">
        <v>6.5000000000000002E-2</v>
      </c>
      <c r="N82" s="78">
        <v>7.85E-2</v>
      </c>
      <c r="O82" s="77">
        <v>3046.16</v>
      </c>
      <c r="P82" s="77">
        <v>99.320721748036874</v>
      </c>
      <c r="Q82" s="77">
        <v>0</v>
      </c>
      <c r="R82" s="77">
        <v>11.645026707662399</v>
      </c>
      <c r="S82" s="78">
        <v>0</v>
      </c>
      <c r="T82" s="78">
        <v>4.4999999999999997E-3</v>
      </c>
      <c r="U82" s="78">
        <v>2.9999999999999997E-4</v>
      </c>
    </row>
    <row r="83" spans="2:21">
      <c r="B83" t="s">
        <v>397</v>
      </c>
      <c r="C83" t="s">
        <v>398</v>
      </c>
      <c r="D83" t="s">
        <v>123</v>
      </c>
      <c r="E83" t="s">
        <v>244</v>
      </c>
      <c r="F83"/>
      <c r="G83" t="s">
        <v>348</v>
      </c>
      <c r="H83" t="s">
        <v>396</v>
      </c>
      <c r="I83" t="s">
        <v>833</v>
      </c>
      <c r="J83"/>
      <c r="K83" s="77">
        <v>4.2300000000000004</v>
      </c>
      <c r="L83" t="s">
        <v>106</v>
      </c>
      <c r="M83" s="78">
        <v>4.1300000000000003E-2</v>
      </c>
      <c r="N83" s="78">
        <v>7.5300000000000006E-2</v>
      </c>
      <c r="O83" s="77">
        <v>10905.25</v>
      </c>
      <c r="P83" s="77">
        <v>86.911208615116578</v>
      </c>
      <c r="Q83" s="77">
        <v>0</v>
      </c>
      <c r="R83" s="77">
        <v>36.4803777387975</v>
      </c>
      <c r="S83" s="78">
        <v>0</v>
      </c>
      <c r="T83" s="78">
        <v>1.4200000000000001E-2</v>
      </c>
      <c r="U83" s="78">
        <v>8.9999999999999998E-4</v>
      </c>
    </row>
    <row r="84" spans="2:21">
      <c r="B84" t="s">
        <v>399</v>
      </c>
      <c r="C84" t="s">
        <v>400</v>
      </c>
      <c r="D84" t="s">
        <v>123</v>
      </c>
      <c r="E84" t="s">
        <v>244</v>
      </c>
      <c r="F84"/>
      <c r="G84" t="s">
        <v>401</v>
      </c>
      <c r="H84" t="s">
        <v>396</v>
      </c>
      <c r="I84" t="s">
        <v>209</v>
      </c>
      <c r="J84"/>
      <c r="K84" s="77">
        <v>3.79</v>
      </c>
      <c r="L84" t="s">
        <v>110</v>
      </c>
      <c r="M84" s="78">
        <v>3.1300000000000001E-2</v>
      </c>
      <c r="N84" s="78">
        <v>6.6600000000000006E-2</v>
      </c>
      <c r="O84" s="77">
        <v>4569.24</v>
      </c>
      <c r="P84" s="77">
        <v>89.363726956780553</v>
      </c>
      <c r="Q84" s="77">
        <v>0</v>
      </c>
      <c r="R84" s="77">
        <v>16.567759111962001</v>
      </c>
      <c r="S84" s="78">
        <v>0</v>
      </c>
      <c r="T84" s="78">
        <v>6.4000000000000003E-3</v>
      </c>
      <c r="U84" s="78">
        <v>4.0000000000000002E-4</v>
      </c>
    </row>
    <row r="85" spans="2:21">
      <c r="B85" t="s">
        <v>402</v>
      </c>
      <c r="C85" t="s">
        <v>403</v>
      </c>
      <c r="D85" t="s">
        <v>123</v>
      </c>
      <c r="E85" t="s">
        <v>244</v>
      </c>
      <c r="F85"/>
      <c r="G85" t="s">
        <v>404</v>
      </c>
      <c r="H85" t="s">
        <v>396</v>
      </c>
      <c r="I85" t="s">
        <v>209</v>
      </c>
      <c r="J85"/>
      <c r="K85" s="77">
        <v>4.57</v>
      </c>
      <c r="L85" t="s">
        <v>110</v>
      </c>
      <c r="M85" s="78">
        <v>6.6299999999999998E-2</v>
      </c>
      <c r="N85" s="78">
        <v>6.8400000000000002E-2</v>
      </c>
      <c r="O85" s="77">
        <v>5178.47</v>
      </c>
      <c r="P85" s="77">
        <v>98.622355199508974</v>
      </c>
      <c r="Q85" s="77">
        <v>0</v>
      </c>
      <c r="R85" s="77">
        <v>20.7221762311448</v>
      </c>
      <c r="S85" s="78">
        <v>0</v>
      </c>
      <c r="T85" s="78">
        <v>8.0999999999999996E-3</v>
      </c>
      <c r="U85" s="78">
        <v>5.0000000000000001E-4</v>
      </c>
    </row>
    <row r="86" spans="2:21">
      <c r="B86" t="s">
        <v>405</v>
      </c>
      <c r="C86" t="s">
        <v>406</v>
      </c>
      <c r="D86" t="s">
        <v>123</v>
      </c>
      <c r="E86" t="s">
        <v>244</v>
      </c>
      <c r="F86"/>
      <c r="G86" t="s">
        <v>302</v>
      </c>
      <c r="H86" t="s">
        <v>407</v>
      </c>
      <c r="I86" t="s">
        <v>224</v>
      </c>
      <c r="J86"/>
      <c r="K86" s="77">
        <v>4.8099999999999996</v>
      </c>
      <c r="L86" t="s">
        <v>106</v>
      </c>
      <c r="M86" s="78">
        <v>7.7499999999999999E-2</v>
      </c>
      <c r="N86" s="78">
        <v>8.77E-2</v>
      </c>
      <c r="O86" s="77">
        <v>6289.41</v>
      </c>
      <c r="P86" s="77">
        <v>95.504165891554209</v>
      </c>
      <c r="Q86" s="77">
        <v>0</v>
      </c>
      <c r="R86" s="77">
        <v>23.119590307439999</v>
      </c>
      <c r="S86" s="78">
        <v>0</v>
      </c>
      <c r="T86" s="78">
        <v>8.9999999999999993E-3</v>
      </c>
      <c r="U86" s="78">
        <v>5.9999999999999995E-4</v>
      </c>
    </row>
    <row r="87" spans="2:21">
      <c r="B87" t="s">
        <v>408</v>
      </c>
      <c r="C87" t="s">
        <v>409</v>
      </c>
      <c r="D87" t="s">
        <v>123</v>
      </c>
      <c r="E87" t="s">
        <v>244</v>
      </c>
      <c r="F87"/>
      <c r="G87" t="s">
        <v>387</v>
      </c>
      <c r="H87" t="s">
        <v>396</v>
      </c>
      <c r="I87" t="s">
        <v>833</v>
      </c>
      <c r="J87"/>
      <c r="K87" s="77">
        <v>4.33</v>
      </c>
      <c r="L87" t="s">
        <v>113</v>
      </c>
      <c r="M87" s="78">
        <v>8.3799999999999999E-2</v>
      </c>
      <c r="N87" s="78">
        <v>8.3599999999999994E-2</v>
      </c>
      <c r="O87" s="77">
        <v>9138.48</v>
      </c>
      <c r="P87" s="77">
        <v>101.91552053295506</v>
      </c>
      <c r="Q87" s="77">
        <v>0</v>
      </c>
      <c r="R87" s="77">
        <v>43.776382524598198</v>
      </c>
      <c r="S87" s="78">
        <v>0</v>
      </c>
      <c r="T87" s="78">
        <v>1.7000000000000001E-2</v>
      </c>
      <c r="U87" s="78">
        <v>1.1000000000000001E-3</v>
      </c>
    </row>
    <row r="88" spans="2:21">
      <c r="B88" t="s">
        <v>410</v>
      </c>
      <c r="C88" t="s">
        <v>411</v>
      </c>
      <c r="D88" t="s">
        <v>123</v>
      </c>
      <c r="E88" t="s">
        <v>244</v>
      </c>
      <c r="F88"/>
      <c r="G88" t="s">
        <v>322</v>
      </c>
      <c r="H88" t="s">
        <v>396</v>
      </c>
      <c r="I88" t="s">
        <v>209</v>
      </c>
      <c r="J88"/>
      <c r="K88" s="77">
        <v>6.93</v>
      </c>
      <c r="L88" t="s">
        <v>106</v>
      </c>
      <c r="M88" s="78">
        <v>6.0999999999999999E-2</v>
      </c>
      <c r="N88" s="78">
        <v>7.0000000000000007E-2</v>
      </c>
      <c r="O88" s="77">
        <v>1523.08</v>
      </c>
      <c r="P88" s="77">
        <v>94.23983199831919</v>
      </c>
      <c r="Q88" s="77">
        <v>0</v>
      </c>
      <c r="R88" s="77">
        <v>5.5246545797867999</v>
      </c>
      <c r="S88" s="78">
        <v>0</v>
      </c>
      <c r="T88" s="78">
        <v>2.0999999999999999E-3</v>
      </c>
      <c r="U88" s="78">
        <v>1E-4</v>
      </c>
    </row>
    <row r="89" spans="2:21">
      <c r="B89" t="s">
        <v>412</v>
      </c>
      <c r="C89" t="s">
        <v>413</v>
      </c>
      <c r="D89" t="s">
        <v>123</v>
      </c>
      <c r="E89" t="s">
        <v>244</v>
      </c>
      <c r="F89"/>
      <c r="G89" t="s">
        <v>322</v>
      </c>
      <c r="H89" t="s">
        <v>396</v>
      </c>
      <c r="I89" t="s">
        <v>209</v>
      </c>
      <c r="J89"/>
      <c r="K89" s="77">
        <v>4.08</v>
      </c>
      <c r="L89" t="s">
        <v>110</v>
      </c>
      <c r="M89" s="78">
        <v>6.13E-2</v>
      </c>
      <c r="N89" s="78">
        <v>5.4600000000000003E-2</v>
      </c>
      <c r="O89" s="77">
        <v>6092.32</v>
      </c>
      <c r="P89" s="77">
        <v>104.69084732253066</v>
      </c>
      <c r="Q89" s="77">
        <v>0</v>
      </c>
      <c r="R89" s="77">
        <v>25.879146550602002</v>
      </c>
      <c r="S89" s="78">
        <v>0</v>
      </c>
      <c r="T89" s="78">
        <v>1.01E-2</v>
      </c>
      <c r="U89" s="78">
        <v>5.9999999999999995E-4</v>
      </c>
    </row>
    <row r="90" spans="2:21">
      <c r="B90" t="s">
        <v>414</v>
      </c>
      <c r="C90" t="s">
        <v>415</v>
      </c>
      <c r="D90" t="s">
        <v>123</v>
      </c>
      <c r="E90" t="s">
        <v>244</v>
      </c>
      <c r="F90"/>
      <c r="G90" t="s">
        <v>322</v>
      </c>
      <c r="H90" t="s">
        <v>396</v>
      </c>
      <c r="I90" t="s">
        <v>209</v>
      </c>
      <c r="J90"/>
      <c r="K90" s="77">
        <v>3.44</v>
      </c>
      <c r="L90" t="s">
        <v>106</v>
      </c>
      <c r="M90" s="78">
        <v>7.3499999999999996E-2</v>
      </c>
      <c r="N90" s="78">
        <v>6.7299999999999999E-2</v>
      </c>
      <c r="O90" s="77">
        <v>4873.8599999999997</v>
      </c>
      <c r="P90" s="77">
        <v>104.1070003282819</v>
      </c>
      <c r="Q90" s="77">
        <v>0</v>
      </c>
      <c r="R90" s="77">
        <v>19.529939338423802</v>
      </c>
      <c r="S90" s="78">
        <v>0</v>
      </c>
      <c r="T90" s="78">
        <v>7.6E-3</v>
      </c>
      <c r="U90" s="78">
        <v>5.0000000000000001E-4</v>
      </c>
    </row>
    <row r="91" spans="2:21">
      <c r="B91" t="s">
        <v>416</v>
      </c>
      <c r="C91" t="s">
        <v>417</v>
      </c>
      <c r="D91" t="s">
        <v>123</v>
      </c>
      <c r="E91" t="s">
        <v>244</v>
      </c>
      <c r="F91"/>
      <c r="G91" t="s">
        <v>302</v>
      </c>
      <c r="H91" t="s">
        <v>407</v>
      </c>
      <c r="I91" t="s">
        <v>224</v>
      </c>
      <c r="J91"/>
      <c r="K91" s="77">
        <v>4.18</v>
      </c>
      <c r="L91" t="s">
        <v>106</v>
      </c>
      <c r="M91" s="78">
        <v>7.4999999999999997E-2</v>
      </c>
      <c r="N91" s="78">
        <v>9.4100000000000003E-2</v>
      </c>
      <c r="O91" s="77">
        <v>7310.78</v>
      </c>
      <c r="P91" s="77">
        <v>93.908000683921557</v>
      </c>
      <c r="Q91" s="77">
        <v>0</v>
      </c>
      <c r="R91" s="77">
        <v>26.424952822407601</v>
      </c>
      <c r="S91" s="78">
        <v>0</v>
      </c>
      <c r="T91" s="78">
        <v>1.03E-2</v>
      </c>
      <c r="U91" s="78">
        <v>5.9999999999999995E-4</v>
      </c>
    </row>
    <row r="92" spans="2:21">
      <c r="B92" t="s">
        <v>418</v>
      </c>
      <c r="C92" t="s">
        <v>419</v>
      </c>
      <c r="D92" t="s">
        <v>123</v>
      </c>
      <c r="E92" t="s">
        <v>244</v>
      </c>
      <c r="F92"/>
      <c r="G92" t="s">
        <v>363</v>
      </c>
      <c r="H92" t="s">
        <v>396</v>
      </c>
      <c r="I92" t="s">
        <v>833</v>
      </c>
      <c r="J92"/>
      <c r="K92" s="77">
        <v>4.97</v>
      </c>
      <c r="L92" t="s">
        <v>106</v>
      </c>
      <c r="M92" s="78">
        <v>3.7499999999999999E-2</v>
      </c>
      <c r="N92" s="78">
        <v>6.59E-2</v>
      </c>
      <c r="O92" s="77">
        <v>3046.16</v>
      </c>
      <c r="P92" s="77">
        <v>88.756750820705406</v>
      </c>
      <c r="Q92" s="77">
        <v>0</v>
      </c>
      <c r="R92" s="77">
        <v>10.4064359944392</v>
      </c>
      <c r="S92" s="78">
        <v>0</v>
      </c>
      <c r="T92" s="78">
        <v>4.0000000000000001E-3</v>
      </c>
      <c r="U92" s="78">
        <v>2.0000000000000001E-4</v>
      </c>
    </row>
    <row r="93" spans="2:21">
      <c r="B93" t="s">
        <v>420</v>
      </c>
      <c r="C93" t="s">
        <v>421</v>
      </c>
      <c r="D93" t="s">
        <v>123</v>
      </c>
      <c r="E93" t="s">
        <v>244</v>
      </c>
      <c r="F93"/>
      <c r="G93" t="s">
        <v>393</v>
      </c>
      <c r="H93" t="s">
        <v>396</v>
      </c>
      <c r="I93" t="s">
        <v>209</v>
      </c>
      <c r="J93"/>
      <c r="K93" s="77">
        <v>6.84</v>
      </c>
      <c r="L93" t="s">
        <v>106</v>
      </c>
      <c r="M93" s="78">
        <v>5.1299999999999998E-2</v>
      </c>
      <c r="N93" s="78">
        <v>7.1099999999999997E-2</v>
      </c>
      <c r="O93" s="77">
        <v>6549.24</v>
      </c>
      <c r="P93" s="77">
        <v>87.877153471242465</v>
      </c>
      <c r="Q93" s="77">
        <v>0</v>
      </c>
      <c r="R93" s="77">
        <v>22.152094605414</v>
      </c>
      <c r="S93" s="78">
        <v>0</v>
      </c>
      <c r="T93" s="78">
        <v>8.6E-3</v>
      </c>
      <c r="U93" s="78">
        <v>5.0000000000000001E-4</v>
      </c>
    </row>
    <row r="94" spans="2:21">
      <c r="B94" t="s">
        <v>422</v>
      </c>
      <c r="C94" t="s">
        <v>423</v>
      </c>
      <c r="D94" t="s">
        <v>123</v>
      </c>
      <c r="E94" t="s">
        <v>244</v>
      </c>
      <c r="F94"/>
      <c r="G94" t="s">
        <v>314</v>
      </c>
      <c r="H94" t="s">
        <v>396</v>
      </c>
      <c r="I94" t="s">
        <v>209</v>
      </c>
      <c r="J94"/>
      <c r="K94" s="77">
        <v>7.01</v>
      </c>
      <c r="L94" t="s">
        <v>106</v>
      </c>
      <c r="M94" s="78">
        <v>6.4000000000000001E-2</v>
      </c>
      <c r="N94" s="78">
        <v>6.9400000000000003E-2</v>
      </c>
      <c r="O94" s="77">
        <v>7615.4</v>
      </c>
      <c r="P94" s="77">
        <v>98.792778186306691</v>
      </c>
      <c r="Q94" s="77">
        <v>0</v>
      </c>
      <c r="R94" s="77">
        <v>28.95781767027</v>
      </c>
      <c r="S94" s="78">
        <v>0</v>
      </c>
      <c r="T94" s="78">
        <v>1.1299999999999999E-2</v>
      </c>
      <c r="U94" s="78">
        <v>6.9999999999999999E-4</v>
      </c>
    </row>
    <row r="95" spans="2:21">
      <c r="B95" t="s">
        <v>424</v>
      </c>
      <c r="C95" t="s">
        <v>425</v>
      </c>
      <c r="D95" t="s">
        <v>123</v>
      </c>
      <c r="E95" t="s">
        <v>244</v>
      </c>
      <c r="F95"/>
      <c r="G95" t="s">
        <v>302</v>
      </c>
      <c r="H95" t="s">
        <v>407</v>
      </c>
      <c r="I95" t="s">
        <v>224</v>
      </c>
      <c r="J95"/>
      <c r="K95" s="77">
        <v>4.2300000000000004</v>
      </c>
      <c r="L95" t="s">
        <v>106</v>
      </c>
      <c r="M95" s="78">
        <v>7.6300000000000007E-2</v>
      </c>
      <c r="N95" s="78">
        <v>9.5500000000000002E-2</v>
      </c>
      <c r="O95" s="77">
        <v>9138.48</v>
      </c>
      <c r="P95" s="77">
        <v>92.700986229657445</v>
      </c>
      <c r="Q95" s="77">
        <v>0</v>
      </c>
      <c r="R95" s="77">
        <v>32.606653721553599</v>
      </c>
      <c r="S95" s="78">
        <v>0</v>
      </c>
      <c r="T95" s="78">
        <v>1.2699999999999999E-2</v>
      </c>
      <c r="U95" s="78">
        <v>8.0000000000000004E-4</v>
      </c>
    </row>
    <row r="96" spans="2:21">
      <c r="B96" t="s">
        <v>426</v>
      </c>
      <c r="C96" t="s">
        <v>427</v>
      </c>
      <c r="D96" t="s">
        <v>123</v>
      </c>
      <c r="E96" t="s">
        <v>244</v>
      </c>
      <c r="F96"/>
      <c r="G96" t="s">
        <v>269</v>
      </c>
      <c r="H96" t="s">
        <v>407</v>
      </c>
      <c r="I96" t="s">
        <v>224</v>
      </c>
      <c r="J96"/>
      <c r="K96" s="77">
        <v>3.17</v>
      </c>
      <c r="L96" t="s">
        <v>106</v>
      </c>
      <c r="M96" s="78">
        <v>5.2999999999999999E-2</v>
      </c>
      <c r="N96" s="78">
        <v>0.10100000000000001</v>
      </c>
      <c r="O96" s="77">
        <v>9427.8700000000008</v>
      </c>
      <c r="P96" s="77">
        <v>86.10338893514654</v>
      </c>
      <c r="Q96" s="77">
        <v>0</v>
      </c>
      <c r="R96" s="77">
        <v>31.245087245865601</v>
      </c>
      <c r="S96" s="78">
        <v>0</v>
      </c>
      <c r="T96" s="78">
        <v>1.21E-2</v>
      </c>
      <c r="U96" s="78">
        <v>8.0000000000000004E-4</v>
      </c>
    </row>
    <row r="97" spans="2:21">
      <c r="B97" t="s">
        <v>428</v>
      </c>
      <c r="C97" t="s">
        <v>429</v>
      </c>
      <c r="D97" t="s">
        <v>123</v>
      </c>
      <c r="E97" t="s">
        <v>244</v>
      </c>
      <c r="F97"/>
      <c r="G97" t="s">
        <v>387</v>
      </c>
      <c r="H97" t="s">
        <v>396</v>
      </c>
      <c r="I97" t="s">
        <v>833</v>
      </c>
      <c r="J97"/>
      <c r="K97" s="77">
        <v>6.19</v>
      </c>
      <c r="L97" t="s">
        <v>106</v>
      </c>
      <c r="M97" s="78">
        <v>4.1300000000000003E-2</v>
      </c>
      <c r="N97" s="78">
        <v>8.4199999999999997E-2</v>
      </c>
      <c r="O97" s="77">
        <v>3198.47</v>
      </c>
      <c r="P97" s="77">
        <v>77.034249550566358</v>
      </c>
      <c r="Q97" s="77">
        <v>0</v>
      </c>
      <c r="R97" s="77">
        <v>9.4836179247984003</v>
      </c>
      <c r="S97" s="78">
        <v>0</v>
      </c>
      <c r="T97" s="78">
        <v>3.7000000000000002E-3</v>
      </c>
      <c r="U97" s="78">
        <v>2.0000000000000001E-4</v>
      </c>
    </row>
    <row r="98" spans="2:21">
      <c r="B98" t="s">
        <v>430</v>
      </c>
      <c r="C98" t="s">
        <v>431</v>
      </c>
      <c r="D98" t="s">
        <v>123</v>
      </c>
      <c r="E98" t="s">
        <v>244</v>
      </c>
      <c r="F98"/>
      <c r="G98" t="s">
        <v>387</v>
      </c>
      <c r="H98" t="s">
        <v>396</v>
      </c>
      <c r="I98" t="s">
        <v>833</v>
      </c>
      <c r="J98"/>
      <c r="K98" s="77">
        <v>4.88</v>
      </c>
      <c r="L98" t="s">
        <v>110</v>
      </c>
      <c r="M98" s="78">
        <v>6.5000000000000002E-2</v>
      </c>
      <c r="N98" s="78">
        <v>6.3700000000000007E-2</v>
      </c>
      <c r="O98" s="77">
        <v>3655.39</v>
      </c>
      <c r="P98" s="77">
        <v>100.90243737056785</v>
      </c>
      <c r="Q98" s="77">
        <v>0</v>
      </c>
      <c r="R98" s="77">
        <v>14.9655921339105</v>
      </c>
      <c r="S98" s="78">
        <v>0</v>
      </c>
      <c r="T98" s="78">
        <v>5.7999999999999996E-3</v>
      </c>
      <c r="U98" s="78">
        <v>4.0000000000000002E-4</v>
      </c>
    </row>
    <row r="99" spans="2:21">
      <c r="B99" t="s">
        <v>432</v>
      </c>
      <c r="C99" t="s">
        <v>433</v>
      </c>
      <c r="D99" t="s">
        <v>123</v>
      </c>
      <c r="E99" t="s">
        <v>244</v>
      </c>
      <c r="F99"/>
      <c r="G99" t="s">
        <v>387</v>
      </c>
      <c r="H99" t="s">
        <v>396</v>
      </c>
      <c r="I99" t="s">
        <v>833</v>
      </c>
      <c r="J99"/>
      <c r="K99" s="77">
        <v>0.75</v>
      </c>
      <c r="L99" t="s">
        <v>106</v>
      </c>
      <c r="M99" s="78">
        <v>6.25E-2</v>
      </c>
      <c r="N99" s="78">
        <v>8.2100000000000006E-2</v>
      </c>
      <c r="O99" s="77">
        <v>8131.42</v>
      </c>
      <c r="P99" s="77">
        <v>104.23519412845481</v>
      </c>
      <c r="Q99" s="77">
        <v>0</v>
      </c>
      <c r="R99" s="77">
        <v>32.6233596748176</v>
      </c>
      <c r="S99" s="78">
        <v>0</v>
      </c>
      <c r="T99" s="78">
        <v>1.2699999999999999E-2</v>
      </c>
      <c r="U99" s="78">
        <v>8.0000000000000004E-4</v>
      </c>
    </row>
    <row r="100" spans="2:21">
      <c r="B100" t="s">
        <v>434</v>
      </c>
      <c r="C100" t="s">
        <v>435</v>
      </c>
      <c r="D100" t="s">
        <v>123</v>
      </c>
      <c r="E100" t="s">
        <v>244</v>
      </c>
      <c r="F100"/>
      <c r="G100" t="s">
        <v>314</v>
      </c>
      <c r="H100" t="s">
        <v>396</v>
      </c>
      <c r="I100" t="s">
        <v>209</v>
      </c>
      <c r="J100"/>
      <c r="K100" s="77">
        <v>2.77</v>
      </c>
      <c r="L100" t="s">
        <v>110</v>
      </c>
      <c r="M100" s="78">
        <v>5.7500000000000002E-2</v>
      </c>
      <c r="N100" s="78">
        <v>5.57E-2</v>
      </c>
      <c r="O100" s="77">
        <v>2772.01</v>
      </c>
      <c r="P100" s="77">
        <v>100.33043987575802</v>
      </c>
      <c r="Q100" s="77">
        <v>0</v>
      </c>
      <c r="R100" s="77">
        <v>11.284596570618</v>
      </c>
      <c r="S100" s="78">
        <v>0</v>
      </c>
      <c r="T100" s="78">
        <v>4.4000000000000003E-3</v>
      </c>
      <c r="U100" s="78">
        <v>2.9999999999999997E-4</v>
      </c>
    </row>
    <row r="101" spans="2:21">
      <c r="B101" t="s">
        <v>436</v>
      </c>
      <c r="C101" t="s">
        <v>437</v>
      </c>
      <c r="D101" t="s">
        <v>123</v>
      </c>
      <c r="E101" t="s">
        <v>244</v>
      </c>
      <c r="F101"/>
      <c r="G101" t="s">
        <v>314</v>
      </c>
      <c r="H101" t="s">
        <v>396</v>
      </c>
      <c r="I101" t="s">
        <v>209</v>
      </c>
      <c r="J101"/>
      <c r="K101" s="77">
        <v>4.7699999999999996</v>
      </c>
      <c r="L101" t="s">
        <v>110</v>
      </c>
      <c r="M101" s="78">
        <v>6.13E-2</v>
      </c>
      <c r="N101" s="78">
        <v>6.0900000000000003E-2</v>
      </c>
      <c r="O101" s="77">
        <v>6092.32</v>
      </c>
      <c r="P101" s="77">
        <v>99.869959700081409</v>
      </c>
      <c r="Q101" s="77">
        <v>0</v>
      </c>
      <c r="R101" s="77">
        <v>24.687442973105998</v>
      </c>
      <c r="S101" s="78">
        <v>0</v>
      </c>
      <c r="T101" s="78">
        <v>9.5999999999999992E-3</v>
      </c>
      <c r="U101" s="78">
        <v>5.9999999999999995E-4</v>
      </c>
    </row>
    <row r="102" spans="2:21">
      <c r="B102" t="s">
        <v>438</v>
      </c>
      <c r="C102" t="s">
        <v>439</v>
      </c>
      <c r="D102" t="s">
        <v>123</v>
      </c>
      <c r="E102" t="s">
        <v>244</v>
      </c>
      <c r="F102"/>
      <c r="G102" t="s">
        <v>314</v>
      </c>
      <c r="H102" t="s">
        <v>440</v>
      </c>
      <c r="I102" t="s">
        <v>224</v>
      </c>
      <c r="J102"/>
      <c r="K102" s="77">
        <v>6.31</v>
      </c>
      <c r="L102" t="s">
        <v>106</v>
      </c>
      <c r="M102" s="78">
        <v>3.7499999999999999E-2</v>
      </c>
      <c r="N102" s="78">
        <v>7.1099999999999997E-2</v>
      </c>
      <c r="O102" s="77">
        <v>9747.7099999999991</v>
      </c>
      <c r="P102" s="77">
        <v>80.647166517058878</v>
      </c>
      <c r="Q102" s="77">
        <v>0</v>
      </c>
      <c r="R102" s="77">
        <v>30.257958621989701</v>
      </c>
      <c r="S102" s="78">
        <v>0</v>
      </c>
      <c r="T102" s="78">
        <v>1.18E-2</v>
      </c>
      <c r="U102" s="78">
        <v>6.9999999999999999E-4</v>
      </c>
    </row>
    <row r="103" spans="2:21">
      <c r="B103" t="s">
        <v>441</v>
      </c>
      <c r="C103" t="s">
        <v>442</v>
      </c>
      <c r="D103" t="s">
        <v>123</v>
      </c>
      <c r="E103" t="s">
        <v>244</v>
      </c>
      <c r="F103"/>
      <c r="G103" t="s">
        <v>314</v>
      </c>
      <c r="H103" t="s">
        <v>440</v>
      </c>
      <c r="I103" t="s">
        <v>224</v>
      </c>
      <c r="J103"/>
      <c r="K103" s="77">
        <v>4.7699999999999996</v>
      </c>
      <c r="L103" t="s">
        <v>106</v>
      </c>
      <c r="M103" s="78">
        <v>5.8799999999999998E-2</v>
      </c>
      <c r="N103" s="78">
        <v>7.0999999999999994E-2</v>
      </c>
      <c r="O103" s="77">
        <v>913.85</v>
      </c>
      <c r="P103" s="77">
        <v>95.825372435301205</v>
      </c>
      <c r="Q103" s="77">
        <v>0</v>
      </c>
      <c r="R103" s="77">
        <v>3.370569938934</v>
      </c>
      <c r="S103" s="78">
        <v>0</v>
      </c>
      <c r="T103" s="78">
        <v>1.2999999999999999E-3</v>
      </c>
      <c r="U103" s="78">
        <v>1E-4</v>
      </c>
    </row>
    <row r="104" spans="2:21">
      <c r="B104" t="s">
        <v>443</v>
      </c>
      <c r="C104" t="s">
        <v>444</v>
      </c>
      <c r="D104" t="s">
        <v>123</v>
      </c>
      <c r="E104" t="s">
        <v>244</v>
      </c>
      <c r="F104"/>
      <c r="G104" t="s">
        <v>401</v>
      </c>
      <c r="H104" t="s">
        <v>445</v>
      </c>
      <c r="I104" t="s">
        <v>209</v>
      </c>
      <c r="J104"/>
      <c r="K104" s="77">
        <v>6.4</v>
      </c>
      <c r="L104" t="s">
        <v>106</v>
      </c>
      <c r="M104" s="78">
        <v>0.04</v>
      </c>
      <c r="N104" s="78">
        <v>6.6799999999999998E-2</v>
      </c>
      <c r="O104" s="77">
        <v>9138.48</v>
      </c>
      <c r="P104" s="77">
        <v>83.905444152638069</v>
      </c>
      <c r="Q104" s="77">
        <v>0</v>
      </c>
      <c r="R104" s="77">
        <v>29.512908914047198</v>
      </c>
      <c r="S104" s="78">
        <v>0</v>
      </c>
      <c r="T104" s="78">
        <v>1.15E-2</v>
      </c>
      <c r="U104" s="78">
        <v>6.9999999999999999E-4</v>
      </c>
    </row>
    <row r="105" spans="2:21">
      <c r="B105" t="s">
        <v>446</v>
      </c>
      <c r="C105" t="s">
        <v>447</v>
      </c>
      <c r="D105" t="s">
        <v>123</v>
      </c>
      <c r="E105" t="s">
        <v>244</v>
      </c>
      <c r="F105"/>
      <c r="G105" t="s">
        <v>322</v>
      </c>
      <c r="H105" t="s">
        <v>445</v>
      </c>
      <c r="I105" t="s">
        <v>209</v>
      </c>
      <c r="J105"/>
      <c r="K105" s="77">
        <v>5.58</v>
      </c>
      <c r="L105" t="s">
        <v>106</v>
      </c>
      <c r="M105" s="78">
        <v>3.7499999999999999E-2</v>
      </c>
      <c r="N105" s="78">
        <v>7.0499999999999993E-2</v>
      </c>
      <c r="O105" s="77">
        <v>5787.7</v>
      </c>
      <c r="P105" s="77">
        <v>83.404750539938149</v>
      </c>
      <c r="Q105" s="77">
        <v>0</v>
      </c>
      <c r="R105" s="77">
        <v>18.579957259202999</v>
      </c>
      <c r="S105" s="78">
        <v>0</v>
      </c>
      <c r="T105" s="78">
        <v>7.1999999999999998E-3</v>
      </c>
      <c r="U105" s="78">
        <v>4.0000000000000002E-4</v>
      </c>
    </row>
    <row r="106" spans="2:21">
      <c r="B106" t="s">
        <v>448</v>
      </c>
      <c r="C106" t="s">
        <v>449</v>
      </c>
      <c r="D106" t="s">
        <v>123</v>
      </c>
      <c r="E106" t="s">
        <v>244</v>
      </c>
      <c r="F106"/>
      <c r="G106" t="s">
        <v>269</v>
      </c>
      <c r="H106" t="s">
        <v>440</v>
      </c>
      <c r="I106" t="s">
        <v>224</v>
      </c>
      <c r="J106"/>
      <c r="K106" s="77">
        <v>4.1500000000000004</v>
      </c>
      <c r="L106" t="s">
        <v>106</v>
      </c>
      <c r="M106" s="78">
        <v>5.1299999999999998E-2</v>
      </c>
      <c r="N106" s="78">
        <v>7.0999999999999994E-2</v>
      </c>
      <c r="O106" s="77">
        <v>8732.43</v>
      </c>
      <c r="P106" s="77">
        <v>93.348319226148959</v>
      </c>
      <c r="Q106" s="77">
        <v>0</v>
      </c>
      <c r="R106" s="77">
        <v>31.375418458877402</v>
      </c>
      <c r="S106" s="78">
        <v>0</v>
      </c>
      <c r="T106" s="78">
        <v>1.2200000000000001E-2</v>
      </c>
      <c r="U106" s="78">
        <v>8.0000000000000004E-4</v>
      </c>
    </row>
    <row r="107" spans="2:21">
      <c r="B107" t="s">
        <v>450</v>
      </c>
      <c r="C107" t="s">
        <v>451</v>
      </c>
      <c r="D107" t="s">
        <v>123</v>
      </c>
      <c r="E107" t="s">
        <v>244</v>
      </c>
      <c r="F107"/>
      <c r="G107" t="s">
        <v>452</v>
      </c>
      <c r="H107" t="s">
        <v>440</v>
      </c>
      <c r="I107" t="s">
        <v>224</v>
      </c>
      <c r="J107"/>
      <c r="K107" s="77">
        <v>6.38</v>
      </c>
      <c r="L107" t="s">
        <v>106</v>
      </c>
      <c r="M107" s="78">
        <v>0.04</v>
      </c>
      <c r="N107" s="78">
        <v>6.7199999999999996E-2</v>
      </c>
      <c r="O107" s="77">
        <v>3503.08</v>
      </c>
      <c r="P107" s="77">
        <v>85.364334094568207</v>
      </c>
      <c r="Q107" s="77">
        <v>0</v>
      </c>
      <c r="R107" s="77">
        <v>11.5099761410652</v>
      </c>
      <c r="S107" s="78">
        <v>0</v>
      </c>
      <c r="T107" s="78">
        <v>4.4999999999999997E-3</v>
      </c>
      <c r="U107" s="78">
        <v>2.9999999999999997E-4</v>
      </c>
    </row>
    <row r="108" spans="2:21">
      <c r="B108" t="s">
        <v>453</v>
      </c>
      <c r="C108" t="s">
        <v>454</v>
      </c>
      <c r="D108" t="s">
        <v>123</v>
      </c>
      <c r="E108" t="s">
        <v>244</v>
      </c>
      <c r="F108"/>
      <c r="G108" t="s">
        <v>302</v>
      </c>
      <c r="H108" t="s">
        <v>445</v>
      </c>
      <c r="I108" t="s">
        <v>209</v>
      </c>
      <c r="J108"/>
      <c r="K108" s="77">
        <v>4.72</v>
      </c>
      <c r="L108" t="s">
        <v>110</v>
      </c>
      <c r="M108" s="78">
        <v>7.8799999999999995E-2</v>
      </c>
      <c r="N108" s="78">
        <v>8.7400000000000005E-2</v>
      </c>
      <c r="O108" s="77">
        <v>9077.56</v>
      </c>
      <c r="P108" s="77">
        <v>96.71342514948951</v>
      </c>
      <c r="Q108" s="77">
        <v>0</v>
      </c>
      <c r="R108" s="77">
        <v>35.621681887770002</v>
      </c>
      <c r="S108" s="78">
        <v>0</v>
      </c>
      <c r="T108" s="78">
        <v>1.38E-2</v>
      </c>
      <c r="U108" s="78">
        <v>8.9999999999999998E-4</v>
      </c>
    </row>
    <row r="109" spans="2:21">
      <c r="B109" t="s">
        <v>455</v>
      </c>
      <c r="C109" t="s">
        <v>456</v>
      </c>
      <c r="D109" t="s">
        <v>123</v>
      </c>
      <c r="E109" t="s">
        <v>244</v>
      </c>
      <c r="F109"/>
      <c r="G109" t="s">
        <v>387</v>
      </c>
      <c r="H109" t="s">
        <v>445</v>
      </c>
      <c r="I109" t="s">
        <v>209</v>
      </c>
      <c r="J109"/>
      <c r="K109" s="77">
        <v>5.72</v>
      </c>
      <c r="L109" t="s">
        <v>110</v>
      </c>
      <c r="M109" s="78">
        <v>6.1400000000000003E-2</v>
      </c>
      <c r="N109" s="78">
        <v>6.6100000000000006E-2</v>
      </c>
      <c r="O109" s="77">
        <v>3046.16</v>
      </c>
      <c r="P109" s="77">
        <v>99.717738451033426</v>
      </c>
      <c r="Q109" s="77">
        <v>0</v>
      </c>
      <c r="R109" s="77">
        <v>12.324907253441999</v>
      </c>
      <c r="S109" s="78">
        <v>0</v>
      </c>
      <c r="T109" s="78">
        <v>4.7999999999999996E-3</v>
      </c>
      <c r="U109" s="78">
        <v>2.9999999999999997E-4</v>
      </c>
    </row>
    <row r="110" spans="2:21">
      <c r="B110" t="s">
        <v>457</v>
      </c>
      <c r="C110" t="s">
        <v>458</v>
      </c>
      <c r="D110" t="s">
        <v>123</v>
      </c>
      <c r="E110" t="s">
        <v>244</v>
      </c>
      <c r="F110"/>
      <c r="G110" t="s">
        <v>387</v>
      </c>
      <c r="H110" t="s">
        <v>445</v>
      </c>
      <c r="I110" t="s">
        <v>209</v>
      </c>
      <c r="J110"/>
      <c r="K110" s="77">
        <v>4.0599999999999996</v>
      </c>
      <c r="L110" t="s">
        <v>110</v>
      </c>
      <c r="M110" s="78">
        <v>7.1300000000000002E-2</v>
      </c>
      <c r="N110" s="78">
        <v>6.5699999999999995E-2</v>
      </c>
      <c r="O110" s="77">
        <v>9138.48</v>
      </c>
      <c r="P110" s="77">
        <v>108.25284884138281</v>
      </c>
      <c r="Q110" s="77">
        <v>0</v>
      </c>
      <c r="R110" s="77">
        <v>40.139487997296001</v>
      </c>
      <c r="S110" s="78">
        <v>0</v>
      </c>
      <c r="T110" s="78">
        <v>1.5599999999999999E-2</v>
      </c>
      <c r="U110" s="78">
        <v>1E-3</v>
      </c>
    </row>
    <row r="111" spans="2:21">
      <c r="B111" t="s">
        <v>459</v>
      </c>
      <c r="C111" t="s">
        <v>460</v>
      </c>
      <c r="D111" t="s">
        <v>123</v>
      </c>
      <c r="E111" t="s">
        <v>244</v>
      </c>
      <c r="F111"/>
      <c r="G111" t="s">
        <v>357</v>
      </c>
      <c r="H111" t="s">
        <v>270</v>
      </c>
      <c r="I111" t="s">
        <v>209</v>
      </c>
      <c r="J111"/>
      <c r="K111" s="77">
        <v>4.0999999999999996</v>
      </c>
      <c r="L111" t="s">
        <v>106</v>
      </c>
      <c r="M111" s="78">
        <v>4.6300000000000001E-2</v>
      </c>
      <c r="N111" s="78">
        <v>7.3200000000000001E-2</v>
      </c>
      <c r="O111" s="77">
        <v>7616.31</v>
      </c>
      <c r="P111" s="77">
        <v>90.797680450244272</v>
      </c>
      <c r="Q111" s="77">
        <v>0</v>
      </c>
      <c r="R111" s="77">
        <v>26.617500908399101</v>
      </c>
      <c r="S111" s="78">
        <v>0</v>
      </c>
      <c r="T111" s="78">
        <v>1.03E-2</v>
      </c>
      <c r="U111" s="78">
        <v>5.9999999999999995E-4</v>
      </c>
    </row>
    <row r="112" spans="2:21">
      <c r="B112" t="s">
        <v>461</v>
      </c>
      <c r="C112" t="s">
        <v>462</v>
      </c>
      <c r="D112" t="s">
        <v>123</v>
      </c>
      <c r="E112" t="s">
        <v>244</v>
      </c>
      <c r="F112"/>
      <c r="G112" t="s">
        <v>302</v>
      </c>
      <c r="H112" t="s">
        <v>270</v>
      </c>
      <c r="I112" t="s">
        <v>209</v>
      </c>
      <c r="J112"/>
      <c r="K112" s="77">
        <v>3.67</v>
      </c>
      <c r="L112" t="s">
        <v>113</v>
      </c>
      <c r="M112" s="78">
        <v>8.8800000000000004E-2</v>
      </c>
      <c r="N112" s="78">
        <v>0.1099</v>
      </c>
      <c r="O112" s="77">
        <v>6183.7</v>
      </c>
      <c r="P112" s="77">
        <v>92.527095541504281</v>
      </c>
      <c r="Q112" s="77">
        <v>0</v>
      </c>
      <c r="R112" s="77">
        <v>26.8932271123021</v>
      </c>
      <c r="S112" s="78">
        <v>0</v>
      </c>
      <c r="T112" s="78">
        <v>1.0500000000000001E-2</v>
      </c>
      <c r="U112" s="78">
        <v>5.9999999999999995E-4</v>
      </c>
    </row>
    <row r="113" spans="2:21">
      <c r="B113" t="s">
        <v>463</v>
      </c>
      <c r="C113" t="s">
        <v>464</v>
      </c>
      <c r="D113" t="s">
        <v>123</v>
      </c>
      <c r="E113" t="s">
        <v>244</v>
      </c>
      <c r="F113"/>
      <c r="G113" t="s">
        <v>401</v>
      </c>
      <c r="H113" t="s">
        <v>465</v>
      </c>
      <c r="I113" t="s">
        <v>224</v>
      </c>
      <c r="J113"/>
      <c r="K113" s="77">
        <v>5.88</v>
      </c>
      <c r="L113" t="s">
        <v>106</v>
      </c>
      <c r="M113" s="78">
        <v>6.3799999999999996E-2</v>
      </c>
      <c r="N113" s="78">
        <v>6.8699999999999997E-2</v>
      </c>
      <c r="O113" s="77">
        <v>8529.25</v>
      </c>
      <c r="P113" s="77">
        <v>97.729374798487555</v>
      </c>
      <c r="Q113" s="77">
        <v>0</v>
      </c>
      <c r="R113" s="77">
        <v>32.083657812299997</v>
      </c>
      <c r="S113" s="78">
        <v>0</v>
      </c>
      <c r="T113" s="78">
        <v>1.2500000000000001E-2</v>
      </c>
      <c r="U113" s="78">
        <v>8.0000000000000004E-4</v>
      </c>
    </row>
    <row r="114" spans="2:21">
      <c r="B114" t="s">
        <v>466</v>
      </c>
      <c r="C114" t="s">
        <v>467</v>
      </c>
      <c r="D114" t="s">
        <v>123</v>
      </c>
      <c r="E114" t="s">
        <v>244</v>
      </c>
      <c r="F114"/>
      <c r="G114" t="s">
        <v>302</v>
      </c>
      <c r="H114" t="s">
        <v>270</v>
      </c>
      <c r="I114" t="s">
        <v>209</v>
      </c>
      <c r="J114"/>
      <c r="K114" s="77">
        <v>4.07</v>
      </c>
      <c r="L114" t="s">
        <v>113</v>
      </c>
      <c r="M114" s="78">
        <v>8.5000000000000006E-2</v>
      </c>
      <c r="N114" s="78">
        <v>0.1046</v>
      </c>
      <c r="O114" s="77">
        <v>3046.16</v>
      </c>
      <c r="P114" s="77">
        <v>91.996288336790954</v>
      </c>
      <c r="Q114" s="77">
        <v>0</v>
      </c>
      <c r="R114" s="77">
        <v>13.171905149201001</v>
      </c>
      <c r="S114" s="78">
        <v>0</v>
      </c>
      <c r="T114" s="78">
        <v>5.1000000000000004E-3</v>
      </c>
      <c r="U114" s="78">
        <v>2.9999999999999997E-4</v>
      </c>
    </row>
    <row r="115" spans="2:21">
      <c r="B115" t="s">
        <v>468</v>
      </c>
      <c r="C115" t="s">
        <v>469</v>
      </c>
      <c r="D115" t="s">
        <v>123</v>
      </c>
      <c r="E115" t="s">
        <v>244</v>
      </c>
      <c r="F115"/>
      <c r="G115" t="s">
        <v>302</v>
      </c>
      <c r="H115" t="s">
        <v>270</v>
      </c>
      <c r="I115" t="s">
        <v>209</v>
      </c>
      <c r="J115"/>
      <c r="K115" s="77">
        <v>3.74</v>
      </c>
      <c r="L115" t="s">
        <v>113</v>
      </c>
      <c r="M115" s="78">
        <v>8.5000000000000006E-2</v>
      </c>
      <c r="N115" s="78">
        <v>0.1007</v>
      </c>
      <c r="O115" s="77">
        <v>3046.16</v>
      </c>
      <c r="P115" s="77">
        <v>93.167288336791103</v>
      </c>
      <c r="Q115" s="77">
        <v>0</v>
      </c>
      <c r="R115" s="77">
        <v>13.3395673582811</v>
      </c>
      <c r="S115" s="78">
        <v>0</v>
      </c>
      <c r="T115" s="78">
        <v>5.1999999999999998E-3</v>
      </c>
      <c r="U115" s="78">
        <v>2.9999999999999997E-4</v>
      </c>
    </row>
    <row r="116" spans="2:21">
      <c r="B116" t="s">
        <v>470</v>
      </c>
      <c r="C116" t="s">
        <v>471</v>
      </c>
      <c r="D116" t="s">
        <v>123</v>
      </c>
      <c r="E116" t="s">
        <v>244</v>
      </c>
      <c r="F116"/>
      <c r="G116" t="s">
        <v>393</v>
      </c>
      <c r="H116" t="s">
        <v>465</v>
      </c>
      <c r="I116" t="s">
        <v>224</v>
      </c>
      <c r="J116"/>
      <c r="K116" s="77">
        <v>5.87</v>
      </c>
      <c r="L116" t="s">
        <v>106</v>
      </c>
      <c r="M116" s="78">
        <v>4.1300000000000003E-2</v>
      </c>
      <c r="N116" s="78">
        <v>7.3499999999999996E-2</v>
      </c>
      <c r="O116" s="77">
        <v>5034.08</v>
      </c>
      <c r="P116" s="77">
        <v>82.855124304738894</v>
      </c>
      <c r="Q116" s="77">
        <v>0</v>
      </c>
      <c r="R116" s="77">
        <v>16.0541529869184</v>
      </c>
      <c r="S116" s="78">
        <v>0</v>
      </c>
      <c r="T116" s="78">
        <v>6.1999999999999998E-3</v>
      </c>
      <c r="U116" s="78">
        <v>4.0000000000000002E-4</v>
      </c>
    </row>
    <row r="117" spans="2:21">
      <c r="B117" t="s">
        <v>472</v>
      </c>
      <c r="C117" t="s">
        <v>473</v>
      </c>
      <c r="D117" t="s">
        <v>123</v>
      </c>
      <c r="E117" t="s">
        <v>244</v>
      </c>
      <c r="F117"/>
      <c r="G117" t="s">
        <v>309</v>
      </c>
      <c r="H117" t="s">
        <v>474</v>
      </c>
      <c r="I117" t="s">
        <v>224</v>
      </c>
      <c r="J117"/>
      <c r="K117" s="77">
        <v>3.75</v>
      </c>
      <c r="L117" t="s">
        <v>110</v>
      </c>
      <c r="M117" s="78">
        <v>2.63E-2</v>
      </c>
      <c r="N117" s="78">
        <v>0.1071</v>
      </c>
      <c r="O117" s="77">
        <v>5498.32</v>
      </c>
      <c r="P117" s="77">
        <v>74.621410525396854</v>
      </c>
      <c r="Q117" s="77">
        <v>0</v>
      </c>
      <c r="R117" s="77">
        <v>16.647613883304</v>
      </c>
      <c r="S117" s="78">
        <v>0</v>
      </c>
      <c r="T117" s="78">
        <v>6.4999999999999997E-3</v>
      </c>
      <c r="U117" s="78">
        <v>4.0000000000000002E-4</v>
      </c>
    </row>
    <row r="118" spans="2:21">
      <c r="B118" t="s">
        <v>475</v>
      </c>
      <c r="C118" t="s">
        <v>476</v>
      </c>
      <c r="D118" t="s">
        <v>123</v>
      </c>
      <c r="E118" t="s">
        <v>244</v>
      </c>
      <c r="F118"/>
      <c r="G118" t="s">
        <v>393</v>
      </c>
      <c r="H118" t="s">
        <v>474</v>
      </c>
      <c r="I118" t="s">
        <v>224</v>
      </c>
      <c r="J118"/>
      <c r="K118" s="77">
        <v>5.59</v>
      </c>
      <c r="L118" t="s">
        <v>106</v>
      </c>
      <c r="M118" s="78">
        <v>4.7500000000000001E-2</v>
      </c>
      <c r="N118" s="78">
        <v>7.9799999999999996E-2</v>
      </c>
      <c r="O118" s="77">
        <v>609.23</v>
      </c>
      <c r="P118" s="77">
        <v>83.687377968911576</v>
      </c>
      <c r="Q118" s="77">
        <v>0</v>
      </c>
      <c r="R118" s="77">
        <v>1.9624073106672</v>
      </c>
      <c r="S118" s="78">
        <v>0</v>
      </c>
      <c r="T118" s="78">
        <v>8.0000000000000004E-4</v>
      </c>
      <c r="U118" s="78">
        <v>0</v>
      </c>
    </row>
    <row r="119" spans="2:21">
      <c r="B119" t="s">
        <v>477</v>
      </c>
      <c r="C119" t="s">
        <v>478</v>
      </c>
      <c r="D119" t="s">
        <v>123</v>
      </c>
      <c r="E119" t="s">
        <v>244</v>
      </c>
      <c r="F119"/>
      <c r="G119" t="s">
        <v>393</v>
      </c>
      <c r="H119" t="s">
        <v>474</v>
      </c>
      <c r="I119" t="s">
        <v>224</v>
      </c>
      <c r="J119"/>
      <c r="K119" s="77">
        <v>5.79</v>
      </c>
      <c r="L119" t="s">
        <v>106</v>
      </c>
      <c r="M119" s="78">
        <v>7.3800000000000004E-2</v>
      </c>
      <c r="N119" s="78">
        <v>7.8100000000000003E-2</v>
      </c>
      <c r="O119" s="77">
        <v>9138.48</v>
      </c>
      <c r="P119" s="77">
        <v>96.649124808502066</v>
      </c>
      <c r="Q119" s="77">
        <v>0</v>
      </c>
      <c r="R119" s="77">
        <v>33.995372361139196</v>
      </c>
      <c r="S119" s="78">
        <v>0</v>
      </c>
      <c r="T119" s="78">
        <v>1.32E-2</v>
      </c>
      <c r="U119" s="78">
        <v>8.0000000000000004E-4</v>
      </c>
    </row>
    <row r="120" spans="2:21">
      <c r="B120" t="s">
        <v>479</v>
      </c>
      <c r="C120" t="s">
        <v>480</v>
      </c>
      <c r="D120" t="s">
        <v>123</v>
      </c>
      <c r="E120" t="s">
        <v>244</v>
      </c>
      <c r="F120"/>
      <c r="G120" t="s">
        <v>348</v>
      </c>
      <c r="H120" t="s">
        <v>481</v>
      </c>
      <c r="I120" t="s">
        <v>209</v>
      </c>
      <c r="J120"/>
      <c r="K120" s="77">
        <v>2.16</v>
      </c>
      <c r="L120" t="s">
        <v>110</v>
      </c>
      <c r="M120" s="78">
        <v>0.05</v>
      </c>
      <c r="N120" s="78">
        <v>7.0099999999999996E-2</v>
      </c>
      <c r="O120" s="77">
        <v>3046.16</v>
      </c>
      <c r="P120" s="77">
        <v>98.594960028363573</v>
      </c>
      <c r="Q120" s="77">
        <v>0</v>
      </c>
      <c r="R120" s="77">
        <v>12.186134151078001</v>
      </c>
      <c r="S120" s="78">
        <v>0</v>
      </c>
      <c r="T120" s="78">
        <v>4.7000000000000002E-3</v>
      </c>
      <c r="U120" s="78">
        <v>2.9999999999999997E-4</v>
      </c>
    </row>
    <row r="121" spans="2:21">
      <c r="B121" t="s">
        <v>482</v>
      </c>
      <c r="C121" t="s">
        <v>483</v>
      </c>
      <c r="D121" t="s">
        <v>123</v>
      </c>
      <c r="E121" t="s">
        <v>244</v>
      </c>
      <c r="F121"/>
      <c r="G121" t="s">
        <v>348</v>
      </c>
      <c r="H121" t="s">
        <v>481</v>
      </c>
      <c r="I121" t="s">
        <v>209</v>
      </c>
      <c r="J121"/>
      <c r="K121" s="77">
        <v>2.17</v>
      </c>
      <c r="L121" t="s">
        <v>113</v>
      </c>
      <c r="M121" s="78">
        <v>0.06</v>
      </c>
      <c r="N121" s="78">
        <v>9.5200000000000007E-2</v>
      </c>
      <c r="O121" s="77">
        <v>7219.4</v>
      </c>
      <c r="P121" s="77">
        <v>93.010739839875896</v>
      </c>
      <c r="Q121" s="77">
        <v>0</v>
      </c>
      <c r="R121" s="77">
        <v>31.561655999605598</v>
      </c>
      <c r="S121" s="78">
        <v>0</v>
      </c>
      <c r="T121" s="78">
        <v>1.23E-2</v>
      </c>
      <c r="U121" s="78">
        <v>8.0000000000000004E-4</v>
      </c>
    </row>
    <row r="122" spans="2:21">
      <c r="B122" t="s">
        <v>484</v>
      </c>
      <c r="C122" t="s">
        <v>485</v>
      </c>
      <c r="D122" t="s">
        <v>123</v>
      </c>
      <c r="E122" t="s">
        <v>244</v>
      </c>
      <c r="F122"/>
      <c r="G122" t="s">
        <v>401</v>
      </c>
      <c r="H122" t="s">
        <v>474</v>
      </c>
      <c r="I122" t="s">
        <v>224</v>
      </c>
      <c r="J122"/>
      <c r="K122" s="77">
        <v>6.04</v>
      </c>
      <c r="L122" t="s">
        <v>106</v>
      </c>
      <c r="M122" s="78">
        <v>5.1299999999999998E-2</v>
      </c>
      <c r="N122" s="78">
        <v>8.7999999999999995E-2</v>
      </c>
      <c r="O122" s="77">
        <v>9138.48</v>
      </c>
      <c r="P122" s="77">
        <v>81.102944480920243</v>
      </c>
      <c r="Q122" s="77">
        <v>0</v>
      </c>
      <c r="R122" s="77">
        <v>28.527157412719198</v>
      </c>
      <c r="S122" s="78">
        <v>0</v>
      </c>
      <c r="T122" s="78">
        <v>1.11E-2</v>
      </c>
      <c r="U122" s="78">
        <v>6.9999999999999999E-4</v>
      </c>
    </row>
    <row r="123" spans="2:21">
      <c r="B123" t="s">
        <v>486</v>
      </c>
      <c r="C123" t="s">
        <v>487</v>
      </c>
      <c r="D123" t="s">
        <v>123</v>
      </c>
      <c r="E123" t="s">
        <v>244</v>
      </c>
      <c r="F123"/>
      <c r="G123" t="s">
        <v>309</v>
      </c>
      <c r="H123" t="s">
        <v>488</v>
      </c>
      <c r="I123" t="s">
        <v>224</v>
      </c>
      <c r="J123"/>
      <c r="K123" s="77">
        <v>2.66</v>
      </c>
      <c r="L123" t="s">
        <v>110</v>
      </c>
      <c r="M123" s="78">
        <v>3.6299999999999999E-2</v>
      </c>
      <c r="N123" s="78">
        <v>0.46460000000000001</v>
      </c>
      <c r="O123" s="77">
        <v>9443.1</v>
      </c>
      <c r="P123" s="77">
        <v>38.05253407249738</v>
      </c>
      <c r="Q123" s="77">
        <v>0</v>
      </c>
      <c r="R123" s="77">
        <v>14.579972363587499</v>
      </c>
      <c r="S123" s="78">
        <v>0</v>
      </c>
      <c r="T123" s="78">
        <v>5.7000000000000002E-3</v>
      </c>
      <c r="U123" s="78">
        <v>4.0000000000000002E-4</v>
      </c>
    </row>
    <row r="124" spans="2:21">
      <c r="B124" t="s">
        <v>217</v>
      </c>
      <c r="C124" s="16"/>
      <c r="D124" s="16"/>
      <c r="E124" s="16"/>
      <c r="F124" s="16"/>
    </row>
    <row r="125" spans="2:21">
      <c r="B125" t="s">
        <v>233</v>
      </c>
      <c r="C125" s="16"/>
      <c r="D125" s="16"/>
      <c r="E125" s="16"/>
      <c r="F125" s="16"/>
    </row>
    <row r="126" spans="2:21">
      <c r="B126" t="s">
        <v>234</v>
      </c>
      <c r="C126" s="16"/>
      <c r="D126" s="16"/>
      <c r="E126" s="16"/>
      <c r="F126" s="16"/>
    </row>
    <row r="127" spans="2:21">
      <c r="B127" t="s">
        <v>235</v>
      </c>
      <c r="C127" s="16"/>
      <c r="D127" s="16"/>
      <c r="E127" s="16"/>
      <c r="F127" s="16"/>
    </row>
    <row r="128" spans="2:21">
      <c r="B128" t="s">
        <v>236</v>
      </c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10" workbookViewId="0">
      <selection activeCell="F25" sqref="F25:F6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82">
        <v>45197</v>
      </c>
    </row>
    <row r="2" spans="2:62" s="1" customFormat="1">
      <c r="B2" s="2" t="s">
        <v>1</v>
      </c>
      <c r="C2" s="12" t="s">
        <v>795</v>
      </c>
    </row>
    <row r="3" spans="2:62" s="1" customFormat="1">
      <c r="B3" s="2" t="s">
        <v>2</v>
      </c>
      <c r="C3" s="83" t="s">
        <v>796</v>
      </c>
    </row>
    <row r="4" spans="2:62" s="1" customFormat="1">
      <c r="B4" s="2" t="s">
        <v>3</v>
      </c>
      <c r="C4" s="84" t="s">
        <v>196</v>
      </c>
    </row>
    <row r="6" spans="2:62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186</v>
      </c>
      <c r="J8" s="38" t="s">
        <v>187</v>
      </c>
      <c r="K8" s="38" t="s">
        <v>191</v>
      </c>
      <c r="L8" s="38" t="s">
        <v>56</v>
      </c>
      <c r="M8" s="38" t="s">
        <v>73</v>
      </c>
      <c r="N8" s="38" t="s">
        <v>57</v>
      </c>
      <c r="O8" s="46" t="s">
        <v>182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183</v>
      </c>
      <c r="J9" s="21"/>
      <c r="K9" s="21" t="s">
        <v>184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3130.72</v>
      </c>
      <c r="J11" s="7"/>
      <c r="K11" s="75">
        <v>0.69740000000000002</v>
      </c>
      <c r="L11" s="75">
        <v>1648.379246071991</v>
      </c>
      <c r="M11" s="7"/>
      <c r="N11" s="76">
        <v>1</v>
      </c>
      <c r="O11" s="76">
        <v>3.9600000000000003E-2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489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490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491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492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215</v>
      </c>
      <c r="E21" s="16"/>
      <c r="F21" s="16"/>
      <c r="G21" s="16"/>
      <c r="I21" s="81">
        <v>3130.72</v>
      </c>
      <c r="K21" s="81">
        <v>0.69740000000000002</v>
      </c>
      <c r="L21" s="81">
        <v>1648.379246071991</v>
      </c>
      <c r="N21" s="80">
        <v>1</v>
      </c>
      <c r="O21" s="80">
        <v>3.9600000000000003E-2</v>
      </c>
    </row>
    <row r="22" spans="2:15">
      <c r="B22" s="79" t="s">
        <v>239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240</v>
      </c>
      <c r="E24" s="16"/>
      <c r="F24" s="16"/>
      <c r="G24" s="16"/>
      <c r="I24" s="81">
        <v>3130.72</v>
      </c>
      <c r="K24" s="81">
        <v>0.69740000000000002</v>
      </c>
      <c r="L24" s="81">
        <v>1648.379246071991</v>
      </c>
      <c r="N24" s="80">
        <v>1</v>
      </c>
      <c r="O24" s="80">
        <v>3.9600000000000003E-2</v>
      </c>
    </row>
    <row r="25" spans="2:15">
      <c r="B25" t="s">
        <v>493</v>
      </c>
      <c r="C25" t="s">
        <v>494</v>
      </c>
      <c r="D25" t="s">
        <v>495</v>
      </c>
      <c r="E25" t="s">
        <v>244</v>
      </c>
      <c r="F25"/>
      <c r="G25" t="s">
        <v>322</v>
      </c>
      <c r="H25" t="s">
        <v>106</v>
      </c>
      <c r="I25" s="77">
        <v>22.43</v>
      </c>
      <c r="J25" s="77">
        <v>24638</v>
      </c>
      <c r="K25" s="77">
        <v>0</v>
      </c>
      <c r="L25" s="77">
        <v>21.270741786599999</v>
      </c>
      <c r="M25" s="78">
        <v>0</v>
      </c>
      <c r="N25" s="78">
        <v>1.29E-2</v>
      </c>
      <c r="O25" s="78">
        <v>5.0000000000000001E-4</v>
      </c>
    </row>
    <row r="26" spans="2:15">
      <c r="B26" t="s">
        <v>496</v>
      </c>
      <c r="C26" t="s">
        <v>497</v>
      </c>
      <c r="D26" t="s">
        <v>498</v>
      </c>
      <c r="E26" t="s">
        <v>244</v>
      </c>
      <c r="F26"/>
      <c r="G26" t="s">
        <v>302</v>
      </c>
      <c r="H26" t="s">
        <v>106</v>
      </c>
      <c r="I26" s="77">
        <v>376.74</v>
      </c>
      <c r="J26" s="77">
        <v>2756</v>
      </c>
      <c r="K26" s="77">
        <v>0.34576000000000001</v>
      </c>
      <c r="L26" s="77">
        <v>40.309751485600003</v>
      </c>
      <c r="M26" s="78">
        <v>0</v>
      </c>
      <c r="N26" s="78">
        <v>2.4500000000000001E-2</v>
      </c>
      <c r="O26" s="78">
        <v>1E-3</v>
      </c>
    </row>
    <row r="27" spans="2:15">
      <c r="B27" t="s">
        <v>499</v>
      </c>
      <c r="C27" t="s">
        <v>500</v>
      </c>
      <c r="D27" t="s">
        <v>498</v>
      </c>
      <c r="E27" t="s">
        <v>244</v>
      </c>
      <c r="F27"/>
      <c r="G27" t="s">
        <v>302</v>
      </c>
      <c r="H27" t="s">
        <v>106</v>
      </c>
      <c r="I27" s="77">
        <v>76.63</v>
      </c>
      <c r="J27" s="77">
        <v>14759</v>
      </c>
      <c r="K27" s="77">
        <v>0</v>
      </c>
      <c r="L27" s="77">
        <v>43.531503723299998</v>
      </c>
      <c r="M27" s="78">
        <v>0</v>
      </c>
      <c r="N27" s="78">
        <v>2.64E-2</v>
      </c>
      <c r="O27" s="78">
        <v>1E-3</v>
      </c>
    </row>
    <row r="28" spans="2:15">
      <c r="B28" t="s">
        <v>501</v>
      </c>
      <c r="C28" t="s">
        <v>502</v>
      </c>
      <c r="D28" t="s">
        <v>498</v>
      </c>
      <c r="E28" t="s">
        <v>244</v>
      </c>
      <c r="F28"/>
      <c r="G28" t="s">
        <v>314</v>
      </c>
      <c r="H28" t="s">
        <v>106</v>
      </c>
      <c r="I28" s="77">
        <v>81.5</v>
      </c>
      <c r="J28" s="77">
        <v>12082</v>
      </c>
      <c r="K28" s="77">
        <v>0</v>
      </c>
      <c r="L28" s="77">
        <v>37.900448670000003</v>
      </c>
      <c r="M28" s="78">
        <v>0</v>
      </c>
      <c r="N28" s="78">
        <v>2.3E-2</v>
      </c>
      <c r="O28" s="78">
        <v>8.9999999999999998E-4</v>
      </c>
    </row>
    <row r="29" spans="2:15">
      <c r="B29" t="s">
        <v>503</v>
      </c>
      <c r="C29" t="s">
        <v>504</v>
      </c>
      <c r="D29" t="s">
        <v>123</v>
      </c>
      <c r="E29" t="s">
        <v>244</v>
      </c>
      <c r="F29"/>
      <c r="G29" t="s">
        <v>314</v>
      </c>
      <c r="H29" t="s">
        <v>110</v>
      </c>
      <c r="I29" s="77">
        <v>72.12</v>
      </c>
      <c r="J29" s="77">
        <v>12674</v>
      </c>
      <c r="K29" s="77">
        <v>0</v>
      </c>
      <c r="L29" s="77">
        <v>37.087533305999997</v>
      </c>
      <c r="M29" s="78">
        <v>0</v>
      </c>
      <c r="N29" s="78">
        <v>2.2499999999999999E-2</v>
      </c>
      <c r="O29" s="78">
        <v>8.9999999999999998E-4</v>
      </c>
    </row>
    <row r="30" spans="2:15">
      <c r="B30" t="s">
        <v>505</v>
      </c>
      <c r="C30" t="s">
        <v>506</v>
      </c>
      <c r="D30" t="s">
        <v>498</v>
      </c>
      <c r="E30" t="s">
        <v>244</v>
      </c>
      <c r="F30"/>
      <c r="G30" t="s">
        <v>314</v>
      </c>
      <c r="H30" t="s">
        <v>106</v>
      </c>
      <c r="I30" s="77">
        <v>76.12</v>
      </c>
      <c r="J30" s="77">
        <v>19043</v>
      </c>
      <c r="K30" s="77">
        <v>0</v>
      </c>
      <c r="L30" s="77">
        <v>55.793301128400003</v>
      </c>
      <c r="M30" s="78">
        <v>0</v>
      </c>
      <c r="N30" s="78">
        <v>3.3799999999999997E-2</v>
      </c>
      <c r="O30" s="78">
        <v>1.2999999999999999E-3</v>
      </c>
    </row>
    <row r="31" spans="2:15">
      <c r="B31" t="s">
        <v>507</v>
      </c>
      <c r="C31" t="s">
        <v>508</v>
      </c>
      <c r="D31" t="s">
        <v>123</v>
      </c>
      <c r="E31" t="s">
        <v>244</v>
      </c>
      <c r="F31"/>
      <c r="G31" t="s">
        <v>314</v>
      </c>
      <c r="H31" t="s">
        <v>110</v>
      </c>
      <c r="I31" s="77">
        <v>78.17</v>
      </c>
      <c r="J31" s="77">
        <v>9100</v>
      </c>
      <c r="K31" s="77">
        <v>0</v>
      </c>
      <c r="L31" s="77">
        <v>28.862904525000001</v>
      </c>
      <c r="M31" s="78">
        <v>0</v>
      </c>
      <c r="N31" s="78">
        <v>1.7500000000000002E-2</v>
      </c>
      <c r="O31" s="78">
        <v>6.9999999999999999E-4</v>
      </c>
    </row>
    <row r="32" spans="2:15">
      <c r="B32" t="s">
        <v>509</v>
      </c>
      <c r="C32" t="s">
        <v>510</v>
      </c>
      <c r="D32" t="s">
        <v>123</v>
      </c>
      <c r="E32" t="s">
        <v>244</v>
      </c>
      <c r="F32"/>
      <c r="G32" t="s">
        <v>314</v>
      </c>
      <c r="H32" t="s">
        <v>110</v>
      </c>
      <c r="I32" s="77">
        <v>152.49</v>
      </c>
      <c r="J32" s="77">
        <v>10522</v>
      </c>
      <c r="K32" s="77">
        <v>0</v>
      </c>
      <c r="L32" s="77">
        <v>65.102578573499997</v>
      </c>
      <c r="M32" s="78">
        <v>0</v>
      </c>
      <c r="N32" s="78">
        <v>3.95E-2</v>
      </c>
      <c r="O32" s="78">
        <v>1.6000000000000001E-3</v>
      </c>
    </row>
    <row r="33" spans="2:15">
      <c r="B33" t="s">
        <v>511</v>
      </c>
      <c r="C33" t="s">
        <v>512</v>
      </c>
      <c r="D33" t="s">
        <v>123</v>
      </c>
      <c r="E33" t="s">
        <v>244</v>
      </c>
      <c r="F33"/>
      <c r="G33" t="s">
        <v>363</v>
      </c>
      <c r="H33" t="s">
        <v>198</v>
      </c>
      <c r="I33" s="77">
        <v>31.52</v>
      </c>
      <c r="J33" s="77">
        <v>10990</v>
      </c>
      <c r="K33" s="77">
        <v>0</v>
      </c>
      <c r="L33" s="77">
        <v>14.515746739200001</v>
      </c>
      <c r="M33" s="78">
        <v>0</v>
      </c>
      <c r="N33" s="78">
        <v>8.8000000000000005E-3</v>
      </c>
      <c r="O33" s="78">
        <v>2.9999999999999997E-4</v>
      </c>
    </row>
    <row r="34" spans="2:15">
      <c r="B34" t="s">
        <v>513</v>
      </c>
      <c r="C34" t="s">
        <v>514</v>
      </c>
      <c r="D34" t="s">
        <v>498</v>
      </c>
      <c r="E34" t="s">
        <v>244</v>
      </c>
      <c r="F34"/>
      <c r="G34" t="s">
        <v>363</v>
      </c>
      <c r="H34" t="s">
        <v>106</v>
      </c>
      <c r="I34" s="77">
        <v>39.72</v>
      </c>
      <c r="J34" s="77">
        <v>10892</v>
      </c>
      <c r="K34" s="77">
        <v>0</v>
      </c>
      <c r="L34" s="77">
        <v>16.6519379376</v>
      </c>
      <c r="M34" s="78">
        <v>0</v>
      </c>
      <c r="N34" s="78">
        <v>1.01E-2</v>
      </c>
      <c r="O34" s="78">
        <v>4.0000000000000002E-4</v>
      </c>
    </row>
    <row r="35" spans="2:15">
      <c r="B35" t="s">
        <v>515</v>
      </c>
      <c r="C35" t="s">
        <v>516</v>
      </c>
      <c r="D35" t="s">
        <v>495</v>
      </c>
      <c r="E35" t="s">
        <v>244</v>
      </c>
      <c r="F35"/>
      <c r="G35" t="s">
        <v>363</v>
      </c>
      <c r="H35" t="s">
        <v>106</v>
      </c>
      <c r="I35" s="77">
        <v>38.44</v>
      </c>
      <c r="J35" s="77">
        <v>11420</v>
      </c>
      <c r="K35" s="77">
        <v>0</v>
      </c>
      <c r="L35" s="77">
        <v>16.896524952</v>
      </c>
      <c r="M35" s="78">
        <v>0</v>
      </c>
      <c r="N35" s="78">
        <v>1.03E-2</v>
      </c>
      <c r="O35" s="78">
        <v>4.0000000000000002E-4</v>
      </c>
    </row>
    <row r="36" spans="2:15">
      <c r="B36" t="s">
        <v>517</v>
      </c>
      <c r="C36" t="s">
        <v>518</v>
      </c>
      <c r="D36" t="s">
        <v>123</v>
      </c>
      <c r="E36" t="s">
        <v>244</v>
      </c>
      <c r="F36"/>
      <c r="G36" t="s">
        <v>363</v>
      </c>
      <c r="H36" t="s">
        <v>110</v>
      </c>
      <c r="I36" s="77">
        <v>10.51</v>
      </c>
      <c r="J36" s="77">
        <v>70600</v>
      </c>
      <c r="K36" s="77">
        <v>0</v>
      </c>
      <c r="L36" s="77">
        <v>30.106893450000001</v>
      </c>
      <c r="M36" s="78">
        <v>0</v>
      </c>
      <c r="N36" s="78">
        <v>1.83E-2</v>
      </c>
      <c r="O36" s="78">
        <v>6.9999999999999999E-4</v>
      </c>
    </row>
    <row r="37" spans="2:15">
      <c r="B37" t="s">
        <v>519</v>
      </c>
      <c r="C37" t="s">
        <v>520</v>
      </c>
      <c r="D37" t="s">
        <v>495</v>
      </c>
      <c r="E37" t="s">
        <v>244</v>
      </c>
      <c r="F37"/>
      <c r="G37" t="s">
        <v>327</v>
      </c>
      <c r="H37" t="s">
        <v>106</v>
      </c>
      <c r="I37" s="77">
        <v>0.02</v>
      </c>
      <c r="J37" s="77">
        <v>54242574.75</v>
      </c>
      <c r="K37" s="77">
        <v>0</v>
      </c>
      <c r="L37" s="77">
        <v>41.755934042550003</v>
      </c>
      <c r="M37" s="78">
        <v>0</v>
      </c>
      <c r="N37" s="78">
        <v>2.53E-2</v>
      </c>
      <c r="O37" s="78">
        <v>1E-3</v>
      </c>
    </row>
    <row r="38" spans="2:15">
      <c r="B38" t="s">
        <v>521</v>
      </c>
      <c r="C38" t="s">
        <v>522</v>
      </c>
      <c r="D38" t="s">
        <v>498</v>
      </c>
      <c r="E38" t="s">
        <v>244</v>
      </c>
      <c r="F38"/>
      <c r="G38" t="s">
        <v>327</v>
      </c>
      <c r="H38" t="s">
        <v>106</v>
      </c>
      <c r="I38" s="77">
        <v>9.23</v>
      </c>
      <c r="J38" s="77">
        <v>64524</v>
      </c>
      <c r="K38" s="77">
        <v>0</v>
      </c>
      <c r="L38" s="77">
        <v>22.922970454800002</v>
      </c>
      <c r="M38" s="78">
        <v>0</v>
      </c>
      <c r="N38" s="78">
        <v>1.3899999999999999E-2</v>
      </c>
      <c r="O38" s="78">
        <v>5.9999999999999995E-4</v>
      </c>
    </row>
    <row r="39" spans="2:15">
      <c r="B39" t="s">
        <v>523</v>
      </c>
      <c r="C39" t="s">
        <v>524</v>
      </c>
      <c r="D39" t="s">
        <v>498</v>
      </c>
      <c r="E39" t="s">
        <v>244</v>
      </c>
      <c r="F39"/>
      <c r="G39" t="s">
        <v>327</v>
      </c>
      <c r="H39" t="s">
        <v>106</v>
      </c>
      <c r="I39" s="77">
        <v>37.42</v>
      </c>
      <c r="J39" s="77">
        <v>32520</v>
      </c>
      <c r="K39" s="77">
        <v>0</v>
      </c>
      <c r="L39" s="77">
        <v>46.838419416000001</v>
      </c>
      <c r="M39" s="78">
        <v>0</v>
      </c>
      <c r="N39" s="78">
        <v>2.8400000000000002E-2</v>
      </c>
      <c r="O39" s="78">
        <v>1.1000000000000001E-3</v>
      </c>
    </row>
    <row r="40" spans="2:15">
      <c r="B40" t="s">
        <v>525</v>
      </c>
      <c r="C40" t="s">
        <v>526</v>
      </c>
      <c r="D40" t="s">
        <v>498</v>
      </c>
      <c r="E40" t="s">
        <v>244</v>
      </c>
      <c r="F40"/>
      <c r="G40" t="s">
        <v>327</v>
      </c>
      <c r="H40" t="s">
        <v>106</v>
      </c>
      <c r="I40" s="77">
        <v>116.91</v>
      </c>
      <c r="J40" s="77">
        <v>8219</v>
      </c>
      <c r="K40" s="77">
        <v>0</v>
      </c>
      <c r="L40" s="77">
        <v>36.984397832100001</v>
      </c>
      <c r="M40" s="78">
        <v>0</v>
      </c>
      <c r="N40" s="78">
        <v>2.24E-2</v>
      </c>
      <c r="O40" s="78">
        <v>8.9999999999999998E-4</v>
      </c>
    </row>
    <row r="41" spans="2:15">
      <c r="B41" t="s">
        <v>527</v>
      </c>
      <c r="C41" t="s">
        <v>528</v>
      </c>
      <c r="D41" t="s">
        <v>495</v>
      </c>
      <c r="E41" t="s">
        <v>244</v>
      </c>
      <c r="F41"/>
      <c r="G41" t="s">
        <v>529</v>
      </c>
      <c r="H41" t="s">
        <v>106</v>
      </c>
      <c r="I41" s="77">
        <v>17.43</v>
      </c>
      <c r="J41" s="77">
        <v>56863</v>
      </c>
      <c r="K41" s="77">
        <v>0</v>
      </c>
      <c r="L41" s="77">
        <v>38.148289244099999</v>
      </c>
      <c r="M41" s="78">
        <v>0</v>
      </c>
      <c r="N41" s="78">
        <v>2.3099999999999999E-2</v>
      </c>
      <c r="O41" s="78">
        <v>8.9999999999999998E-4</v>
      </c>
    </row>
    <row r="42" spans="2:15">
      <c r="B42" t="s">
        <v>530</v>
      </c>
      <c r="C42" t="s">
        <v>531</v>
      </c>
      <c r="D42" t="s">
        <v>495</v>
      </c>
      <c r="E42" t="s">
        <v>244</v>
      </c>
      <c r="F42"/>
      <c r="G42" t="s">
        <v>393</v>
      </c>
      <c r="H42" t="s">
        <v>106</v>
      </c>
      <c r="I42" s="77">
        <v>181.93</v>
      </c>
      <c r="J42" s="77">
        <v>13313</v>
      </c>
      <c r="K42" s="77">
        <v>0</v>
      </c>
      <c r="L42" s="77">
        <v>93.224092124099997</v>
      </c>
      <c r="M42" s="78">
        <v>0</v>
      </c>
      <c r="N42" s="78">
        <v>5.6599999999999998E-2</v>
      </c>
      <c r="O42" s="78">
        <v>2.2000000000000001E-3</v>
      </c>
    </row>
    <row r="43" spans="2:15">
      <c r="B43" t="s">
        <v>532</v>
      </c>
      <c r="C43" t="s">
        <v>533</v>
      </c>
      <c r="D43" t="s">
        <v>495</v>
      </c>
      <c r="E43" t="s">
        <v>244</v>
      </c>
      <c r="F43"/>
      <c r="G43" t="s">
        <v>393</v>
      </c>
      <c r="H43" t="s">
        <v>106</v>
      </c>
      <c r="I43" s="77">
        <v>72.53</v>
      </c>
      <c r="J43" s="77">
        <v>30396</v>
      </c>
      <c r="K43" s="77">
        <v>0</v>
      </c>
      <c r="L43" s="77">
        <v>84.855896161199993</v>
      </c>
      <c r="M43" s="78">
        <v>0</v>
      </c>
      <c r="N43" s="78">
        <v>5.1499999999999997E-2</v>
      </c>
      <c r="O43" s="78">
        <v>2E-3</v>
      </c>
    </row>
    <row r="44" spans="2:15">
      <c r="B44" t="s">
        <v>534</v>
      </c>
      <c r="C44" t="s">
        <v>535</v>
      </c>
      <c r="D44" t="s">
        <v>495</v>
      </c>
      <c r="E44" t="s">
        <v>244</v>
      </c>
      <c r="F44"/>
      <c r="G44" t="s">
        <v>393</v>
      </c>
      <c r="H44" t="s">
        <v>106</v>
      </c>
      <c r="I44" s="77">
        <v>14.86</v>
      </c>
      <c r="J44" s="77">
        <v>37636</v>
      </c>
      <c r="K44" s="77">
        <v>0</v>
      </c>
      <c r="L44" s="77">
        <v>21.5263392504</v>
      </c>
      <c r="M44" s="78">
        <v>0</v>
      </c>
      <c r="N44" s="78">
        <v>1.3100000000000001E-2</v>
      </c>
      <c r="O44" s="78">
        <v>5.0000000000000001E-4</v>
      </c>
    </row>
    <row r="45" spans="2:15">
      <c r="B45" t="s">
        <v>536</v>
      </c>
      <c r="C45" t="s">
        <v>537</v>
      </c>
      <c r="D45" t="s">
        <v>498</v>
      </c>
      <c r="E45" t="s">
        <v>244</v>
      </c>
      <c r="F45"/>
      <c r="G45" t="s">
        <v>401</v>
      </c>
      <c r="H45" t="s">
        <v>106</v>
      </c>
      <c r="I45" s="77">
        <v>457.99</v>
      </c>
      <c r="J45" s="77">
        <v>3209</v>
      </c>
      <c r="K45" s="77">
        <v>0</v>
      </c>
      <c r="L45" s="77">
        <v>56.568364635899997</v>
      </c>
      <c r="M45" s="78">
        <v>0</v>
      </c>
      <c r="N45" s="78">
        <v>3.4299999999999997E-2</v>
      </c>
      <c r="O45" s="78">
        <v>1.4E-3</v>
      </c>
    </row>
    <row r="46" spans="2:15">
      <c r="B46" t="s">
        <v>538</v>
      </c>
      <c r="C46" t="s">
        <v>539</v>
      </c>
      <c r="D46" t="s">
        <v>495</v>
      </c>
      <c r="E46" t="s">
        <v>244</v>
      </c>
      <c r="F46"/>
      <c r="G46" t="s">
        <v>540</v>
      </c>
      <c r="H46" t="s">
        <v>106</v>
      </c>
      <c r="I46" s="77">
        <v>302.93</v>
      </c>
      <c r="J46" s="77">
        <v>12598</v>
      </c>
      <c r="K46" s="77">
        <v>0</v>
      </c>
      <c r="L46" s="77">
        <v>146.8898542686</v>
      </c>
      <c r="M46" s="78">
        <v>0</v>
      </c>
      <c r="N46" s="78">
        <v>8.9099999999999999E-2</v>
      </c>
      <c r="O46" s="78">
        <v>3.5000000000000001E-3</v>
      </c>
    </row>
    <row r="47" spans="2:15">
      <c r="B47" t="s">
        <v>541</v>
      </c>
      <c r="C47" t="s">
        <v>542</v>
      </c>
      <c r="D47" t="s">
        <v>495</v>
      </c>
      <c r="E47" t="s">
        <v>244</v>
      </c>
      <c r="F47"/>
      <c r="G47" t="s">
        <v>543</v>
      </c>
      <c r="H47" t="s">
        <v>106</v>
      </c>
      <c r="I47" s="77">
        <v>134.55000000000001</v>
      </c>
      <c r="J47" s="77">
        <v>13822</v>
      </c>
      <c r="K47" s="77">
        <v>0</v>
      </c>
      <c r="L47" s="77">
        <v>71.581781348999996</v>
      </c>
      <c r="M47" s="78">
        <v>0</v>
      </c>
      <c r="N47" s="78">
        <v>4.3400000000000001E-2</v>
      </c>
      <c r="O47" s="78">
        <v>1.6999999999999999E-3</v>
      </c>
    </row>
    <row r="48" spans="2:15">
      <c r="B48" t="s">
        <v>544</v>
      </c>
      <c r="C48" t="s">
        <v>545</v>
      </c>
      <c r="D48" t="s">
        <v>546</v>
      </c>
      <c r="E48" t="s">
        <v>244</v>
      </c>
      <c r="F48"/>
      <c r="G48" t="s">
        <v>543</v>
      </c>
      <c r="H48" t="s">
        <v>110</v>
      </c>
      <c r="I48" s="77">
        <v>28.7</v>
      </c>
      <c r="J48" s="77">
        <v>55080</v>
      </c>
      <c r="K48" s="77">
        <v>0</v>
      </c>
      <c r="L48" s="77">
        <v>64.140797699999993</v>
      </c>
      <c r="M48" s="78">
        <v>0</v>
      </c>
      <c r="N48" s="78">
        <v>3.8899999999999997E-2</v>
      </c>
      <c r="O48" s="78">
        <v>1.5E-3</v>
      </c>
    </row>
    <row r="49" spans="2:15">
      <c r="B49" t="s">
        <v>547</v>
      </c>
      <c r="C49" t="s">
        <v>548</v>
      </c>
      <c r="D49" t="s">
        <v>495</v>
      </c>
      <c r="E49" t="s">
        <v>244</v>
      </c>
      <c r="F49"/>
      <c r="G49" t="s">
        <v>543</v>
      </c>
      <c r="H49" t="s">
        <v>106</v>
      </c>
      <c r="I49" s="77">
        <v>19.989999999999998</v>
      </c>
      <c r="J49" s="77">
        <v>83200</v>
      </c>
      <c r="K49" s="77">
        <v>0.35164000000000001</v>
      </c>
      <c r="L49" s="77">
        <v>64.366976320000006</v>
      </c>
      <c r="M49" s="78">
        <v>0</v>
      </c>
      <c r="N49" s="78">
        <v>3.9E-2</v>
      </c>
      <c r="O49" s="78">
        <v>1.5E-3</v>
      </c>
    </row>
    <row r="50" spans="2:15">
      <c r="B50" t="s">
        <v>549</v>
      </c>
      <c r="C50" t="s">
        <v>550</v>
      </c>
      <c r="D50" t="s">
        <v>495</v>
      </c>
      <c r="E50" t="s">
        <v>244</v>
      </c>
      <c r="F50"/>
      <c r="G50" t="s">
        <v>543</v>
      </c>
      <c r="H50" t="s">
        <v>106</v>
      </c>
      <c r="I50" s="77">
        <v>68.430000000000007</v>
      </c>
      <c r="J50" s="77">
        <v>43089</v>
      </c>
      <c r="K50" s="77">
        <v>0</v>
      </c>
      <c r="L50" s="77">
        <v>113.4908545923</v>
      </c>
      <c r="M50" s="78">
        <v>0</v>
      </c>
      <c r="N50" s="78">
        <v>6.88E-2</v>
      </c>
      <c r="O50" s="78">
        <v>2.7000000000000001E-3</v>
      </c>
    </row>
    <row r="51" spans="2:15">
      <c r="B51" t="s">
        <v>551</v>
      </c>
      <c r="C51" t="s">
        <v>552</v>
      </c>
      <c r="D51" t="s">
        <v>498</v>
      </c>
      <c r="E51" t="s">
        <v>244</v>
      </c>
      <c r="F51"/>
      <c r="G51" t="s">
        <v>543</v>
      </c>
      <c r="H51" t="s">
        <v>106</v>
      </c>
      <c r="I51" s="77">
        <v>183.25</v>
      </c>
      <c r="J51" s="77">
        <v>8688.1092000000008</v>
      </c>
      <c r="K51" s="77">
        <v>0</v>
      </c>
      <c r="L51" s="77">
        <v>61.279775459541</v>
      </c>
      <c r="M51" s="78">
        <v>0</v>
      </c>
      <c r="N51" s="78">
        <v>3.7199999999999997E-2</v>
      </c>
      <c r="O51" s="78">
        <v>1.5E-3</v>
      </c>
    </row>
    <row r="52" spans="2:15">
      <c r="B52" t="s">
        <v>553</v>
      </c>
      <c r="C52" t="s">
        <v>554</v>
      </c>
      <c r="D52" t="s">
        <v>495</v>
      </c>
      <c r="E52" t="s">
        <v>244</v>
      </c>
      <c r="F52"/>
      <c r="G52" t="s">
        <v>360</v>
      </c>
      <c r="H52" t="s">
        <v>106</v>
      </c>
      <c r="I52" s="77">
        <v>16.920000000000002</v>
      </c>
      <c r="J52" s="77">
        <v>50467</v>
      </c>
      <c r="K52" s="77">
        <v>0</v>
      </c>
      <c r="L52" s="77">
        <v>32.866674123599999</v>
      </c>
      <c r="M52" s="78">
        <v>0</v>
      </c>
      <c r="N52" s="78">
        <v>1.9900000000000001E-2</v>
      </c>
      <c r="O52" s="78">
        <v>8.0000000000000004E-4</v>
      </c>
    </row>
    <row r="53" spans="2:15">
      <c r="B53" t="s">
        <v>555</v>
      </c>
      <c r="C53" t="s">
        <v>556</v>
      </c>
      <c r="D53" t="s">
        <v>498</v>
      </c>
      <c r="E53" t="s">
        <v>244</v>
      </c>
      <c r="F53"/>
      <c r="G53" t="s">
        <v>360</v>
      </c>
      <c r="H53" t="s">
        <v>106</v>
      </c>
      <c r="I53" s="77">
        <v>85.86</v>
      </c>
      <c r="J53" s="77">
        <v>4668</v>
      </c>
      <c r="K53" s="77">
        <v>0</v>
      </c>
      <c r="L53" s="77">
        <v>15.4265795352</v>
      </c>
      <c r="M53" s="78">
        <v>0</v>
      </c>
      <c r="N53" s="78">
        <v>9.4000000000000004E-3</v>
      </c>
      <c r="O53" s="78">
        <v>4.0000000000000002E-4</v>
      </c>
    </row>
    <row r="54" spans="2:15">
      <c r="B54" t="s">
        <v>557</v>
      </c>
      <c r="C54" t="s">
        <v>558</v>
      </c>
      <c r="D54" t="s">
        <v>498</v>
      </c>
      <c r="E54" t="s">
        <v>244</v>
      </c>
      <c r="F54"/>
      <c r="G54" t="s">
        <v>360</v>
      </c>
      <c r="H54" t="s">
        <v>106</v>
      </c>
      <c r="I54" s="77">
        <v>24.35</v>
      </c>
      <c r="J54" s="77">
        <v>39944</v>
      </c>
      <c r="K54" s="77">
        <v>0</v>
      </c>
      <c r="L54" s="77">
        <v>37.436775036</v>
      </c>
      <c r="M54" s="78">
        <v>0</v>
      </c>
      <c r="N54" s="78">
        <v>2.2700000000000001E-2</v>
      </c>
      <c r="O54" s="78">
        <v>8.9999999999999998E-4</v>
      </c>
    </row>
    <row r="55" spans="2:15">
      <c r="B55" t="s">
        <v>559</v>
      </c>
      <c r="C55" t="s">
        <v>560</v>
      </c>
      <c r="D55" t="s">
        <v>495</v>
      </c>
      <c r="E55" t="s">
        <v>244</v>
      </c>
      <c r="F55"/>
      <c r="G55" t="s">
        <v>360</v>
      </c>
      <c r="H55" t="s">
        <v>106</v>
      </c>
      <c r="I55" s="77">
        <v>56.9</v>
      </c>
      <c r="J55" s="77">
        <v>31364</v>
      </c>
      <c r="K55" s="77">
        <v>0</v>
      </c>
      <c r="L55" s="77">
        <v>68.689700483999999</v>
      </c>
      <c r="M55" s="78">
        <v>0</v>
      </c>
      <c r="N55" s="78">
        <v>4.1700000000000001E-2</v>
      </c>
      <c r="O55" s="78">
        <v>1.6000000000000001E-3</v>
      </c>
    </row>
    <row r="56" spans="2:15">
      <c r="B56" t="s">
        <v>561</v>
      </c>
      <c r="C56" t="s">
        <v>562</v>
      </c>
      <c r="D56" t="s">
        <v>498</v>
      </c>
      <c r="E56" t="s">
        <v>244</v>
      </c>
      <c r="F56"/>
      <c r="G56" t="s">
        <v>360</v>
      </c>
      <c r="H56" t="s">
        <v>106</v>
      </c>
      <c r="I56" s="77">
        <v>39.72</v>
      </c>
      <c r="J56" s="77">
        <v>23166</v>
      </c>
      <c r="K56" s="77">
        <v>0</v>
      </c>
      <c r="L56" s="77">
        <v>35.416708984800003</v>
      </c>
      <c r="M56" s="78">
        <v>0</v>
      </c>
      <c r="N56" s="78">
        <v>2.1499999999999998E-2</v>
      </c>
      <c r="O56" s="78">
        <v>8.9999999999999998E-4</v>
      </c>
    </row>
    <row r="57" spans="2:15">
      <c r="B57" t="s">
        <v>563</v>
      </c>
      <c r="C57" t="s">
        <v>564</v>
      </c>
      <c r="D57" t="s">
        <v>498</v>
      </c>
      <c r="E57" t="s">
        <v>244</v>
      </c>
      <c r="F57"/>
      <c r="G57" t="s">
        <v>565</v>
      </c>
      <c r="H57" t="s">
        <v>106</v>
      </c>
      <c r="I57" s="77">
        <v>28.19</v>
      </c>
      <c r="J57" s="77">
        <v>7625</v>
      </c>
      <c r="K57" s="77">
        <v>0</v>
      </c>
      <c r="L57" s="77">
        <v>8.2733773875000001</v>
      </c>
      <c r="M57" s="78">
        <v>0</v>
      </c>
      <c r="N57" s="78">
        <v>5.0000000000000001E-3</v>
      </c>
      <c r="O57" s="78">
        <v>2.0000000000000001E-4</v>
      </c>
    </row>
    <row r="58" spans="2:15">
      <c r="B58" t="s">
        <v>566</v>
      </c>
      <c r="C58" t="s">
        <v>567</v>
      </c>
      <c r="D58" t="s">
        <v>498</v>
      </c>
      <c r="E58" t="s">
        <v>244</v>
      </c>
      <c r="F58"/>
      <c r="G58" t="s">
        <v>565</v>
      </c>
      <c r="H58" t="s">
        <v>106</v>
      </c>
      <c r="I58" s="77">
        <v>119.17</v>
      </c>
      <c r="J58" s="77">
        <v>3511</v>
      </c>
      <c r="K58" s="77">
        <v>0</v>
      </c>
      <c r="L58" s="77">
        <v>16.104441936299999</v>
      </c>
      <c r="M58" s="78">
        <v>0</v>
      </c>
      <c r="N58" s="78">
        <v>9.7999999999999997E-3</v>
      </c>
      <c r="O58" s="78">
        <v>4.0000000000000002E-4</v>
      </c>
    </row>
    <row r="59" spans="2:15">
      <c r="B59" t="s">
        <v>568</v>
      </c>
      <c r="C59" t="s">
        <v>569</v>
      </c>
      <c r="D59" t="s">
        <v>123</v>
      </c>
      <c r="E59" t="s">
        <v>244</v>
      </c>
      <c r="F59"/>
      <c r="G59" t="s">
        <v>565</v>
      </c>
      <c r="H59" t="s">
        <v>106</v>
      </c>
      <c r="I59" s="77">
        <v>9.3800000000000008</v>
      </c>
      <c r="J59" s="77">
        <v>125300</v>
      </c>
      <c r="K59" s="77">
        <v>0</v>
      </c>
      <c r="L59" s="77">
        <v>45.237835859999997</v>
      </c>
      <c r="M59" s="78">
        <v>0</v>
      </c>
      <c r="N59" s="78">
        <v>2.7400000000000001E-2</v>
      </c>
      <c r="O59" s="78">
        <v>1.1000000000000001E-3</v>
      </c>
    </row>
    <row r="60" spans="2:15">
      <c r="B60" t="s">
        <v>570</v>
      </c>
      <c r="C60" t="s">
        <v>571</v>
      </c>
      <c r="D60" t="s">
        <v>495</v>
      </c>
      <c r="E60" t="s">
        <v>244</v>
      </c>
      <c r="F60"/>
      <c r="G60" t="s">
        <v>123</v>
      </c>
      <c r="H60" t="s">
        <v>106</v>
      </c>
      <c r="I60" s="77">
        <v>47.67</v>
      </c>
      <c r="J60" s="77">
        <v>8896</v>
      </c>
      <c r="K60" s="77">
        <v>0</v>
      </c>
      <c r="L60" s="77">
        <v>16.322543596799999</v>
      </c>
      <c r="M60" s="78">
        <v>0</v>
      </c>
      <c r="N60" s="78">
        <v>9.9000000000000008E-3</v>
      </c>
      <c r="O60" s="78">
        <v>4.0000000000000002E-4</v>
      </c>
    </row>
    <row r="61" spans="2:15">
      <c r="B61" t="s">
        <v>217</v>
      </c>
      <c r="E61" s="16"/>
      <c r="F61" s="16"/>
      <c r="G61" s="16"/>
    </row>
    <row r="62" spans="2:15">
      <c r="B62" t="s">
        <v>233</v>
      </c>
      <c r="E62" s="16"/>
      <c r="F62" s="16"/>
      <c r="G62" s="16"/>
    </row>
    <row r="63" spans="2:15">
      <c r="B63" t="s">
        <v>234</v>
      </c>
      <c r="E63" s="16"/>
      <c r="F63" s="16"/>
      <c r="G63" s="16"/>
    </row>
    <row r="64" spans="2:15">
      <c r="B64" t="s">
        <v>235</v>
      </c>
      <c r="E64" s="16"/>
      <c r="F64" s="16"/>
      <c r="G64" s="16"/>
    </row>
    <row r="65" spans="2:7">
      <c r="B65" t="s">
        <v>236</v>
      </c>
      <c r="E65" s="16"/>
      <c r="F65" s="16"/>
      <c r="G65" s="16"/>
    </row>
    <row r="66" spans="2:7">
      <c r="E66" s="16"/>
      <c r="F66" s="16"/>
      <c r="G66" s="16"/>
    </row>
    <row r="67" spans="2:7">
      <c r="E67" s="16"/>
      <c r="F67" s="16"/>
      <c r="G67" s="16"/>
    </row>
    <row r="68" spans="2:7">
      <c r="E68" s="16"/>
      <c r="F68" s="16"/>
      <c r="G68" s="16"/>
    </row>
    <row r="69" spans="2:7">
      <c r="E69" s="16"/>
      <c r="F69" s="16"/>
      <c r="G69" s="16"/>
    </row>
    <row r="70" spans="2:7">
      <c r="E70" s="16"/>
      <c r="F70" s="16"/>
      <c r="G70" s="16"/>
    </row>
    <row r="71" spans="2:7">
      <c r="E71" s="16"/>
      <c r="F71" s="16"/>
      <c r="G71" s="16"/>
    </row>
    <row r="72" spans="2:7">
      <c r="E72" s="16"/>
      <c r="F72" s="16"/>
      <c r="G72" s="16"/>
    </row>
    <row r="73" spans="2:7">
      <c r="E73" s="16"/>
      <c r="F73" s="16"/>
      <c r="G73" s="16"/>
    </row>
    <row r="74" spans="2:7">
      <c r="E74" s="16"/>
      <c r="F74" s="16"/>
      <c r="G74" s="16"/>
    </row>
    <row r="75" spans="2:7">
      <c r="E75" s="16"/>
      <c r="F75" s="16"/>
      <c r="G75" s="16"/>
    </row>
    <row r="76" spans="2:7">
      <c r="E76" s="16"/>
      <c r="F76" s="16"/>
      <c r="G76" s="16"/>
    </row>
    <row r="77" spans="2:7">
      <c r="E77" s="16"/>
      <c r="F77" s="16"/>
      <c r="G77" s="16"/>
    </row>
    <row r="78" spans="2:7">
      <c r="E78" s="16"/>
      <c r="F78" s="16"/>
      <c r="G78" s="16"/>
    </row>
    <row r="79" spans="2:7">
      <c r="E79" s="16"/>
      <c r="F79" s="16"/>
      <c r="G79" s="16"/>
    </row>
    <row r="80" spans="2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12" workbookViewId="0">
      <selection activeCell="E27" sqref="E27:E8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82">
        <v>45197</v>
      </c>
    </row>
    <row r="2" spans="2:63" s="1" customFormat="1">
      <c r="B2" s="2" t="s">
        <v>1</v>
      </c>
      <c r="C2" s="12" t="s">
        <v>795</v>
      </c>
    </row>
    <row r="3" spans="2:63" s="1" customFormat="1">
      <c r="B3" s="2" t="s">
        <v>2</v>
      </c>
      <c r="C3" s="83" t="s">
        <v>796</v>
      </c>
    </row>
    <row r="4" spans="2:63" s="1" customFormat="1">
      <c r="B4" s="2" t="s">
        <v>3</v>
      </c>
      <c r="C4" s="84" t="s">
        <v>196</v>
      </c>
    </row>
    <row r="6" spans="2:63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193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186</v>
      </c>
      <c r="I8" s="28" t="s">
        <v>187</v>
      </c>
      <c r="J8" s="38" t="s">
        <v>191</v>
      </c>
      <c r="K8" s="28" t="s">
        <v>56</v>
      </c>
      <c r="L8" s="28" t="s">
        <v>73</v>
      </c>
      <c r="M8" s="28" t="s">
        <v>57</v>
      </c>
      <c r="N8" s="28" t="s">
        <v>182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183</v>
      </c>
      <c r="I9" s="31"/>
      <c r="J9" s="21" t="s">
        <v>184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192</v>
      </c>
      <c r="C11" s="7"/>
      <c r="D11" s="7"/>
      <c r="E11" s="7"/>
      <c r="F11" s="7"/>
      <c r="G11" s="7"/>
      <c r="H11" s="75">
        <v>124327.94</v>
      </c>
      <c r="I11" s="7"/>
      <c r="J11" s="75">
        <v>0</v>
      </c>
      <c r="K11" s="75">
        <v>20475.83845669806</v>
      </c>
      <c r="L11" s="7"/>
      <c r="M11" s="76">
        <v>1</v>
      </c>
      <c r="N11" s="76">
        <v>0.49159999999999998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572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573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574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575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241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207</v>
      </c>
      <c r="C22" t="s">
        <v>207</v>
      </c>
      <c r="D22" s="16"/>
      <c r="E22" s="16"/>
      <c r="F22" t="s">
        <v>207</v>
      </c>
      <c r="G22" t="s">
        <v>207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576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207</v>
      </c>
      <c r="C24" t="s">
        <v>207</v>
      </c>
      <c r="D24" s="16"/>
      <c r="E24" s="16"/>
      <c r="F24" t="s">
        <v>207</v>
      </c>
      <c r="G24" t="s">
        <v>207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215</v>
      </c>
      <c r="D25" s="16"/>
      <c r="E25" s="16"/>
      <c r="F25" s="16"/>
      <c r="G25" s="16"/>
      <c r="H25" s="81">
        <v>124327.94</v>
      </c>
      <c r="J25" s="81">
        <v>0</v>
      </c>
      <c r="K25" s="81">
        <v>20475.83845669806</v>
      </c>
      <c r="M25" s="80">
        <v>1</v>
      </c>
      <c r="N25" s="80">
        <v>0.49159999999999998</v>
      </c>
    </row>
    <row r="26" spans="2:14">
      <c r="B26" s="79" t="s">
        <v>577</v>
      </c>
      <c r="D26" s="16"/>
      <c r="E26" s="16"/>
      <c r="F26" s="16"/>
      <c r="G26" s="16"/>
      <c r="H26" s="81">
        <v>69521.539999999994</v>
      </c>
      <c r="J26" s="81">
        <v>0</v>
      </c>
      <c r="K26" s="81">
        <v>6606.1137176400607</v>
      </c>
      <c r="M26" s="80">
        <v>0.3226</v>
      </c>
      <c r="N26" s="80">
        <v>0.15859999999999999</v>
      </c>
    </row>
    <row r="27" spans="2:14">
      <c r="B27" t="s">
        <v>578</v>
      </c>
      <c r="C27" t="s">
        <v>579</v>
      </c>
      <c r="D27" t="s">
        <v>123</v>
      </c>
      <c r="E27"/>
      <c r="F27" t="s">
        <v>580</v>
      </c>
      <c r="G27" t="s">
        <v>106</v>
      </c>
      <c r="H27" s="77">
        <v>2037.06</v>
      </c>
      <c r="I27" s="77">
        <v>6073</v>
      </c>
      <c r="J27" s="77">
        <v>0</v>
      </c>
      <c r="K27" s="77">
        <v>476.1623064762</v>
      </c>
      <c r="L27" s="78">
        <v>0</v>
      </c>
      <c r="M27" s="78">
        <v>2.3300000000000001E-2</v>
      </c>
      <c r="N27" s="78">
        <v>1.14E-2</v>
      </c>
    </row>
    <row r="28" spans="2:14">
      <c r="B28" t="s">
        <v>581</v>
      </c>
      <c r="C28" t="s">
        <v>582</v>
      </c>
      <c r="D28" t="s">
        <v>123</v>
      </c>
      <c r="E28"/>
      <c r="F28" t="s">
        <v>580</v>
      </c>
      <c r="G28" t="s">
        <v>106</v>
      </c>
      <c r="H28" s="77">
        <v>220.41</v>
      </c>
      <c r="I28" s="77">
        <v>4463</v>
      </c>
      <c r="J28" s="77">
        <v>0</v>
      </c>
      <c r="K28" s="77">
        <v>37.8622215567</v>
      </c>
      <c r="L28" s="78">
        <v>0</v>
      </c>
      <c r="M28" s="78">
        <v>1.8E-3</v>
      </c>
      <c r="N28" s="78">
        <v>8.9999999999999998E-4</v>
      </c>
    </row>
    <row r="29" spans="2:14">
      <c r="B29" t="s">
        <v>583</v>
      </c>
      <c r="C29" t="s">
        <v>584</v>
      </c>
      <c r="D29" t="s">
        <v>498</v>
      </c>
      <c r="E29"/>
      <c r="F29" t="s">
        <v>580</v>
      </c>
      <c r="G29" t="s">
        <v>106</v>
      </c>
      <c r="H29" s="77">
        <v>171.79</v>
      </c>
      <c r="I29" s="77">
        <v>33993</v>
      </c>
      <c r="J29" s="77">
        <v>0</v>
      </c>
      <c r="K29" s="77">
        <v>224.76841602030001</v>
      </c>
      <c r="L29" s="78">
        <v>0</v>
      </c>
      <c r="M29" s="78">
        <v>1.0999999999999999E-2</v>
      </c>
      <c r="N29" s="78">
        <v>5.4000000000000003E-3</v>
      </c>
    </row>
    <row r="30" spans="2:14">
      <c r="B30" t="s">
        <v>585</v>
      </c>
      <c r="C30" t="s">
        <v>586</v>
      </c>
      <c r="D30" t="s">
        <v>587</v>
      </c>
      <c r="E30"/>
      <c r="F30" t="s">
        <v>580</v>
      </c>
      <c r="G30" t="s">
        <v>106</v>
      </c>
      <c r="H30" s="77">
        <v>13131.13</v>
      </c>
      <c r="I30" s="77">
        <v>765.35</v>
      </c>
      <c r="J30" s="77">
        <v>0</v>
      </c>
      <c r="K30" s="77">
        <v>386.82104919829499</v>
      </c>
      <c r="L30" s="78">
        <v>0</v>
      </c>
      <c r="M30" s="78">
        <v>1.89E-2</v>
      </c>
      <c r="N30" s="78">
        <v>9.2999999999999992E-3</v>
      </c>
    </row>
    <row r="31" spans="2:14">
      <c r="B31" t="s">
        <v>588</v>
      </c>
      <c r="C31" t="s">
        <v>589</v>
      </c>
      <c r="D31" t="s">
        <v>587</v>
      </c>
      <c r="E31"/>
      <c r="F31" t="s">
        <v>580</v>
      </c>
      <c r="G31" t="s">
        <v>106</v>
      </c>
      <c r="H31" s="77">
        <v>4634.97</v>
      </c>
      <c r="I31" s="77">
        <v>1007.75</v>
      </c>
      <c r="J31" s="77">
        <v>0</v>
      </c>
      <c r="K31" s="77">
        <v>179.78259526357499</v>
      </c>
      <c r="L31" s="78">
        <v>0</v>
      </c>
      <c r="M31" s="78">
        <v>8.8000000000000005E-3</v>
      </c>
      <c r="N31" s="78">
        <v>4.3E-3</v>
      </c>
    </row>
    <row r="32" spans="2:14">
      <c r="B32" t="s">
        <v>590</v>
      </c>
      <c r="C32" t="s">
        <v>591</v>
      </c>
      <c r="D32" t="s">
        <v>592</v>
      </c>
      <c r="E32"/>
      <c r="F32" t="s">
        <v>580</v>
      </c>
      <c r="G32" t="s">
        <v>200</v>
      </c>
      <c r="H32" s="77">
        <v>8051.09</v>
      </c>
      <c r="I32" s="77">
        <v>1844.8142</v>
      </c>
      <c r="J32" s="77">
        <v>0</v>
      </c>
      <c r="K32" s="77">
        <v>72.912224158059502</v>
      </c>
      <c r="L32" s="78">
        <v>0</v>
      </c>
      <c r="M32" s="78">
        <v>3.5999999999999999E-3</v>
      </c>
      <c r="N32" s="78">
        <v>1.8E-3</v>
      </c>
    </row>
    <row r="33" spans="2:14">
      <c r="B33" t="s">
        <v>593</v>
      </c>
      <c r="C33" t="s">
        <v>594</v>
      </c>
      <c r="D33" t="s">
        <v>123</v>
      </c>
      <c r="E33"/>
      <c r="F33" t="s">
        <v>580</v>
      </c>
      <c r="G33" t="s">
        <v>106</v>
      </c>
      <c r="H33" s="77">
        <v>669.88</v>
      </c>
      <c r="I33" s="77">
        <v>3588</v>
      </c>
      <c r="J33" s="77">
        <v>0</v>
      </c>
      <c r="K33" s="77">
        <v>92.511848145599998</v>
      </c>
      <c r="L33" s="78">
        <v>0</v>
      </c>
      <c r="M33" s="78">
        <v>4.4999999999999997E-3</v>
      </c>
      <c r="N33" s="78">
        <v>2.2000000000000001E-3</v>
      </c>
    </row>
    <row r="34" spans="2:14">
      <c r="B34" t="s">
        <v>595</v>
      </c>
      <c r="C34" t="s">
        <v>596</v>
      </c>
      <c r="D34" t="s">
        <v>587</v>
      </c>
      <c r="E34"/>
      <c r="F34" t="s">
        <v>580</v>
      </c>
      <c r="G34" t="s">
        <v>106</v>
      </c>
      <c r="H34" s="77">
        <v>4181.41</v>
      </c>
      <c r="I34" s="77">
        <v>459.55</v>
      </c>
      <c r="J34" s="77">
        <v>0</v>
      </c>
      <c r="K34" s="77">
        <v>73.961112502095006</v>
      </c>
      <c r="L34" s="78">
        <v>0</v>
      </c>
      <c r="M34" s="78">
        <v>3.5999999999999999E-3</v>
      </c>
      <c r="N34" s="78">
        <v>1.8E-3</v>
      </c>
    </row>
    <row r="35" spans="2:14">
      <c r="B35" t="s">
        <v>597</v>
      </c>
      <c r="C35" t="s">
        <v>598</v>
      </c>
      <c r="D35" t="s">
        <v>587</v>
      </c>
      <c r="E35"/>
      <c r="F35" t="s">
        <v>580</v>
      </c>
      <c r="G35" t="s">
        <v>106</v>
      </c>
      <c r="H35" s="77">
        <v>488.48</v>
      </c>
      <c r="I35" s="77">
        <v>3668.75</v>
      </c>
      <c r="J35" s="77">
        <v>0</v>
      </c>
      <c r="K35" s="77">
        <v>68.978352389999998</v>
      </c>
      <c r="L35" s="78">
        <v>0</v>
      </c>
      <c r="M35" s="78">
        <v>3.3999999999999998E-3</v>
      </c>
      <c r="N35" s="78">
        <v>1.6999999999999999E-3</v>
      </c>
    </row>
    <row r="36" spans="2:14">
      <c r="B36" t="s">
        <v>599</v>
      </c>
      <c r="C36" t="s">
        <v>600</v>
      </c>
      <c r="D36" t="s">
        <v>123</v>
      </c>
      <c r="E36"/>
      <c r="F36" t="s">
        <v>580</v>
      </c>
      <c r="G36" t="s">
        <v>110</v>
      </c>
      <c r="H36" s="77">
        <v>3716.18</v>
      </c>
      <c r="I36" s="77">
        <v>639.70000000000005</v>
      </c>
      <c r="J36" s="77">
        <v>0</v>
      </c>
      <c r="K36" s="77">
        <v>96.45652703895</v>
      </c>
      <c r="L36" s="78">
        <v>0</v>
      </c>
      <c r="M36" s="78">
        <v>4.7000000000000002E-3</v>
      </c>
      <c r="N36" s="78">
        <v>2.3E-3</v>
      </c>
    </row>
    <row r="37" spans="2:14">
      <c r="B37" t="s">
        <v>601</v>
      </c>
      <c r="C37" t="s">
        <v>602</v>
      </c>
      <c r="D37" t="s">
        <v>123</v>
      </c>
      <c r="E37"/>
      <c r="F37" t="s">
        <v>580</v>
      </c>
      <c r="G37" t="s">
        <v>106</v>
      </c>
      <c r="H37" s="77">
        <v>3921.92</v>
      </c>
      <c r="I37" s="77">
        <v>696.05</v>
      </c>
      <c r="J37" s="77">
        <v>0</v>
      </c>
      <c r="K37" s="77">
        <v>105.07201949184</v>
      </c>
      <c r="L37" s="78">
        <v>0</v>
      </c>
      <c r="M37" s="78">
        <v>5.1000000000000004E-3</v>
      </c>
      <c r="N37" s="78">
        <v>2.5000000000000001E-3</v>
      </c>
    </row>
    <row r="38" spans="2:14">
      <c r="B38" t="s">
        <v>603</v>
      </c>
      <c r="C38" t="s">
        <v>604</v>
      </c>
      <c r="D38" t="s">
        <v>123</v>
      </c>
      <c r="E38"/>
      <c r="F38" t="s">
        <v>580</v>
      </c>
      <c r="G38" t="s">
        <v>106</v>
      </c>
      <c r="H38" s="77">
        <v>2485.9899999999998</v>
      </c>
      <c r="I38" s="77">
        <v>515.05999999999995</v>
      </c>
      <c r="J38" s="77">
        <v>0</v>
      </c>
      <c r="K38" s="77">
        <v>49.283905021806</v>
      </c>
      <c r="L38" s="78">
        <v>1E-4</v>
      </c>
      <c r="M38" s="78">
        <v>2.3999999999999998E-3</v>
      </c>
      <c r="N38" s="78">
        <v>1.1999999999999999E-3</v>
      </c>
    </row>
    <row r="39" spans="2:14">
      <c r="B39" t="s">
        <v>605</v>
      </c>
      <c r="C39" t="s">
        <v>606</v>
      </c>
      <c r="D39" t="s">
        <v>123</v>
      </c>
      <c r="E39"/>
      <c r="F39" t="s">
        <v>580</v>
      </c>
      <c r="G39" t="s">
        <v>110</v>
      </c>
      <c r="H39" s="77">
        <v>45.11</v>
      </c>
      <c r="I39" s="77">
        <v>6857</v>
      </c>
      <c r="J39" s="77">
        <v>0</v>
      </c>
      <c r="K39" s="77">
        <v>12.550629380249999</v>
      </c>
      <c r="L39" s="78">
        <v>0</v>
      </c>
      <c r="M39" s="78">
        <v>5.9999999999999995E-4</v>
      </c>
      <c r="N39" s="78">
        <v>2.9999999999999997E-4</v>
      </c>
    </row>
    <row r="40" spans="2:14">
      <c r="B40" t="s">
        <v>607</v>
      </c>
      <c r="C40" t="s">
        <v>608</v>
      </c>
      <c r="D40" t="s">
        <v>123</v>
      </c>
      <c r="E40"/>
      <c r="F40" t="s">
        <v>580</v>
      </c>
      <c r="G40" t="s">
        <v>110</v>
      </c>
      <c r="H40" s="77">
        <v>4830.8900000000003</v>
      </c>
      <c r="I40" s="77">
        <v>2802</v>
      </c>
      <c r="J40" s="77">
        <v>0</v>
      </c>
      <c r="K40" s="77">
        <v>549.22943962349996</v>
      </c>
      <c r="L40" s="78">
        <v>0</v>
      </c>
      <c r="M40" s="78">
        <v>2.6800000000000001E-2</v>
      </c>
      <c r="N40" s="78">
        <v>1.32E-2</v>
      </c>
    </row>
    <row r="41" spans="2:14">
      <c r="B41" t="s">
        <v>609</v>
      </c>
      <c r="C41" t="s">
        <v>610</v>
      </c>
      <c r="D41" t="s">
        <v>498</v>
      </c>
      <c r="E41"/>
      <c r="F41" t="s">
        <v>580</v>
      </c>
      <c r="G41" t="s">
        <v>106</v>
      </c>
      <c r="H41" s="77">
        <v>547.71</v>
      </c>
      <c r="I41" s="77">
        <v>6594</v>
      </c>
      <c r="J41" s="77">
        <v>0</v>
      </c>
      <c r="K41" s="77">
        <v>139.0104739926</v>
      </c>
      <c r="L41" s="78">
        <v>0</v>
      </c>
      <c r="M41" s="78">
        <v>6.7999999999999996E-3</v>
      </c>
      <c r="N41" s="78">
        <v>3.3E-3</v>
      </c>
    </row>
    <row r="42" spans="2:14">
      <c r="B42" t="s">
        <v>611</v>
      </c>
      <c r="C42" t="s">
        <v>612</v>
      </c>
      <c r="D42" t="s">
        <v>498</v>
      </c>
      <c r="E42"/>
      <c r="F42" t="s">
        <v>580</v>
      </c>
      <c r="G42" t="s">
        <v>106</v>
      </c>
      <c r="H42" s="77">
        <v>314.61</v>
      </c>
      <c r="I42" s="77">
        <v>6901</v>
      </c>
      <c r="J42" s="77">
        <v>0</v>
      </c>
      <c r="K42" s="77">
        <v>83.566547748900007</v>
      </c>
      <c r="L42" s="78">
        <v>0</v>
      </c>
      <c r="M42" s="78">
        <v>4.1000000000000003E-3</v>
      </c>
      <c r="N42" s="78">
        <v>2E-3</v>
      </c>
    </row>
    <row r="43" spans="2:14">
      <c r="B43" t="s">
        <v>613</v>
      </c>
      <c r="C43" t="s">
        <v>614</v>
      </c>
      <c r="D43" t="s">
        <v>123</v>
      </c>
      <c r="E43"/>
      <c r="F43" t="s">
        <v>580</v>
      </c>
      <c r="G43" t="s">
        <v>116</v>
      </c>
      <c r="H43" s="77">
        <v>990.17</v>
      </c>
      <c r="I43" s="77">
        <v>4919</v>
      </c>
      <c r="J43" s="77">
        <v>0</v>
      </c>
      <c r="K43" s="77">
        <v>139.08130309764999</v>
      </c>
      <c r="L43" s="78">
        <v>0</v>
      </c>
      <c r="M43" s="78">
        <v>6.7999999999999996E-3</v>
      </c>
      <c r="N43" s="78">
        <v>3.3E-3</v>
      </c>
    </row>
    <row r="44" spans="2:14">
      <c r="B44" t="s">
        <v>615</v>
      </c>
      <c r="C44" t="s">
        <v>616</v>
      </c>
      <c r="D44" t="s">
        <v>587</v>
      </c>
      <c r="E44"/>
      <c r="F44" t="s">
        <v>580</v>
      </c>
      <c r="G44" t="s">
        <v>106</v>
      </c>
      <c r="H44" s="77">
        <v>2396.29</v>
      </c>
      <c r="I44" s="77">
        <v>954.5</v>
      </c>
      <c r="J44" s="77">
        <v>0</v>
      </c>
      <c r="K44" s="77">
        <v>88.036591404449993</v>
      </c>
      <c r="L44" s="78">
        <v>0</v>
      </c>
      <c r="M44" s="78">
        <v>4.3E-3</v>
      </c>
      <c r="N44" s="78">
        <v>2.0999999999999999E-3</v>
      </c>
    </row>
    <row r="45" spans="2:14">
      <c r="B45" t="s">
        <v>617</v>
      </c>
      <c r="C45" t="s">
        <v>618</v>
      </c>
      <c r="D45" t="s">
        <v>123</v>
      </c>
      <c r="E45"/>
      <c r="F45" t="s">
        <v>580</v>
      </c>
      <c r="G45" t="s">
        <v>106</v>
      </c>
      <c r="H45" s="77">
        <v>339.58</v>
      </c>
      <c r="I45" s="77">
        <v>4445.5</v>
      </c>
      <c r="J45" s="77">
        <v>0</v>
      </c>
      <c r="K45" s="77">
        <v>58.104615236100003</v>
      </c>
      <c r="L45" s="78">
        <v>0</v>
      </c>
      <c r="M45" s="78">
        <v>2.8E-3</v>
      </c>
      <c r="N45" s="78">
        <v>1.4E-3</v>
      </c>
    </row>
    <row r="46" spans="2:14">
      <c r="B46" t="s">
        <v>619</v>
      </c>
      <c r="C46" t="s">
        <v>620</v>
      </c>
      <c r="D46" t="s">
        <v>498</v>
      </c>
      <c r="E46"/>
      <c r="F46" t="s">
        <v>580</v>
      </c>
      <c r="G46" t="s">
        <v>106</v>
      </c>
      <c r="H46" s="77">
        <v>959.54</v>
      </c>
      <c r="I46" s="77">
        <v>5832.5</v>
      </c>
      <c r="J46" s="77">
        <v>0</v>
      </c>
      <c r="K46" s="77">
        <v>215.40994125450001</v>
      </c>
      <c r="L46" s="78">
        <v>0</v>
      </c>
      <c r="M46" s="78">
        <v>1.0500000000000001E-2</v>
      </c>
      <c r="N46" s="78">
        <v>5.1999999999999998E-3</v>
      </c>
    </row>
    <row r="47" spans="2:14">
      <c r="B47" t="s">
        <v>621</v>
      </c>
      <c r="C47" t="s">
        <v>622</v>
      </c>
      <c r="D47" t="s">
        <v>587</v>
      </c>
      <c r="E47"/>
      <c r="F47" t="s">
        <v>580</v>
      </c>
      <c r="G47" t="s">
        <v>106</v>
      </c>
      <c r="H47" s="77">
        <v>21.84</v>
      </c>
      <c r="I47" s="77">
        <v>83376</v>
      </c>
      <c r="J47" s="77">
        <v>0</v>
      </c>
      <c r="K47" s="77">
        <v>70.087666521599999</v>
      </c>
      <c r="L47" s="78">
        <v>0</v>
      </c>
      <c r="M47" s="78">
        <v>3.3999999999999998E-3</v>
      </c>
      <c r="N47" s="78">
        <v>1.6999999999999999E-3</v>
      </c>
    </row>
    <row r="48" spans="2:14">
      <c r="B48" t="s">
        <v>623</v>
      </c>
      <c r="C48" t="s">
        <v>624</v>
      </c>
      <c r="D48" t="s">
        <v>123</v>
      </c>
      <c r="E48"/>
      <c r="F48" t="s">
        <v>580</v>
      </c>
      <c r="G48" t="s">
        <v>110</v>
      </c>
      <c r="H48" s="77">
        <v>928.98</v>
      </c>
      <c r="I48" s="77">
        <v>20332</v>
      </c>
      <c r="J48" s="77">
        <v>0</v>
      </c>
      <c r="K48" s="77">
        <v>766.381466682</v>
      </c>
      <c r="L48" s="78">
        <v>0</v>
      </c>
      <c r="M48" s="78">
        <v>3.7400000000000003E-2</v>
      </c>
      <c r="N48" s="78">
        <v>1.84E-2</v>
      </c>
    </row>
    <row r="49" spans="2:14">
      <c r="B49" t="s">
        <v>625</v>
      </c>
      <c r="C49" t="s">
        <v>626</v>
      </c>
      <c r="D49" t="s">
        <v>123</v>
      </c>
      <c r="E49"/>
      <c r="F49" t="s">
        <v>580</v>
      </c>
      <c r="G49" t="s">
        <v>110</v>
      </c>
      <c r="H49" s="77">
        <v>511.29</v>
      </c>
      <c r="I49" s="77">
        <v>8625.6</v>
      </c>
      <c r="J49" s="77">
        <v>0</v>
      </c>
      <c r="K49" s="77">
        <v>178.94317619879999</v>
      </c>
      <c r="L49" s="78">
        <v>1E-4</v>
      </c>
      <c r="M49" s="78">
        <v>8.6999999999999994E-3</v>
      </c>
      <c r="N49" s="78">
        <v>4.3E-3</v>
      </c>
    </row>
    <row r="50" spans="2:14">
      <c r="B50" t="s">
        <v>627</v>
      </c>
      <c r="C50" t="s">
        <v>628</v>
      </c>
      <c r="D50" t="s">
        <v>123</v>
      </c>
      <c r="E50"/>
      <c r="F50" t="s">
        <v>580</v>
      </c>
      <c r="G50" t="s">
        <v>110</v>
      </c>
      <c r="H50" s="77">
        <v>798.75</v>
      </c>
      <c r="I50" s="77">
        <v>2424.6</v>
      </c>
      <c r="J50" s="77">
        <v>0</v>
      </c>
      <c r="K50" s="77">
        <v>78.579543318749998</v>
      </c>
      <c r="L50" s="78">
        <v>0</v>
      </c>
      <c r="M50" s="78">
        <v>3.8E-3</v>
      </c>
      <c r="N50" s="78">
        <v>1.9E-3</v>
      </c>
    </row>
    <row r="51" spans="2:14">
      <c r="B51" t="s">
        <v>629</v>
      </c>
      <c r="C51" t="s">
        <v>630</v>
      </c>
      <c r="D51" t="s">
        <v>631</v>
      </c>
      <c r="E51"/>
      <c r="F51" t="s">
        <v>580</v>
      </c>
      <c r="G51" t="s">
        <v>199</v>
      </c>
      <c r="H51" s="77">
        <v>6741.62</v>
      </c>
      <c r="I51" s="77">
        <v>245200</v>
      </c>
      <c r="J51" s="77">
        <v>0</v>
      </c>
      <c r="K51" s="77">
        <v>426.15505874719997</v>
      </c>
      <c r="L51" s="78">
        <v>0</v>
      </c>
      <c r="M51" s="78">
        <v>2.0799999999999999E-2</v>
      </c>
      <c r="N51" s="78">
        <v>1.0200000000000001E-2</v>
      </c>
    </row>
    <row r="52" spans="2:14">
      <c r="B52" t="s">
        <v>632</v>
      </c>
      <c r="C52" t="s">
        <v>633</v>
      </c>
      <c r="D52" t="s">
        <v>123</v>
      </c>
      <c r="E52"/>
      <c r="F52" t="s">
        <v>580</v>
      </c>
      <c r="G52" t="s">
        <v>110</v>
      </c>
      <c r="H52" s="77">
        <v>98.06</v>
      </c>
      <c r="I52" s="77">
        <v>20655</v>
      </c>
      <c r="J52" s="77">
        <v>0</v>
      </c>
      <c r="K52" s="77">
        <v>82.181793847500003</v>
      </c>
      <c r="L52" s="78">
        <v>0</v>
      </c>
      <c r="M52" s="78">
        <v>4.0000000000000001E-3</v>
      </c>
      <c r="N52" s="78">
        <v>2E-3</v>
      </c>
    </row>
    <row r="53" spans="2:14">
      <c r="B53" t="s">
        <v>634</v>
      </c>
      <c r="C53" t="s">
        <v>635</v>
      </c>
      <c r="D53" t="s">
        <v>498</v>
      </c>
      <c r="E53"/>
      <c r="F53" t="s">
        <v>580</v>
      </c>
      <c r="G53" t="s">
        <v>106</v>
      </c>
      <c r="H53" s="77">
        <v>159.38999999999999</v>
      </c>
      <c r="I53" s="77">
        <v>16013</v>
      </c>
      <c r="J53" s="77">
        <v>0</v>
      </c>
      <c r="K53" s="77">
        <v>98.238491574299999</v>
      </c>
      <c r="L53" s="78">
        <v>0</v>
      </c>
      <c r="M53" s="78">
        <v>4.7999999999999996E-3</v>
      </c>
      <c r="N53" s="78">
        <v>2.3999999999999998E-3</v>
      </c>
    </row>
    <row r="54" spans="2:14">
      <c r="B54" t="s">
        <v>636</v>
      </c>
      <c r="C54" t="s">
        <v>637</v>
      </c>
      <c r="D54" t="s">
        <v>498</v>
      </c>
      <c r="E54"/>
      <c r="F54" t="s">
        <v>580</v>
      </c>
      <c r="G54" t="s">
        <v>106</v>
      </c>
      <c r="H54" s="77">
        <v>80.989999999999995</v>
      </c>
      <c r="I54" s="77">
        <v>9225</v>
      </c>
      <c r="J54" s="77">
        <v>0</v>
      </c>
      <c r="K54" s="77">
        <v>28.7571395475</v>
      </c>
      <c r="L54" s="78">
        <v>0</v>
      </c>
      <c r="M54" s="78">
        <v>1.4E-3</v>
      </c>
      <c r="N54" s="78">
        <v>6.9999999999999999E-4</v>
      </c>
    </row>
    <row r="55" spans="2:14">
      <c r="B55" t="s">
        <v>638</v>
      </c>
      <c r="C55" t="s">
        <v>639</v>
      </c>
      <c r="D55" t="s">
        <v>498</v>
      </c>
      <c r="E55"/>
      <c r="F55" t="s">
        <v>580</v>
      </c>
      <c r="G55" t="s">
        <v>106</v>
      </c>
      <c r="H55" s="77">
        <v>760.55</v>
      </c>
      <c r="I55" s="77">
        <v>3348</v>
      </c>
      <c r="J55" s="77">
        <v>0</v>
      </c>
      <c r="K55" s="77">
        <v>98.007910686000002</v>
      </c>
      <c r="L55" s="78">
        <v>0</v>
      </c>
      <c r="M55" s="78">
        <v>4.7999999999999996E-3</v>
      </c>
      <c r="N55" s="78">
        <v>2.3999999999999998E-3</v>
      </c>
    </row>
    <row r="56" spans="2:14">
      <c r="B56" t="s">
        <v>640</v>
      </c>
      <c r="C56" t="s">
        <v>641</v>
      </c>
      <c r="D56" t="s">
        <v>498</v>
      </c>
      <c r="E56"/>
      <c r="F56" t="s">
        <v>580</v>
      </c>
      <c r="G56" t="s">
        <v>106</v>
      </c>
      <c r="H56" s="77">
        <v>1123.05</v>
      </c>
      <c r="I56" s="77">
        <v>10192</v>
      </c>
      <c r="J56" s="77">
        <v>0</v>
      </c>
      <c r="K56" s="77">
        <v>440.561374344</v>
      </c>
      <c r="L56" s="78">
        <v>0</v>
      </c>
      <c r="M56" s="78">
        <v>2.1499999999999998E-2</v>
      </c>
      <c r="N56" s="78">
        <v>1.06E-2</v>
      </c>
    </row>
    <row r="57" spans="2:14">
      <c r="B57" t="s">
        <v>642</v>
      </c>
      <c r="C57" t="s">
        <v>643</v>
      </c>
      <c r="D57" t="s">
        <v>495</v>
      </c>
      <c r="E57"/>
      <c r="F57" t="s">
        <v>580</v>
      </c>
      <c r="G57" t="s">
        <v>106</v>
      </c>
      <c r="H57" s="77">
        <v>497.84</v>
      </c>
      <c r="I57" s="77">
        <v>5429.5</v>
      </c>
      <c r="J57" s="77">
        <v>0</v>
      </c>
      <c r="K57" s="77">
        <v>104.0393275572</v>
      </c>
      <c r="L57" s="78">
        <v>0</v>
      </c>
      <c r="M57" s="78">
        <v>5.1000000000000004E-3</v>
      </c>
      <c r="N57" s="78">
        <v>2.5000000000000001E-3</v>
      </c>
    </row>
    <row r="58" spans="2:14">
      <c r="B58" t="s">
        <v>644</v>
      </c>
      <c r="C58" t="s">
        <v>645</v>
      </c>
      <c r="D58" t="s">
        <v>123</v>
      </c>
      <c r="E58"/>
      <c r="F58" t="s">
        <v>580</v>
      </c>
      <c r="G58" t="s">
        <v>110</v>
      </c>
      <c r="H58" s="77">
        <v>227.84</v>
      </c>
      <c r="I58" s="77">
        <v>20135</v>
      </c>
      <c r="J58" s="77">
        <v>0</v>
      </c>
      <c r="K58" s="77">
        <v>186.14018207999999</v>
      </c>
      <c r="L58" s="78">
        <v>1E-4</v>
      </c>
      <c r="M58" s="78">
        <v>9.1000000000000004E-3</v>
      </c>
      <c r="N58" s="78">
        <v>4.4999999999999997E-3</v>
      </c>
    </row>
    <row r="59" spans="2:14">
      <c r="B59" t="s">
        <v>646</v>
      </c>
      <c r="C59" t="s">
        <v>647</v>
      </c>
      <c r="D59" t="s">
        <v>123</v>
      </c>
      <c r="E59"/>
      <c r="F59" t="s">
        <v>580</v>
      </c>
      <c r="G59" t="s">
        <v>110</v>
      </c>
      <c r="H59" s="77">
        <v>79.98</v>
      </c>
      <c r="I59" s="77">
        <v>21510</v>
      </c>
      <c r="J59" s="77">
        <v>0</v>
      </c>
      <c r="K59" s="77">
        <v>69.804004634999998</v>
      </c>
      <c r="L59" s="78">
        <v>1E-4</v>
      </c>
      <c r="M59" s="78">
        <v>3.3999999999999998E-3</v>
      </c>
      <c r="N59" s="78">
        <v>1.6999999999999999E-3</v>
      </c>
    </row>
    <row r="60" spans="2:14">
      <c r="B60" t="s">
        <v>648</v>
      </c>
      <c r="C60" t="s">
        <v>649</v>
      </c>
      <c r="D60" t="s">
        <v>498</v>
      </c>
      <c r="E60"/>
      <c r="F60" t="s">
        <v>580</v>
      </c>
      <c r="G60" t="s">
        <v>106</v>
      </c>
      <c r="H60" s="77">
        <v>361.16</v>
      </c>
      <c r="I60" s="77">
        <v>7377</v>
      </c>
      <c r="J60" s="77">
        <v>0</v>
      </c>
      <c r="K60" s="77">
        <v>102.5480340468</v>
      </c>
      <c r="L60" s="78">
        <v>0</v>
      </c>
      <c r="M60" s="78">
        <v>5.0000000000000001E-3</v>
      </c>
      <c r="N60" s="78">
        <v>2.5000000000000001E-3</v>
      </c>
    </row>
    <row r="61" spans="2:14">
      <c r="B61" t="s">
        <v>650</v>
      </c>
      <c r="C61" t="s">
        <v>651</v>
      </c>
      <c r="D61" t="s">
        <v>587</v>
      </c>
      <c r="E61"/>
      <c r="F61" t="s">
        <v>580</v>
      </c>
      <c r="G61" t="s">
        <v>106</v>
      </c>
      <c r="H61" s="77">
        <v>1637.68</v>
      </c>
      <c r="I61" s="77">
        <v>3453.625</v>
      </c>
      <c r="J61" s="77">
        <v>0</v>
      </c>
      <c r="K61" s="77">
        <v>217.69684538909999</v>
      </c>
      <c r="L61" s="78">
        <v>1E-4</v>
      </c>
      <c r="M61" s="78">
        <v>1.06E-2</v>
      </c>
      <c r="N61" s="78">
        <v>5.1999999999999998E-3</v>
      </c>
    </row>
    <row r="62" spans="2:14">
      <c r="B62" t="s">
        <v>652</v>
      </c>
      <c r="C62" t="s">
        <v>653</v>
      </c>
      <c r="D62" t="s">
        <v>498</v>
      </c>
      <c r="E62"/>
      <c r="F62" t="s">
        <v>580</v>
      </c>
      <c r="G62" t="s">
        <v>106</v>
      </c>
      <c r="H62" s="77">
        <v>430.04</v>
      </c>
      <c r="I62" s="77">
        <v>16337</v>
      </c>
      <c r="J62" s="77">
        <v>0</v>
      </c>
      <c r="K62" s="77">
        <v>270.41393834519999</v>
      </c>
      <c r="L62" s="78">
        <v>0</v>
      </c>
      <c r="M62" s="78">
        <v>1.32E-2</v>
      </c>
      <c r="N62" s="78">
        <v>6.4999999999999997E-3</v>
      </c>
    </row>
    <row r="63" spans="2:14">
      <c r="B63" t="s">
        <v>654</v>
      </c>
      <c r="C63" t="s">
        <v>655</v>
      </c>
      <c r="D63" t="s">
        <v>498</v>
      </c>
      <c r="E63"/>
      <c r="F63" t="s">
        <v>580</v>
      </c>
      <c r="G63" t="s">
        <v>106</v>
      </c>
      <c r="H63" s="77">
        <v>108.15</v>
      </c>
      <c r="I63" s="77">
        <v>14429</v>
      </c>
      <c r="J63" s="77">
        <v>0</v>
      </c>
      <c r="K63" s="77">
        <v>60.0635045115</v>
      </c>
      <c r="L63" s="78">
        <v>0</v>
      </c>
      <c r="M63" s="78">
        <v>2.8999999999999998E-3</v>
      </c>
      <c r="N63" s="78">
        <v>1.4E-3</v>
      </c>
    </row>
    <row r="64" spans="2:14">
      <c r="B64" t="s">
        <v>656</v>
      </c>
      <c r="C64" t="s">
        <v>657</v>
      </c>
      <c r="D64" t="s">
        <v>107</v>
      </c>
      <c r="E64"/>
      <c r="F64" t="s">
        <v>580</v>
      </c>
      <c r="G64" t="s">
        <v>120</v>
      </c>
      <c r="H64" s="77">
        <v>820.12</v>
      </c>
      <c r="I64" s="77">
        <v>8814</v>
      </c>
      <c r="J64" s="77">
        <v>0</v>
      </c>
      <c r="K64" s="77">
        <v>177.95214060623999</v>
      </c>
      <c r="L64" s="78">
        <v>0</v>
      </c>
      <c r="M64" s="78">
        <v>8.6999999999999994E-3</v>
      </c>
      <c r="N64" s="78">
        <v>4.3E-3</v>
      </c>
    </row>
    <row r="65" spans="2:14">
      <c r="B65" s="79" t="s">
        <v>658</v>
      </c>
      <c r="D65" s="16"/>
      <c r="E65" s="16"/>
      <c r="F65" s="16"/>
      <c r="G65" s="16"/>
      <c r="H65" s="81">
        <v>54806.400000000001</v>
      </c>
      <c r="J65" s="81">
        <v>0</v>
      </c>
      <c r="K65" s="81">
        <v>13869.724739058</v>
      </c>
      <c r="M65" s="80">
        <v>0.6774</v>
      </c>
      <c r="N65" s="80">
        <v>0.33300000000000002</v>
      </c>
    </row>
    <row r="66" spans="2:14">
      <c r="B66" t="s">
        <v>659</v>
      </c>
      <c r="C66" t="s">
        <v>660</v>
      </c>
      <c r="D66" t="s">
        <v>546</v>
      </c>
      <c r="E66"/>
      <c r="F66" t="s">
        <v>661</v>
      </c>
      <c r="G66" t="s">
        <v>110</v>
      </c>
      <c r="H66" s="77">
        <v>1661</v>
      </c>
      <c r="I66" s="77">
        <v>19871.8</v>
      </c>
      <c r="J66" s="77">
        <v>0</v>
      </c>
      <c r="K66" s="77">
        <v>1339.2614513850001</v>
      </c>
      <c r="L66" s="78">
        <v>8.9999999999999998E-4</v>
      </c>
      <c r="M66" s="78">
        <v>6.54E-2</v>
      </c>
      <c r="N66" s="78">
        <v>3.2199999999999999E-2</v>
      </c>
    </row>
    <row r="67" spans="2:14">
      <c r="B67" t="s">
        <v>662</v>
      </c>
      <c r="C67" t="s">
        <v>663</v>
      </c>
      <c r="D67" t="s">
        <v>495</v>
      </c>
      <c r="E67"/>
      <c r="F67" t="s">
        <v>661</v>
      </c>
      <c r="G67" t="s">
        <v>106</v>
      </c>
      <c r="H67" s="77">
        <v>1467</v>
      </c>
      <c r="I67" s="77">
        <v>8096</v>
      </c>
      <c r="J67" s="77">
        <v>0</v>
      </c>
      <c r="K67" s="77">
        <v>457.13926368</v>
      </c>
      <c r="L67" s="78">
        <v>0</v>
      </c>
      <c r="M67" s="78">
        <v>2.23E-2</v>
      </c>
      <c r="N67" s="78">
        <v>1.0999999999999999E-2</v>
      </c>
    </row>
    <row r="68" spans="2:14">
      <c r="B68" t="s">
        <v>664</v>
      </c>
      <c r="C68" t="s">
        <v>665</v>
      </c>
      <c r="D68" t="s">
        <v>587</v>
      </c>
      <c r="E68"/>
      <c r="F68" t="s">
        <v>661</v>
      </c>
      <c r="G68" t="s">
        <v>106</v>
      </c>
      <c r="H68" s="77">
        <v>3469</v>
      </c>
      <c r="I68" s="77">
        <v>8480.5</v>
      </c>
      <c r="J68" s="77">
        <v>0</v>
      </c>
      <c r="K68" s="77">
        <v>1132.3317097050001</v>
      </c>
      <c r="L68" s="78">
        <v>1.2999999999999999E-3</v>
      </c>
      <c r="M68" s="78">
        <v>5.5300000000000002E-2</v>
      </c>
      <c r="N68" s="78">
        <v>2.7199999999999998E-2</v>
      </c>
    </row>
    <row r="69" spans="2:14">
      <c r="B69" t="s">
        <v>666</v>
      </c>
      <c r="C69" t="s">
        <v>667</v>
      </c>
      <c r="D69" t="s">
        <v>587</v>
      </c>
      <c r="E69"/>
      <c r="F69" t="s">
        <v>661</v>
      </c>
      <c r="G69" t="s">
        <v>106</v>
      </c>
      <c r="H69" s="77">
        <v>213.4</v>
      </c>
      <c r="I69" s="77">
        <v>8968</v>
      </c>
      <c r="J69" s="77">
        <v>0</v>
      </c>
      <c r="K69" s="77">
        <v>73.661053487999993</v>
      </c>
      <c r="L69" s="78">
        <v>0</v>
      </c>
      <c r="M69" s="78">
        <v>3.5999999999999999E-3</v>
      </c>
      <c r="N69" s="78">
        <v>1.8E-3</v>
      </c>
    </row>
    <row r="70" spans="2:14">
      <c r="B70" t="s">
        <v>668</v>
      </c>
      <c r="C70" t="s">
        <v>669</v>
      </c>
      <c r="D70" t="s">
        <v>587</v>
      </c>
      <c r="E70"/>
      <c r="F70" t="s">
        <v>661</v>
      </c>
      <c r="G70" t="s">
        <v>106</v>
      </c>
      <c r="H70" s="77">
        <v>1177</v>
      </c>
      <c r="I70" s="77">
        <v>9575</v>
      </c>
      <c r="J70" s="77">
        <v>0</v>
      </c>
      <c r="K70" s="77">
        <v>433.77363974999997</v>
      </c>
      <c r="L70" s="78">
        <v>0</v>
      </c>
      <c r="M70" s="78">
        <v>2.12E-2</v>
      </c>
      <c r="N70" s="78">
        <v>1.04E-2</v>
      </c>
    </row>
    <row r="71" spans="2:14">
      <c r="B71" t="s">
        <v>670</v>
      </c>
      <c r="C71" t="s">
        <v>671</v>
      </c>
      <c r="D71" t="s">
        <v>123</v>
      </c>
      <c r="E71"/>
      <c r="F71" t="s">
        <v>661</v>
      </c>
      <c r="G71" t="s">
        <v>106</v>
      </c>
      <c r="H71" s="77">
        <v>1244</v>
      </c>
      <c r="I71" s="77">
        <v>16747</v>
      </c>
      <c r="J71" s="77">
        <v>0</v>
      </c>
      <c r="K71" s="77">
        <v>801.87248532000001</v>
      </c>
      <c r="L71" s="78">
        <v>0</v>
      </c>
      <c r="M71" s="78">
        <v>3.9199999999999999E-2</v>
      </c>
      <c r="N71" s="78">
        <v>1.9300000000000001E-2</v>
      </c>
    </row>
    <row r="72" spans="2:14">
      <c r="B72" t="s">
        <v>672</v>
      </c>
      <c r="C72" t="s">
        <v>673</v>
      </c>
      <c r="D72" t="s">
        <v>674</v>
      </c>
      <c r="E72"/>
      <c r="F72" t="s">
        <v>661</v>
      </c>
      <c r="G72" t="s">
        <v>110</v>
      </c>
      <c r="H72" s="77">
        <v>2756</v>
      </c>
      <c r="I72" s="77">
        <v>14147</v>
      </c>
      <c r="J72" s="77">
        <v>0</v>
      </c>
      <c r="K72" s="77">
        <v>1581.9840309000001</v>
      </c>
      <c r="L72" s="78">
        <v>1.5E-3</v>
      </c>
      <c r="M72" s="78">
        <v>7.7299999999999994E-2</v>
      </c>
      <c r="N72" s="78">
        <v>3.7999999999999999E-2</v>
      </c>
    </row>
    <row r="73" spans="2:14">
      <c r="B73" t="s">
        <v>675</v>
      </c>
      <c r="C73" t="s">
        <v>676</v>
      </c>
      <c r="D73" t="s">
        <v>587</v>
      </c>
      <c r="E73"/>
      <c r="F73" t="s">
        <v>661</v>
      </c>
      <c r="G73" t="s">
        <v>106</v>
      </c>
      <c r="H73" s="77">
        <v>2276</v>
      </c>
      <c r="I73" s="77">
        <v>15908</v>
      </c>
      <c r="J73" s="77">
        <v>0</v>
      </c>
      <c r="K73" s="77">
        <v>1393.5923419200001</v>
      </c>
      <c r="L73" s="78">
        <v>5.3E-3</v>
      </c>
      <c r="M73" s="78">
        <v>6.8099999999999994E-2</v>
      </c>
      <c r="N73" s="78">
        <v>3.3500000000000002E-2</v>
      </c>
    </row>
    <row r="74" spans="2:14">
      <c r="B74" t="s">
        <v>677</v>
      </c>
      <c r="C74" t="s">
        <v>678</v>
      </c>
      <c r="D74" t="s">
        <v>498</v>
      </c>
      <c r="E74"/>
      <c r="F74" t="s">
        <v>661</v>
      </c>
      <c r="G74" t="s">
        <v>106</v>
      </c>
      <c r="H74" s="77">
        <v>4328</v>
      </c>
      <c r="I74" s="77">
        <v>9121</v>
      </c>
      <c r="J74" s="77">
        <v>0</v>
      </c>
      <c r="K74" s="77">
        <v>1519.4192311199999</v>
      </c>
      <c r="L74" s="78">
        <v>5.9999999999999995E-4</v>
      </c>
      <c r="M74" s="78">
        <v>7.4200000000000002E-2</v>
      </c>
      <c r="N74" s="78">
        <v>3.6499999999999998E-2</v>
      </c>
    </row>
    <row r="75" spans="2:14">
      <c r="B75" t="s">
        <v>679</v>
      </c>
      <c r="C75" t="s">
        <v>680</v>
      </c>
      <c r="D75" t="s">
        <v>498</v>
      </c>
      <c r="E75"/>
      <c r="F75" t="s">
        <v>661</v>
      </c>
      <c r="G75" t="s">
        <v>106</v>
      </c>
      <c r="H75" s="77">
        <v>5636</v>
      </c>
      <c r="I75" s="77">
        <v>3145</v>
      </c>
      <c r="J75" s="77">
        <v>0</v>
      </c>
      <c r="K75" s="77">
        <v>682.24371780000001</v>
      </c>
      <c r="L75" s="78">
        <v>0</v>
      </c>
      <c r="M75" s="78">
        <v>3.3300000000000003E-2</v>
      </c>
      <c r="N75" s="78">
        <v>1.6400000000000001E-2</v>
      </c>
    </row>
    <row r="76" spans="2:14">
      <c r="B76" t="s">
        <v>681</v>
      </c>
      <c r="C76" t="s">
        <v>682</v>
      </c>
      <c r="D76" t="s">
        <v>498</v>
      </c>
      <c r="E76"/>
      <c r="F76" t="s">
        <v>661</v>
      </c>
      <c r="G76" t="s">
        <v>106</v>
      </c>
      <c r="H76" s="77">
        <v>17632</v>
      </c>
      <c r="I76" s="77">
        <v>2752</v>
      </c>
      <c r="J76" s="77">
        <v>0</v>
      </c>
      <c r="K76" s="77">
        <v>1867.6604313600001</v>
      </c>
      <c r="L76" s="78">
        <v>2.0999999999999999E-3</v>
      </c>
      <c r="M76" s="78">
        <v>9.1200000000000003E-2</v>
      </c>
      <c r="N76" s="78">
        <v>4.48E-2</v>
      </c>
    </row>
    <row r="77" spans="2:14">
      <c r="B77" t="s">
        <v>683</v>
      </c>
      <c r="C77" t="s">
        <v>684</v>
      </c>
      <c r="D77" t="s">
        <v>123</v>
      </c>
      <c r="E77"/>
      <c r="F77" t="s">
        <v>661</v>
      </c>
      <c r="G77" t="s">
        <v>106</v>
      </c>
      <c r="H77" s="77">
        <v>5812</v>
      </c>
      <c r="I77" s="77">
        <v>4493.5</v>
      </c>
      <c r="J77" s="77">
        <v>0</v>
      </c>
      <c r="K77" s="77">
        <v>1005.21338478</v>
      </c>
      <c r="L77" s="78">
        <v>0</v>
      </c>
      <c r="M77" s="78">
        <v>4.9099999999999998E-2</v>
      </c>
      <c r="N77" s="78">
        <v>2.41E-2</v>
      </c>
    </row>
    <row r="78" spans="2:14">
      <c r="B78" t="s">
        <v>685</v>
      </c>
      <c r="C78" t="s">
        <v>686</v>
      </c>
      <c r="D78" t="s">
        <v>495</v>
      </c>
      <c r="E78"/>
      <c r="F78" t="s">
        <v>661</v>
      </c>
      <c r="G78" t="s">
        <v>106</v>
      </c>
      <c r="H78" s="77">
        <v>7135</v>
      </c>
      <c r="I78" s="77">
        <v>5759</v>
      </c>
      <c r="J78" s="77">
        <v>0</v>
      </c>
      <c r="K78" s="77">
        <v>1581.5719978499999</v>
      </c>
      <c r="L78" s="78">
        <v>2.9999999999999997E-4</v>
      </c>
      <c r="M78" s="78">
        <v>7.7200000000000005E-2</v>
      </c>
      <c r="N78" s="78">
        <v>3.7999999999999999E-2</v>
      </c>
    </row>
    <row r="79" spans="2:14">
      <c r="B79" s="79" t="s">
        <v>241</v>
      </c>
      <c r="D79" s="16"/>
      <c r="E79" s="16"/>
      <c r="F79" s="16"/>
      <c r="G79" s="16"/>
      <c r="H79" s="81">
        <v>0</v>
      </c>
      <c r="J79" s="81">
        <v>0</v>
      </c>
      <c r="K79" s="81">
        <v>0</v>
      </c>
      <c r="M79" s="80">
        <v>0</v>
      </c>
      <c r="N79" s="80">
        <v>0</v>
      </c>
    </row>
    <row r="80" spans="2:14">
      <c r="B80" t="s">
        <v>207</v>
      </c>
      <c r="C80" t="s">
        <v>207</v>
      </c>
      <c r="D80" s="16"/>
      <c r="E80" s="16"/>
      <c r="F80" t="s">
        <v>207</v>
      </c>
      <c r="G80" t="s">
        <v>207</v>
      </c>
      <c r="H80" s="77">
        <v>0</v>
      </c>
      <c r="I80" s="77">
        <v>0</v>
      </c>
      <c r="K80" s="77">
        <v>0</v>
      </c>
      <c r="L80" s="78">
        <v>0</v>
      </c>
      <c r="M80" s="78">
        <v>0</v>
      </c>
      <c r="N80" s="78">
        <v>0</v>
      </c>
    </row>
    <row r="81" spans="2:14">
      <c r="B81" s="79" t="s">
        <v>576</v>
      </c>
      <c r="D81" s="16"/>
      <c r="E81" s="16"/>
      <c r="F81" s="16"/>
      <c r="G81" s="16"/>
      <c r="H81" s="81">
        <v>0</v>
      </c>
      <c r="J81" s="81">
        <v>0</v>
      </c>
      <c r="K81" s="81">
        <v>0</v>
      </c>
      <c r="M81" s="80">
        <v>0</v>
      </c>
      <c r="N81" s="80">
        <v>0</v>
      </c>
    </row>
    <row r="82" spans="2:14">
      <c r="B82" t="s">
        <v>207</v>
      </c>
      <c r="C82" t="s">
        <v>207</v>
      </c>
      <c r="D82" s="16"/>
      <c r="E82" s="16"/>
      <c r="F82" t="s">
        <v>207</v>
      </c>
      <c r="G82" t="s">
        <v>207</v>
      </c>
      <c r="H82" s="77">
        <v>0</v>
      </c>
      <c r="I82" s="77">
        <v>0</v>
      </c>
      <c r="K82" s="77">
        <v>0</v>
      </c>
      <c r="L82" s="78">
        <v>0</v>
      </c>
      <c r="M82" s="78">
        <v>0</v>
      </c>
      <c r="N82" s="78">
        <v>0</v>
      </c>
    </row>
    <row r="83" spans="2:14">
      <c r="B83" t="s">
        <v>217</v>
      </c>
      <c r="D83" s="16"/>
      <c r="E83" s="16"/>
      <c r="F83" s="16"/>
      <c r="G83" s="16"/>
    </row>
    <row r="84" spans="2:14">
      <c r="B84" t="s">
        <v>233</v>
      </c>
      <c r="D84" s="16"/>
      <c r="E84" s="16"/>
      <c r="F84" s="16"/>
      <c r="G84" s="16"/>
    </row>
    <row r="85" spans="2:14">
      <c r="B85" t="s">
        <v>234</v>
      </c>
      <c r="D85" s="16"/>
      <c r="E85" s="16"/>
      <c r="F85" s="16"/>
      <c r="G85" s="16"/>
    </row>
    <row r="86" spans="2:14">
      <c r="B86" t="s">
        <v>235</v>
      </c>
      <c r="D86" s="16"/>
      <c r="E86" s="16"/>
      <c r="F86" s="16"/>
      <c r="G86" s="16"/>
    </row>
    <row r="87" spans="2:14">
      <c r="B87" t="s">
        <v>236</v>
      </c>
      <c r="D87" s="16"/>
      <c r="E87" s="16"/>
      <c r="F87" s="16"/>
      <c r="G87" s="16"/>
    </row>
    <row r="88" spans="2:14">
      <c r="D88" s="16"/>
      <c r="E88" s="16"/>
      <c r="F88" s="16"/>
      <c r="G88" s="16"/>
    </row>
    <row r="89" spans="2:14"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A8" workbookViewId="0">
      <selection activeCell="G34" sqref="G34:G3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795</v>
      </c>
    </row>
    <row r="3" spans="2:65" s="1" customFormat="1">
      <c r="B3" s="2" t="s">
        <v>2</v>
      </c>
      <c r="C3" s="83" t="s">
        <v>796</v>
      </c>
    </row>
    <row r="4" spans="2:65" s="1" customFormat="1">
      <c r="B4" s="2" t="s">
        <v>3</v>
      </c>
      <c r="C4" s="84" t="s">
        <v>196</v>
      </c>
    </row>
    <row r="6" spans="2:65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186</v>
      </c>
      <c r="K8" s="28" t="s">
        <v>187</v>
      </c>
      <c r="L8" s="28" t="s">
        <v>56</v>
      </c>
      <c r="M8" s="28" t="s">
        <v>73</v>
      </c>
      <c r="N8" s="28" t="s">
        <v>57</v>
      </c>
      <c r="O8" s="34" t="s">
        <v>182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183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8392.7099999999991</v>
      </c>
      <c r="K11" s="7"/>
      <c r="L11" s="75">
        <v>2234.0746758336427</v>
      </c>
      <c r="M11" s="7"/>
      <c r="N11" s="76">
        <v>1</v>
      </c>
      <c r="O11" s="76">
        <v>5.3600000000000002E-2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687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688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241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215</v>
      </c>
      <c r="C21" s="16"/>
      <c r="D21" s="16"/>
      <c r="E21" s="16"/>
      <c r="J21" s="81">
        <v>8392.7099999999991</v>
      </c>
      <c r="L21" s="81">
        <v>2234.0746758336427</v>
      </c>
      <c r="N21" s="80">
        <v>1</v>
      </c>
      <c r="O21" s="80">
        <v>5.3600000000000002E-2</v>
      </c>
    </row>
    <row r="22" spans="2:15">
      <c r="B22" s="79" t="s">
        <v>687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688</v>
      </c>
      <c r="C24" s="16"/>
      <c r="D24" s="16"/>
      <c r="E24" s="16"/>
      <c r="J24" s="81">
        <v>7510.94</v>
      </c>
      <c r="L24" s="81">
        <v>1900.8430108211826</v>
      </c>
      <c r="N24" s="80">
        <v>0.8508</v>
      </c>
      <c r="O24" s="80">
        <v>4.5600000000000002E-2</v>
      </c>
    </row>
    <row r="25" spans="2:15">
      <c r="B25" t="s">
        <v>689</v>
      </c>
      <c r="C25" t="s">
        <v>690</v>
      </c>
      <c r="D25" t="s">
        <v>123</v>
      </c>
      <c r="E25"/>
      <c r="F25" t="s">
        <v>661</v>
      </c>
      <c r="G25" t="s">
        <v>296</v>
      </c>
      <c r="H25" t="s">
        <v>833</v>
      </c>
      <c r="I25" t="s">
        <v>106</v>
      </c>
      <c r="J25" s="77">
        <v>3054</v>
      </c>
      <c r="K25" s="77">
        <v>11628</v>
      </c>
      <c r="L25" s="77">
        <v>1366.85349288</v>
      </c>
      <c r="M25" s="78">
        <v>0</v>
      </c>
      <c r="N25" s="78">
        <v>0.61180000000000001</v>
      </c>
      <c r="O25" s="78">
        <v>3.2800000000000003E-2</v>
      </c>
    </row>
    <row r="26" spans="2:15">
      <c r="B26" t="s">
        <v>691</v>
      </c>
      <c r="C26" t="s">
        <v>692</v>
      </c>
      <c r="D26" t="s">
        <v>123</v>
      </c>
      <c r="E26"/>
      <c r="F26" t="s">
        <v>661</v>
      </c>
      <c r="G26" t="s">
        <v>247</v>
      </c>
      <c r="H26" t="s">
        <v>209</v>
      </c>
      <c r="I26" t="s">
        <v>110</v>
      </c>
      <c r="J26" s="77">
        <v>10.25</v>
      </c>
      <c r="K26" s="77">
        <v>106693.59239999999</v>
      </c>
      <c r="L26" s="77">
        <v>44.373198244207501</v>
      </c>
      <c r="M26" s="78">
        <v>0</v>
      </c>
      <c r="N26" s="78">
        <v>1.9900000000000001E-2</v>
      </c>
      <c r="O26" s="78">
        <v>1.1000000000000001E-3</v>
      </c>
    </row>
    <row r="27" spans="2:15">
      <c r="B27" t="s">
        <v>693</v>
      </c>
      <c r="C27" t="s">
        <v>694</v>
      </c>
      <c r="D27" t="s">
        <v>123</v>
      </c>
      <c r="E27"/>
      <c r="F27" t="s">
        <v>661</v>
      </c>
      <c r="G27" t="s">
        <v>262</v>
      </c>
      <c r="H27" t="s">
        <v>209</v>
      </c>
      <c r="I27" t="s">
        <v>106</v>
      </c>
      <c r="J27" s="77">
        <v>1.79</v>
      </c>
      <c r="K27" s="77">
        <v>1007522</v>
      </c>
      <c r="L27" s="77">
        <v>69.4153439862</v>
      </c>
      <c r="M27" s="78">
        <v>0</v>
      </c>
      <c r="N27" s="78">
        <v>3.1099999999999999E-2</v>
      </c>
      <c r="O27" s="78">
        <v>1.6999999999999999E-3</v>
      </c>
    </row>
    <row r="28" spans="2:15">
      <c r="B28" t="s">
        <v>695</v>
      </c>
      <c r="C28" t="s">
        <v>696</v>
      </c>
      <c r="D28" t="s">
        <v>123</v>
      </c>
      <c r="E28"/>
      <c r="F28" t="s">
        <v>661</v>
      </c>
      <c r="G28" t="s">
        <v>481</v>
      </c>
      <c r="H28" t="s">
        <v>209</v>
      </c>
      <c r="I28" t="s">
        <v>106</v>
      </c>
      <c r="J28" s="77">
        <v>42.18</v>
      </c>
      <c r="K28" s="77">
        <v>34735.449999999997</v>
      </c>
      <c r="L28" s="77">
        <v>56.393287905690002</v>
      </c>
      <c r="M28" s="78">
        <v>0</v>
      </c>
      <c r="N28" s="78">
        <v>2.52E-2</v>
      </c>
      <c r="O28" s="78">
        <v>1.4E-3</v>
      </c>
    </row>
    <row r="29" spans="2:15">
      <c r="B29" t="s">
        <v>697</v>
      </c>
      <c r="C29" t="s">
        <v>698</v>
      </c>
      <c r="D29" t="s">
        <v>123</v>
      </c>
      <c r="E29"/>
      <c r="F29" t="s">
        <v>661</v>
      </c>
      <c r="G29" t="s">
        <v>699</v>
      </c>
      <c r="H29" t="s">
        <v>209</v>
      </c>
      <c r="I29" t="s">
        <v>110</v>
      </c>
      <c r="J29" s="77">
        <v>9.85</v>
      </c>
      <c r="K29" s="77">
        <v>236239</v>
      </c>
      <c r="L29" s="77">
        <v>94.416164636250002</v>
      </c>
      <c r="M29" s="78">
        <v>0</v>
      </c>
      <c r="N29" s="78">
        <v>4.2299999999999997E-2</v>
      </c>
      <c r="O29" s="78">
        <v>2.3E-3</v>
      </c>
    </row>
    <row r="30" spans="2:15">
      <c r="B30" t="s">
        <v>700</v>
      </c>
      <c r="C30" t="s">
        <v>701</v>
      </c>
      <c r="D30" t="s">
        <v>123</v>
      </c>
      <c r="E30"/>
      <c r="F30" t="s">
        <v>661</v>
      </c>
      <c r="G30" t="s">
        <v>702</v>
      </c>
      <c r="H30" t="s">
        <v>209</v>
      </c>
      <c r="I30" t="s">
        <v>106</v>
      </c>
      <c r="J30" s="77">
        <v>24.16</v>
      </c>
      <c r="K30" s="77">
        <v>122601.60000000001</v>
      </c>
      <c r="L30" s="77">
        <v>114.00948370944</v>
      </c>
      <c r="M30" s="78">
        <v>0</v>
      </c>
      <c r="N30" s="78">
        <v>5.0999999999999997E-2</v>
      </c>
      <c r="O30" s="78">
        <v>2.7000000000000001E-3</v>
      </c>
    </row>
    <row r="31" spans="2:15">
      <c r="B31" t="s">
        <v>703</v>
      </c>
      <c r="C31" t="s">
        <v>704</v>
      </c>
      <c r="D31" t="s">
        <v>123</v>
      </c>
      <c r="E31"/>
      <c r="F31" t="s">
        <v>661</v>
      </c>
      <c r="G31" t="s">
        <v>702</v>
      </c>
      <c r="H31" t="s">
        <v>209</v>
      </c>
      <c r="I31" t="s">
        <v>113</v>
      </c>
      <c r="J31" s="77">
        <v>4203.9399999999996</v>
      </c>
      <c r="K31" s="77">
        <v>132</v>
      </c>
      <c r="L31" s="77">
        <v>26.08290852024</v>
      </c>
      <c r="M31" s="78">
        <v>0</v>
      </c>
      <c r="N31" s="78">
        <v>1.17E-2</v>
      </c>
      <c r="O31" s="78">
        <v>5.9999999999999995E-4</v>
      </c>
    </row>
    <row r="32" spans="2:15">
      <c r="B32" t="s">
        <v>705</v>
      </c>
      <c r="C32" t="s">
        <v>706</v>
      </c>
      <c r="D32" t="s">
        <v>123</v>
      </c>
      <c r="E32"/>
      <c r="F32" t="s">
        <v>661</v>
      </c>
      <c r="G32" t="s">
        <v>1423</v>
      </c>
      <c r="H32" t="s">
        <v>208</v>
      </c>
      <c r="I32" t="s">
        <v>113</v>
      </c>
      <c r="J32" s="77">
        <v>164.77</v>
      </c>
      <c r="K32" s="77">
        <v>16695.209999999988</v>
      </c>
      <c r="L32" s="77">
        <v>129.29913093915499</v>
      </c>
      <c r="M32" s="78">
        <v>0</v>
      </c>
      <c r="N32" s="78">
        <v>5.79E-2</v>
      </c>
      <c r="O32" s="78">
        <v>3.0999999999999999E-3</v>
      </c>
    </row>
    <row r="33" spans="2:15">
      <c r="B33" s="79" t="s">
        <v>92</v>
      </c>
      <c r="C33" s="16"/>
      <c r="D33" s="16"/>
      <c r="E33" s="16"/>
      <c r="J33" s="81">
        <v>881.77</v>
      </c>
      <c r="L33" s="81">
        <v>333.23166501245998</v>
      </c>
      <c r="N33" s="80">
        <v>0.1492</v>
      </c>
      <c r="O33" s="80">
        <v>8.0000000000000002E-3</v>
      </c>
    </row>
    <row r="34" spans="2:15">
      <c r="B34" t="s">
        <v>707</v>
      </c>
      <c r="C34" t="s">
        <v>708</v>
      </c>
      <c r="D34" t="s">
        <v>123</v>
      </c>
      <c r="E34"/>
      <c r="F34" t="s">
        <v>580</v>
      </c>
      <c r="G34" t="s">
        <v>1423</v>
      </c>
      <c r="H34" t="s">
        <v>208</v>
      </c>
      <c r="I34" t="s">
        <v>106</v>
      </c>
      <c r="J34" s="77">
        <v>46.73</v>
      </c>
      <c r="K34" s="77">
        <v>20511</v>
      </c>
      <c r="L34" s="77">
        <v>36.8918578647</v>
      </c>
      <c r="M34" s="78">
        <v>0</v>
      </c>
      <c r="N34" s="78">
        <v>1.6500000000000001E-2</v>
      </c>
      <c r="O34" s="78">
        <v>8.9999999999999998E-4</v>
      </c>
    </row>
    <row r="35" spans="2:15">
      <c r="B35" t="s">
        <v>709</v>
      </c>
      <c r="C35" t="s">
        <v>710</v>
      </c>
      <c r="D35" t="s">
        <v>123</v>
      </c>
      <c r="E35"/>
      <c r="F35" t="s">
        <v>580</v>
      </c>
      <c r="G35" t="s">
        <v>1423</v>
      </c>
      <c r="H35" t="s">
        <v>208</v>
      </c>
      <c r="I35" t="s">
        <v>106</v>
      </c>
      <c r="J35" s="77">
        <v>262.76</v>
      </c>
      <c r="K35" s="77">
        <v>3717</v>
      </c>
      <c r="L35" s="77">
        <v>37.592371630800002</v>
      </c>
      <c r="M35" s="78">
        <v>0</v>
      </c>
      <c r="N35" s="78">
        <v>1.6799999999999999E-2</v>
      </c>
      <c r="O35" s="78">
        <v>8.9999999999999998E-4</v>
      </c>
    </row>
    <row r="36" spans="2:15">
      <c r="B36" t="s">
        <v>711</v>
      </c>
      <c r="C36" t="s">
        <v>712</v>
      </c>
      <c r="D36" t="s">
        <v>713</v>
      </c>
      <c r="E36"/>
      <c r="F36" t="s">
        <v>580</v>
      </c>
      <c r="G36" t="s">
        <v>1423</v>
      </c>
      <c r="H36" t="s">
        <v>208</v>
      </c>
      <c r="I36" t="s">
        <v>106</v>
      </c>
      <c r="J36" s="77">
        <v>572.28</v>
      </c>
      <c r="K36" s="77">
        <v>11746.8</v>
      </c>
      <c r="L36" s="77">
        <v>258.74743551696002</v>
      </c>
      <c r="M36" s="78">
        <v>0</v>
      </c>
      <c r="N36" s="78">
        <v>0.1158</v>
      </c>
      <c r="O36" s="78">
        <v>6.1999999999999998E-3</v>
      </c>
    </row>
    <row r="37" spans="2:15">
      <c r="B37" s="79" t="s">
        <v>241</v>
      </c>
      <c r="C37" s="16"/>
      <c r="D37" s="16"/>
      <c r="E37" s="16"/>
      <c r="J37" s="81">
        <v>0</v>
      </c>
      <c r="L37" s="81">
        <v>0</v>
      </c>
      <c r="N37" s="80">
        <v>0</v>
      </c>
      <c r="O37" s="80">
        <v>0</v>
      </c>
    </row>
    <row r="38" spans="2:15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I38" t="s">
        <v>207</v>
      </c>
      <c r="J38" s="77">
        <v>0</v>
      </c>
      <c r="K38" s="77">
        <v>0</v>
      </c>
      <c r="L38" s="77">
        <v>0</v>
      </c>
      <c r="M38" s="78">
        <v>0</v>
      </c>
      <c r="N38" s="78">
        <v>0</v>
      </c>
      <c r="O38" s="78">
        <v>0</v>
      </c>
    </row>
    <row r="39" spans="2:15">
      <c r="B39" t="s">
        <v>217</v>
      </c>
      <c r="C39" s="16"/>
      <c r="D39" s="16"/>
      <c r="E39" s="16"/>
    </row>
    <row r="40" spans="2:15">
      <c r="B40" t="s">
        <v>233</v>
      </c>
      <c r="C40" s="16"/>
      <c r="D40" s="16"/>
      <c r="E40" s="16"/>
    </row>
    <row r="41" spans="2:15">
      <c r="B41" t="s">
        <v>234</v>
      </c>
      <c r="C41" s="16"/>
      <c r="D41" s="16"/>
      <c r="E41" s="16"/>
    </row>
    <row r="42" spans="2:15">
      <c r="B42" t="s">
        <v>235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C1:C4 A5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795</v>
      </c>
    </row>
    <row r="3" spans="2:60" s="1" customFormat="1">
      <c r="B3" s="2" t="s">
        <v>2</v>
      </c>
      <c r="C3" s="83" t="s">
        <v>796</v>
      </c>
    </row>
    <row r="4" spans="2:60" s="1" customFormat="1">
      <c r="B4" s="2" t="s">
        <v>3</v>
      </c>
      <c r="C4" s="84" t="s">
        <v>196</v>
      </c>
    </row>
    <row r="6" spans="2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186</v>
      </c>
      <c r="H8" s="28" t="s">
        <v>187</v>
      </c>
      <c r="I8" s="28" t="s">
        <v>56</v>
      </c>
      <c r="J8" s="28" t="s">
        <v>73</v>
      </c>
      <c r="K8" s="28" t="s">
        <v>57</v>
      </c>
      <c r="L8" s="28" t="s">
        <v>182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183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714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215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715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217</v>
      </c>
      <c r="D18" s="16"/>
      <c r="E18" s="16"/>
    </row>
    <row r="19" spans="2:12">
      <c r="B19" t="s">
        <v>233</v>
      </c>
      <c r="D19" s="16"/>
      <c r="E19" s="16"/>
    </row>
    <row r="20" spans="2:12">
      <c r="B20" t="s">
        <v>234</v>
      </c>
      <c r="D20" s="16"/>
      <c r="E20" s="16"/>
    </row>
    <row r="21" spans="2:12">
      <c r="B21" t="s">
        <v>235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2023-11-30T10:03:24Z</dcterms:modified>
</cp:coreProperties>
</file>