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71C64311-DD50-4F54-B145-E49BCA229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עתידיים'!$A$8:$AW$298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11" i="20"/>
  <c r="I215" i="20"/>
  <c r="I282" i="20"/>
  <c r="I224" i="20"/>
  <c r="I23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L11" i="2"/>
  <c r="K11" i="2"/>
  <c r="J12" i="2"/>
  <c r="J11" i="2"/>
  <c r="J13" i="2"/>
  <c r="J15" i="2"/>
  <c r="J16" i="2"/>
  <c r="J39" i="2"/>
  <c r="J32" i="2"/>
  <c r="J28" i="2"/>
  <c r="J18" i="2" s="1"/>
  <c r="J52" i="2" l="1"/>
  <c r="J51" i="2" s="1"/>
  <c r="C23" i="27"/>
  <c r="C12" i="27"/>
  <c r="C11" i="27" l="1"/>
  <c r="C43" i="1" s="1"/>
  <c r="D43" i="1" s="1"/>
</calcChain>
</file>

<file path=xl/sharedStrings.xml><?xml version="1.0" encoding="utf-8"?>
<sst xmlns="http://schemas.openxmlformats.org/spreadsheetml/2006/main" count="5846" uniqueCount="1861">
  <si>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</si>
  <si>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</si>
  <si>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</si>
  <si>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</si>
  <si>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</si>
  <si>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</si>
  <si>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</si>
  <si>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</si>
  <si>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</si>
  <si>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</si>
  <si>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</si>
  <si>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</si>
  <si>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</si>
  <si>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</si>
  <si>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</si>
  <si>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</si>
  <si>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</si>
  <si>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</si>
  <si>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</si>
  <si>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</si>
  <si>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</si>
  <si>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</si>
  <si>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</si>
  <si>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</si>
  <si>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</si>
  <si>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</si>
  <si>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</si>
  <si>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</si>
  <si>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</si>
  <si>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</si>
  <si>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</si>
  <si>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</si>
  <si>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</si>
  <si>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</si>
  <si>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</si>
  <si>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</si>
  <si>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</si>
  <si>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</si>
  <si>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</si>
  <si>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</si>
  <si>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</si>
  <si>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</si>
  <si>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</si>
  <si>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</si>
  <si>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</si>
  <si>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</si>
  <si>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</si>
  <si>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</si>
  <si>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</si>
  <si>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</si>
  <si>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</si>
  <si>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</si>
  <si>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</si>
  <si>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</si>
  <si>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</si>
  <si>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</si>
  <si>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</si>
  <si>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</si>
  <si>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</si>
  <si>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</si>
  <si>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</si>
  <si>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</si>
  <si>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</si>
  <si>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</si>
  <si>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</si>
  <si>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</si>
  <si>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</si>
  <si>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</si>
  <si>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</si>
  <si>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</si>
  <si>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</si>
  <si>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</si>
  <si>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</si>
  <si>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</si>
  <si>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</si>
  <si>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</si>
  <si>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</si>
  <si>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</si>
  <si>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</si>
  <si>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</si>
  <si>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</si>
  <si>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</si>
  <si>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</si>
  <si>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</si>
  <si>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</si>
  <si>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</si>
  <si>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</si>
  <si>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</si>
  <si>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</si>
  <si>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</si>
  <si>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</si>
  <si>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</si>
  <si>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</si>
  <si>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</si>
  <si>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</si>
  <si>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</si>
  <si>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</si>
  <si>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</si>
  <si>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</si>
  <si>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</si>
  <si>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</si>
  <si>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</si>
  <si>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</si>
  <si>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</si>
  <si>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</si>
  <si>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</si>
  <si>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</si>
  <si>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</si>
  <si>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</si>
  <si>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</si>
  <si>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</si>
  <si>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</si>
  <si>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</si>
  <si>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</si>
  <si>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</si>
  <si>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</si>
  <si>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</si>
  <si>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</si>
  <si>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</si>
  <si>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</si>
  <si>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</si>
  <si>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</si>
  <si>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</si>
  <si>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</si>
  <si>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</si>
  <si>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</si>
  <si>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</si>
  <si>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</si>
  <si>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</si>
  <si>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</si>
  <si>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</si>
  <si>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</si>
  <si>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</si>
  <si>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</si>
  <si>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</si>
  <si>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</si>
  <si>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</si>
  <si>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</si>
  <si>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</si>
  <si>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</si>
  <si>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</si>
  <si>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</si>
  <si>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</si>
  <si>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</si>
  <si>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</si>
  <si>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</si>
  <si>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</si>
  <si>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</si>
  <si>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</si>
  <si>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</si>
  <si>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</si>
  <si>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</si>
  <si>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</si>
  <si>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</si>
  <si>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</si>
  <si>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</si>
  <si>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</si>
  <si>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</si>
  <si>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</si>
  <si>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</si>
  <si>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</si>
  <si>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</si>
  <si>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</si>
  <si>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</si>
  <si>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</si>
  <si>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</si>
  <si>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</si>
  <si>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</si>
  <si>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</si>
  <si>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</si>
  <si>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</si>
  <si>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</si>
  <si>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</si>
  <si>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</si>
  <si>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</si>
  <si>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</si>
  <si>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</si>
  <si>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</si>
  <si>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</si>
  <si>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</si>
  <si>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</si>
  <si>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</si>
  <si>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</si>
  <si>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</si>
  <si>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</si>
  <si>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</si>
  <si>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</si>
  <si>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</si>
  <si>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</si>
  <si>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</si>
  <si>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</si>
  <si>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</si>
  <si>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</si>
  <si>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</si>
  <si>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</si>
  <si>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</si>
  <si>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</si>
  <si>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</si>
  <si>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</si>
  <si>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</si>
  <si>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</si>
  <si>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</si>
  <si>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</si>
  <si>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</si>
  <si>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</si>
  <si>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</si>
  <si>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</si>
  <si>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</si>
  <si>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</si>
  <si>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</si>
  <si>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</si>
  <si>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</si>
  <si>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</si>
  <si>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</si>
  <si>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</si>
  <si>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</si>
  <si>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</si>
  <si>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</si>
  <si>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</si>
  <si>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</si>
  <si>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</si>
  <si>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</si>
  <si>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</si>
  <si>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</si>
  <si>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</si>
  <si>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</si>
  <si>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</si>
  <si>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</si>
  <si>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</si>
  <si>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</si>
  <si>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</si>
  <si>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</si>
  <si>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</si>
  <si>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</si>
  <si>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</si>
  <si>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</si>
  <si>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</si>
  <si>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</si>
  <si>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</si>
  <si>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</si>
  <si>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</si>
  <si>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</si>
  <si>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</si>
  <si>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</si>
  <si>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</si>
  <si>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</si>
  <si>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</si>
  <si>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</si>
  <si>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</si>
  <si>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</si>
  <si>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</si>
  <si>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</si>
  <si>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</si>
  <si>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</si>
  <si>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</si>
  <si>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</si>
  <si>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</si>
  <si>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</si>
  <si>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</si>
  <si>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</si>
  <si>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</si>
  <si>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</si>
  <si>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</si>
  <si>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</si>
  <si>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</si>
  <si>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</si>
  <si>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</si>
  <si>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</si>
  <si>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</si>
  <si>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</si>
  <si>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</si>
  <si>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</si>
  <si>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</si>
  <si>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</si>
  <si>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</si>
  <si>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</si>
  <si>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</si>
  <si>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</si>
  <si>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</si>
  <si>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</si>
  <si>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</si>
  <si>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</si>
  <si>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</si>
  <si>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</si>
  <si>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</si>
  <si>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</si>
  <si>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</si>
  <si>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</si>
  <si>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</si>
  <si>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</si>
  <si>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</si>
  <si>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</si>
  <si>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</si>
  <si>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</si>
  <si>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</si>
  <si>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</si>
  <si>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</si>
  <si>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</si>
  <si>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</si>
  <si>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</si>
  <si>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</si>
  <si>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</si>
  <si>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</si>
  <si>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</si>
  <si>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</si>
  <si>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</si>
  <si>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</si>
  <si>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</si>
  <si>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</si>
  <si>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</si>
  <si>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</si>
  <si>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</si>
  <si>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</si>
  <si>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</si>
  <si>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</si>
  <si>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</si>
  <si>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</si>
  <si>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</si>
  <si>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</si>
  <si>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</si>
  <si>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</si>
  <si>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</si>
  <si>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</si>
  <si>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</si>
  <si>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</si>
  <si>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</si>
  <si>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</si>
  <si>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</si>
  <si>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</si>
  <si>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</si>
  <si>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</si>
  <si>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</si>
  <si>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</si>
  <si>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</si>
  <si>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</si>
  <si>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</si>
  <si>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</si>
  <si>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</si>
  <si>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</si>
  <si>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</si>
  <si>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</si>
  <si>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</si>
  <si>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</si>
  <si>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</si>
  <si>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</si>
  <si>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</si>
  <si>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</si>
  <si>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</si>
  <si>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</si>
  <si>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</si>
  <si>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</si>
  <si>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</si>
  <si>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</si>
  <si>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</si>
  <si>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</si>
  <si>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</si>
  <si>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</si>
  <si>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</si>
  <si>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</si>
  <si>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</si>
  <si>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</si>
  <si>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</si>
  <si>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</si>
  <si>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</si>
  <si>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</si>
  <si>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</si>
  <si>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</si>
  <si>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</si>
  <si>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</si>
  <si>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</si>
  <si>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</si>
  <si>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</si>
  <si>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</si>
  <si>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</si>
  <si>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</si>
  <si>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</si>
  <si>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</si>
  <si>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</si>
  <si>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</si>
  <si>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</si>
  <si>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</si>
  <si>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</si>
  <si>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</si>
  <si>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</si>
  <si>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</si>
  <si>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</si>
  <si>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</si>
  <si>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</si>
  <si>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</si>
  <si>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</si>
  <si>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</si>
  <si>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</si>
  <si>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</si>
  <si>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</si>
  <si>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</si>
  <si>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</si>
  <si>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</si>
  <si>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</si>
  <si>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</si>
  <si>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</si>
  <si>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</si>
  <si>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</si>
  <si>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</si>
  <si>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</si>
  <si>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</si>
  <si>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</si>
  <si>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</si>
  <si>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</si>
  <si>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</si>
  <si>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</si>
  <si>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</si>
  <si>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</si>
  <si>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</si>
  <si>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</si>
  <si>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</si>
  <si>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</si>
  <si>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</si>
  <si>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</si>
  <si>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</si>
  <si>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</si>
  <si>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</si>
  <si>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</si>
  <si>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</si>
  <si>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</si>
  <si>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</si>
  <si>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</si>
  <si>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</si>
  <si>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</si>
  <si>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</si>
  <si>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</si>
  <si>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</si>
  <si>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</si>
  <si>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</si>
  <si>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</si>
  <si>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</si>
  <si>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</si>
  <si>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</si>
  <si>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</si>
  <si>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</si>
  <si>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</si>
  <si>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</si>
  <si>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</si>
  <si>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</si>
  <si>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</si>
  <si>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</si>
  <si>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</si>
  <si>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</si>
  <si>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</si>
  <si>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</si>
  <si>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</si>
  <si>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</si>
  <si>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</si>
  <si>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</si>
  <si>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</si>
  <si>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</si>
  <si>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</si>
  <si>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</si>
  <si>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</si>
  <si>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</si>
  <si>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</si>
  <si>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</si>
  <si>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</si>
  <si>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</si>
  <si>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</si>
  <si>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</si>
  <si>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</si>
  <si>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</si>
  <si>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</si>
  <si>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</si>
  <si>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</si>
  <si>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</si>
  <si>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</si>
  <si>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</si>
  <si>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</si>
  <si>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</si>
  <si>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</si>
  <si>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</si>
  <si>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</si>
  <si>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</si>
  <si>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</si>
  <si>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</si>
  <si>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</si>
  <si>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</si>
  <si>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</si>
  <si>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</si>
  <si>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</si>
  <si>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</si>
  <si>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</si>
  <si>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</si>
  <si>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</si>
  <si>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</si>
  <si>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</si>
  <si>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</si>
  <si>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</si>
  <si>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</si>
  <si>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</si>
  <si>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</si>
  <si>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</si>
  <si>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</si>
  <si>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</si>
  <si>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</si>
  <si>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</si>
  <si>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</si>
  <si>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</si>
  <si>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</si>
  <si>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</si>
  <si>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</si>
  <si>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</si>
  <si>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</si>
  <si>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</si>
  <si>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</si>
  <si>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</si>
  <si>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</si>
  <si>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</si>
  <si>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</si>
  <si>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</si>
  <si>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</si>
  <si>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</si>
  <si>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</si>
  <si>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</si>
  <si>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</si>
  <si>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</si>
  <si>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</si>
  <si>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</si>
  <si>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</si>
  <si>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</si>
  <si>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</si>
  <si>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</si>
  <si>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</si>
  <si>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</si>
  <si>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</si>
  <si>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</si>
  <si>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</si>
  <si>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</si>
  <si>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</si>
  <si>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</si>
  <si>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</si>
  <si>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</si>
  <si>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</si>
  <si>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</si>
  <si>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</si>
  <si>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</si>
  <si>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</si>
  <si>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</si>
  <si>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</si>
  <si>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</si>
  <si>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</si>
  <si>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</si>
  <si>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</si>
  <si>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</si>
  <si>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</si>
  <si>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</si>
  <si>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</si>
  <si>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</si>
  <si>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</si>
  <si>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</si>
  <si>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</si>
  <si>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</si>
  <si>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</si>
  <si>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</si>
  <si>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</si>
  <si>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</si>
  <si>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</si>
  <si>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</si>
  <si>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</si>
  <si>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</si>
  <si>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</si>
  <si>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</si>
  <si>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</si>
  <si>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</si>
  <si>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</si>
  <si>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</si>
  <si>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</si>
  <si>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</si>
  <si>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</si>
  <si>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</si>
  <si>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</si>
  <si>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</si>
  <si>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</si>
  <si>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</si>
  <si>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</si>
  <si>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</si>
  <si>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</si>
  <si>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</si>
  <si>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</si>
  <si>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</si>
  <si>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</si>
  <si>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</si>
  <si>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</si>
  <si>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</si>
  <si>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</si>
  <si>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</si>
  <si>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</si>
  <si>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</si>
  <si>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</si>
  <si>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</si>
  <si>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</si>
  <si>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</si>
  <si>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</si>
  <si>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</si>
  <si>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</si>
  <si>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</si>
  <si>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</si>
  <si>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</si>
  <si>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</si>
  <si>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</si>
  <si>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</si>
  <si>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</si>
  <si>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</si>
  <si>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</si>
  <si>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</si>
  <si>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</si>
  <si>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</si>
  <si>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</si>
  <si>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</si>
  <si>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</si>
  <si>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</si>
  <si>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</si>
  <si>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</si>
  <si>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</si>
  <si>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</si>
  <si>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</si>
  <si>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</si>
  <si>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</si>
  <si>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</si>
  <si>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</si>
  <si>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</si>
  <si>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</si>
  <si>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</si>
  <si>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</si>
  <si>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</si>
  <si>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</si>
  <si>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</si>
  <si>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</si>
  <si>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</si>
  <si>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</si>
  <si>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</si>
  <si>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</si>
  <si>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</si>
  <si>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</si>
  <si>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</si>
  <si>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</si>
  <si>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</si>
  <si>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</si>
  <si>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</si>
  <si>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</si>
  <si>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</si>
  <si>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</si>
  <si>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</si>
  <si>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</si>
  <si>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</si>
  <si>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</si>
  <si>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</si>
  <si>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</si>
  <si>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</si>
  <si>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</si>
  <si>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</si>
  <si>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</si>
  <si>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</si>
  <si>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</si>
  <si>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</si>
  <si>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</si>
  <si>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</si>
  <si>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</si>
  <si>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</si>
  <si>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</si>
  <si>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</si>
  <si>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</si>
  <si>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</si>
  <si>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</si>
  <si>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</si>
  <si>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</si>
  <si>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</si>
  <si>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</si>
  <si>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</si>
  <si>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</si>
  <si>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</si>
  <si>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</si>
  <si>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</si>
  <si>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</si>
  <si>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</si>
  <si>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</si>
  <si>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</si>
  <si>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</si>
  <si>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</si>
  <si>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</si>
  <si>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</si>
  <si>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</si>
  <si>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</si>
  <si>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</si>
  <si>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</si>
  <si>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</si>
  <si>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</si>
  <si>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</si>
  <si>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</si>
  <si>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</si>
  <si>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</si>
  <si>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</si>
  <si>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</si>
  <si>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</si>
  <si>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</si>
  <si>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</si>
  <si>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</si>
  <si>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</si>
  <si>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</si>
  <si>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</si>
  <si>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</si>
  <si>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</si>
  <si>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</si>
  <si>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</si>
  <si>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</si>
  <si>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</si>
  <si>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</si>
  <si>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</si>
  <si>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</si>
  <si>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</si>
  <si>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</si>
  <si>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</si>
  <si>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</si>
  <si>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</si>
  <si>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</si>
  <si>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</si>
  <si>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</si>
  <si>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</si>
  <si>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</si>
  <si>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</si>
  <si>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</si>
  <si>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</si>
  <si>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</si>
  <si>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</si>
  <si>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</si>
  <si>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</si>
  <si>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</si>
  <si>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</si>
  <si>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</si>
  <si>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</si>
  <si>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</si>
  <si>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</si>
  <si>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</si>
  <si>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</si>
  <si>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</si>
  <si>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</si>
  <si>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</si>
  <si>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</si>
  <si>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</si>
  <si>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</si>
  <si>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</si>
  <si>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</si>
  <si>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</si>
  <si>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</si>
  <si>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</si>
  <si>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</si>
  <si>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</si>
  <si>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</si>
  <si>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</si>
  <si>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</si>
  <si>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</si>
  <si>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</si>
  <si>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</si>
  <si>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</si>
  <si>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</si>
  <si>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</si>
  <si>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</si>
  <si>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</si>
  <si>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</si>
  <si>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</si>
  <si>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</si>
  <si>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</si>
  <si>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</si>
  <si>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</si>
  <si>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</si>
  <si>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</si>
  <si>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</si>
  <si>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</si>
  <si>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</si>
  <si>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</si>
  <si>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</si>
  <si>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</si>
  <si>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</si>
  <si>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</si>
  <si>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</si>
  <si>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</si>
  <si>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</si>
  <si>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</si>
  <si>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</si>
  <si>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</si>
  <si>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</si>
  <si>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</si>
  <si>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</si>
  <si>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</si>
  <si>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</si>
  <si>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</si>
  <si>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</si>
  <si>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</si>
  <si>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</si>
  <si>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</si>
  <si>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</si>
  <si>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</si>
  <si>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</si>
  <si>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</si>
  <si>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</si>
  <si>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</si>
  <si>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</si>
  <si>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</si>
  <si>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</si>
  <si>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</si>
  <si>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</si>
  <si>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</si>
  <si>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</si>
  <si>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</si>
  <si>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</si>
  <si>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</si>
  <si>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</si>
  <si>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</si>
  <si>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</si>
  <si>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</si>
  <si>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</si>
  <si>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</si>
  <si>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</si>
  <si>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</si>
  <si>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</si>
  <si>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</si>
  <si>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</si>
  <si>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</si>
  <si>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</si>
  <si>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</si>
  <si>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</si>
  <si>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</si>
  <si>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</si>
  <si>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</si>
  <si>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</si>
  <si>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</si>
  <si>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</si>
  <si>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</si>
  <si>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</si>
  <si>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</si>
  <si>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</si>
  <si>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</si>
  <si>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</si>
  <si>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</si>
  <si>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</si>
  <si>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</si>
  <si>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</si>
  <si>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</si>
  <si>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</si>
  <si>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</si>
  <si>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</si>
  <si>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</si>
  <si>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</si>
  <si>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</si>
  <si>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</si>
  <si>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</si>
  <si>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</si>
  <si>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</si>
  <si>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</si>
  <si>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</si>
  <si>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</si>
  <si>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</si>
  <si>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</si>
  <si>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</si>
  <si>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</si>
  <si>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</si>
  <si>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</si>
  <si>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</si>
  <si>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</si>
  <si>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</si>
  <si>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</si>
  <si>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</si>
  <si>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</si>
  <si>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</si>
  <si>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</si>
  <si>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</si>
  <si>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</si>
  <si>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</si>
  <si>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</si>
  <si>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</si>
  <si>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</si>
  <si>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</si>
  <si>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</si>
  <si>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</si>
  <si>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</si>
  <si>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</si>
  <si>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</si>
  <si>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</si>
  <si>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</si>
  <si>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</si>
  <si>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</si>
  <si>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</si>
  <si>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</si>
  <si>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</si>
  <si>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</si>
  <si>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</si>
  <si>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</si>
  <si>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</si>
  <si>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</si>
  <si>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</si>
  <si>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</si>
  <si>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</si>
  <si>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</si>
  <si>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</si>
  <si>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</si>
  <si>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</si>
  <si>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</si>
  <si>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</si>
  <si>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</si>
  <si>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</si>
  <si>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Consumer Durables &amp; Apparel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</si>
  <si>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</si>
  <si>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</si>
  <si>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</si>
  <si>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</si>
  <si>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</si>
  <si>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</si>
  <si>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</si>
  <si>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</si>
  <si>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Diversified Financials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</si>
  <si>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</si>
  <si>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</si>
  <si>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</si>
  <si>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</si>
  <si>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</si>
  <si>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</si>
  <si>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</si>
  <si>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</si>
  <si>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</si>
  <si>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</si>
  <si>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</si>
  <si>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</si>
  <si>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</si>
  <si>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</si>
  <si>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</si>
  <si>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</si>
  <si>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</si>
  <si>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</si>
  <si>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</si>
  <si>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</si>
  <si>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Media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</si>
  <si>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</si>
  <si>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</si>
  <si>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</si>
  <si>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</si>
  <si>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</si>
  <si>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</si>
  <si>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</si>
  <si>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</si>
  <si>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</si>
  <si>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</si>
  <si>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</si>
  <si>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Real Estate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</si>
  <si>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</si>
  <si>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</si>
  <si>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</si>
  <si>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</si>
  <si>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</si>
  <si>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</si>
  <si>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</si>
  <si>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</si>
  <si>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</si>
  <si>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</si>
  <si>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</si>
  <si>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</si>
  <si>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</si>
  <si>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</si>
  <si>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</si>
  <si>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</si>
  <si>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</si>
  <si>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</si>
  <si>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</si>
  <si>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</si>
  <si>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</si>
  <si>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</si>
  <si>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</si>
  <si>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</si>
  <si>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</si>
  <si>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</si>
  <si>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</si>
  <si>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</si>
  <si>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</si>
  <si>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</si>
  <si>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</si>
  <si>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</si>
  <si>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</si>
  <si>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</si>
  <si>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</si>
  <si>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</si>
  <si>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</si>
  <si>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</si>
  <si>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</si>
  <si>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</si>
  <si>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</si>
  <si>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</si>
  <si>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</si>
  <si>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</si>
  <si>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</si>
  <si>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</si>
  <si>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</si>
  <si>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</si>
  <si>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</si>
  <si>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</si>
  <si>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</si>
  <si>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</si>
  <si>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</si>
  <si>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</si>
  <si>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</si>
  <si>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</si>
  <si>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</si>
  <si>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</si>
  <si>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</si>
  <si>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</si>
  <si>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</si>
  <si>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</si>
  <si>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</si>
  <si>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</si>
  <si>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</si>
  <si>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</si>
  <si>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</si>
  <si>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</si>
  <si>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</si>
  <si>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</si>
  <si>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</si>
  <si>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</si>
  <si>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</si>
  <si>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</si>
  <si>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</si>
  <si>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</si>
  <si>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</si>
  <si>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</si>
  <si>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</si>
  <si>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</si>
  <si>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</si>
  <si>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</si>
  <si>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</si>
  <si>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</si>
  <si>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</si>
  <si>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</si>
  <si>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</si>
  <si>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</si>
  <si>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</si>
  <si>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</si>
  <si>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</si>
  <si>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</si>
  <si>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</si>
  <si>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</si>
  <si>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</si>
  <si>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</si>
  <si>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</si>
  <si>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</si>
  <si>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</si>
  <si>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</si>
  <si>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</si>
  <si>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</si>
  <si>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</si>
  <si>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</si>
  <si>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</si>
  <si>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</si>
  <si>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</si>
  <si>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</si>
  <si>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</si>
  <si>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</si>
  <si>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</si>
  <si>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</si>
  <si>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</si>
  <si>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</si>
  <si>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</si>
  <si>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</si>
  <si>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</si>
  <si>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</si>
  <si>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</si>
  <si>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</si>
  <si>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</si>
  <si>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</si>
  <si>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</si>
  <si>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</si>
  <si>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</si>
  <si>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</si>
  <si>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</si>
  <si>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</si>
  <si>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</si>
  <si>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</si>
  <si>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</si>
  <si>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</si>
  <si>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</si>
  <si>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</si>
  <si>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</si>
  <si>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</si>
  <si>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</si>
  <si>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</si>
  <si>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</si>
  <si>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</si>
  <si>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</si>
  <si>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</si>
  <si>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</si>
  <si>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</si>
  <si>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</si>
  <si>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</si>
  <si>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</si>
  <si>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</si>
  <si>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</si>
  <si>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</si>
  <si>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</si>
  <si>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</si>
  <si>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</si>
  <si>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</si>
  <si>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</si>
  <si>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</si>
  <si>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</si>
  <si>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</si>
  <si>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</si>
  <si>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</si>
  <si>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</si>
  <si>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</si>
  <si>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</si>
  <si>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</si>
  <si>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</si>
  <si>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</si>
  <si>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</si>
  <si>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</si>
  <si>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</si>
  <si>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</si>
  <si>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</si>
  <si>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</si>
  <si>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</si>
  <si>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</si>
  <si>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</si>
  <si>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</si>
  <si>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</si>
  <si>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</si>
  <si>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</si>
  <si>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</si>
  <si>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</si>
  <si>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</si>
  <si>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</si>
  <si>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</si>
  <si>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</si>
  <si>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</si>
  <si>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</si>
  <si>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</si>
  <si>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</si>
  <si>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</si>
  <si>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</si>
  <si>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</si>
  <si>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</si>
  <si>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</si>
  <si>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</si>
  <si>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</si>
  <si>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</si>
  <si>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</si>
  <si>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</si>
  <si>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</si>
  <si>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</si>
  <si>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</si>
  <si>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</si>
  <si>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</si>
  <si>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</si>
  <si>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</si>
  <si>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</si>
  <si>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</si>
  <si>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</si>
  <si>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</si>
  <si>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</si>
  <si>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</si>
  <si>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</si>
  <si>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</si>
  <si>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</si>
  <si>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</si>
  <si>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</si>
  <si>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</si>
  <si>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</si>
  <si>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</si>
  <si>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רוטקס- רוטקס (1980) בע"מ</t>
  </si>
  <si>
    <t>1104033</t>
  </si>
  <si>
    <t>510844913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</si>
  <si>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</si>
  <si>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</si>
  <si>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</si>
  <si>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</si>
  <si>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</si>
  <si>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</si>
  <si>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</si>
  <si>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</si>
  <si>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</si>
  <si>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</si>
  <si>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</si>
  <si>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</si>
  <si>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</si>
  <si>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</si>
  <si>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</si>
  <si>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TIPA CORP LTD- TIPA CORP LTD</t>
  </si>
  <si>
    <t>8838</t>
  </si>
  <si>
    <t>514420660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</si>
  <si>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</si>
  <si>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</si>
  <si>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</si>
  <si>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</si>
  <si>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</si>
  <si>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</si>
  <si>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</si>
  <si>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</si>
  <si>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</si>
  <si>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</si>
  <si>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</si>
  <si>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</si>
  <si>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</si>
  <si>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</si>
  <si>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</si>
  <si>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</si>
  <si>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SKY 3- sky 3</t>
  </si>
  <si>
    <t>5289</t>
  </si>
  <si>
    <t>Greenfield Partners Fund III LP</t>
  </si>
  <si>
    <t>9616</t>
  </si>
  <si>
    <t>FIMI 6- פימי מזנין(1) קרן הון סיכון</t>
  </si>
  <si>
    <t>5272</t>
  </si>
  <si>
    <t>סה"כ קרנות הון סיכון בחו"ל</t>
  </si>
  <si>
    <t>QUMRA OPPORTUNITY FUND I- Qumra Capital fund</t>
  </si>
  <si>
    <t>8282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</si>
  <si>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</si>
  <si>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</si>
  <si>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</si>
  <si>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</si>
  <si>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</si>
  <si>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BVP Forge Institutional L.P</t>
  </si>
  <si>
    <t>9239</t>
  </si>
  <si>
    <t>BCP V DEXKO CO-INVEST LP- Brookfield global</t>
  </si>
  <si>
    <t>8337</t>
  </si>
  <si>
    <t>AP IX Connect Holdings L.P</t>
  </si>
  <si>
    <t>8842</t>
  </si>
  <si>
    <t>Qumra MS LP Minute Media- Qumra Capital fund</t>
  </si>
  <si>
    <t>8270</t>
  </si>
  <si>
    <t>CSC TS HOLDINGS L.P</t>
  </si>
  <si>
    <t>9697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</si>
  <si>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</si>
  <si>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</si>
  <si>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</si>
  <si>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</si>
  <si>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</si>
  <si>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</si>
  <si>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</si>
  <si>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</si>
  <si>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</si>
  <si>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</si>
  <si>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</si>
  <si>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</si>
  <si>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</si>
  <si>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</si>
  <si>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</si>
  <si>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</si>
  <si>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</si>
  <si>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</si>
  <si>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</si>
  <si>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</si>
  <si>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</si>
  <si>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</si>
  <si>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</si>
  <si>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</si>
  <si>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</si>
  <si>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</si>
  <si>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</si>
  <si>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</si>
  <si>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</si>
  <si>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</si>
  <si>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</si>
  <si>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</si>
  <si>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</si>
  <si>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</si>
  <si>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</si>
  <si>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</si>
  <si>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</si>
  <si>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</si>
  <si>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</si>
  <si>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</si>
  <si>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</si>
  <si>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</si>
  <si>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</si>
  <si>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</si>
  <si>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</si>
  <si>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</si>
  <si>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</si>
  <si>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</si>
  <si>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</si>
  <si>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</si>
  <si>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</si>
  <si>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</si>
  <si>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</si>
  <si>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</si>
  <si>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</si>
  <si>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לתגמולים ולפיצויים מסלול מניות</t>
  </si>
  <si>
    <t>Fimi Israel Opportunity 6</t>
  </si>
  <si>
    <t>S.H. SKY 3 L.P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</si>
  <si>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</si>
  <si>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</si>
  <si>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</si>
  <si>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</si>
  <si>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</si>
  <si>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Kedma Capital Partners IV LP</t>
  </si>
  <si>
    <t>Qumra MS LP Minute Media</t>
  </si>
  <si>
    <t>QUMRA OPPORTUNITY FUND I</t>
  </si>
  <si>
    <t>BCP V DEXKO CO-INVEST LP</t>
  </si>
  <si>
    <t>ISRAEL SECONDARY FUND III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</si>
  <si>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</si>
  <si>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</si>
  <si>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</si>
  <si>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</si>
  <si>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</si>
  <si>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FloLIVE Co-Investment</t>
  </si>
  <si>
    <t>בנק דיסקונט לישראל בע"מ</t>
  </si>
  <si>
    <t>20003- 11- בנק דיסקונט</t>
  </si>
  <si>
    <t>מעלות S&amp;P</t>
  </si>
  <si>
    <t>20001- 11- בנק דיסקונט</t>
  </si>
  <si>
    <t>70002- 11- בנק דיסקונט</t>
  </si>
  <si>
    <t>130018- 11- בנק דיסקונט</t>
  </si>
  <si>
    <t>בנק הפועלים בע"מ</t>
  </si>
  <si>
    <t>20003- 12- בנק הפועלים</t>
  </si>
  <si>
    <t>20001- 12- בנק הפועלים</t>
  </si>
  <si>
    <t>70002- 12- בנק הפועלים</t>
  </si>
  <si>
    <t>80031- 12- בנק הפועלים</t>
  </si>
  <si>
    <t>100006- 12- בנק הפועלים</t>
  </si>
  <si>
    <t>בנק לאומי לישראל בע"מ</t>
  </si>
  <si>
    <t>20003- 10- בנק לאומי</t>
  </si>
  <si>
    <t>130018- 10- בנק לאומי</t>
  </si>
  <si>
    <t>20001- 10- בנק לאומי</t>
  </si>
  <si>
    <t>100006- 10- בנק לאומי</t>
  </si>
  <si>
    <t>80031- 10- בנק לאומי</t>
  </si>
  <si>
    <t>70002- 10- בנק לאומי</t>
  </si>
  <si>
    <t>30005- 10- בנק לאומי</t>
  </si>
  <si>
    <t>200040- 10- לאומי</t>
  </si>
  <si>
    <t>בנק מזרחי טפחות בע"מ</t>
  </si>
  <si>
    <t>20003- 20- בנק מזרחי</t>
  </si>
  <si>
    <t>20001- 20- בנק מזרחי</t>
  </si>
  <si>
    <t>100006- 20- בנק מזרחי</t>
  </si>
  <si>
    <t>80031- 20- בנק מזרחי</t>
  </si>
  <si>
    <t>130018- 20- בנק מזרחי</t>
  </si>
  <si>
    <t>JP MORGAN</t>
  </si>
  <si>
    <t>20003- 85- JP MORGAN</t>
  </si>
  <si>
    <t>A-</t>
  </si>
  <si>
    <t>20001- 85- JP MORGAN</t>
  </si>
  <si>
    <t>80031- 85- JP MORGAN</t>
  </si>
  <si>
    <t>1111111111- 11- בנק דיסקונט</t>
  </si>
  <si>
    <t>1111111111- 10- בנק לאומי</t>
  </si>
  <si>
    <t>1111111111- 20- בנק מזרחי</t>
  </si>
  <si>
    <t>ל.ר.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</si>
  <si>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</si>
  <si>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</si>
  <si>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</si>
  <si>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</si>
  <si>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</si>
  <si>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</si>
  <si>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</si>
  <si>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</si>
  <si>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</si>
  <si>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</si>
  <si>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</si>
  <si>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</si>
  <si>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</si>
  <si>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</si>
  <si>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</si>
  <si>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</si>
  <si>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</si>
  <si>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</si>
  <si>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</si>
  <si>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</si>
  <si>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</si>
  <si>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</si>
  <si>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</si>
  <si>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</si>
  <si>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</si>
  <si>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</si>
  <si>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</si>
  <si>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</si>
  <si>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</si>
  <si>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</si>
  <si>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</si>
  <si>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</si>
  <si>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</si>
  <si>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</si>
  <si>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</si>
  <si>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</si>
  <si>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</si>
  <si>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</si>
  <si>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</si>
  <si>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</si>
  <si>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</si>
  <si>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</si>
  <si>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</si>
  <si>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</si>
  <si>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</si>
  <si>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</si>
  <si>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</si>
  <si>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</si>
  <si>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</si>
  <si>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</si>
  <si>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</si>
  <si>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</si>
  <si>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</si>
  <si>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</si>
  <si>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</si>
  <si>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</si>
  <si>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</si>
  <si>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</si>
  <si>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</si>
  <si>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</si>
  <si>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</si>
  <si>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</si>
  <si>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</si>
  <si>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</si>
  <si>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</si>
  <si>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</si>
  <si>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</si>
  <si>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</si>
  <si>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</si>
  <si>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</si>
  <si>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</si>
  <si>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</si>
  <si>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</si>
  <si>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</si>
  <si>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</si>
  <si>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</si>
  <si>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</si>
  <si>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</si>
  <si>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</si>
  <si>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</si>
  <si>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</si>
  <si>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</si>
  <si>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</si>
  <si>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</si>
  <si>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</si>
  <si>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</si>
  <si>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</si>
  <si>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</si>
  <si>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</si>
  <si>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</si>
  <si>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</si>
  <si>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</si>
  <si>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</si>
  <si>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</si>
  <si>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</si>
  <si>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</si>
  <si>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</si>
  <si>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</si>
  <si>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</si>
  <si>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</si>
  <si>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</si>
  <si>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</si>
  <si>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</si>
  <si>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</si>
  <si>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</si>
  <si>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</si>
  <si>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</si>
  <si>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</si>
  <si>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</si>
  <si>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</si>
  <si>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</si>
  <si>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</si>
  <si>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</si>
  <si>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</si>
  <si>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</si>
  <si>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</si>
  <si>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</si>
  <si>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</si>
  <si>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</si>
  <si>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</si>
  <si>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</si>
  <si>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</si>
  <si>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</si>
  <si>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</si>
  <si>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</si>
  <si>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</si>
  <si>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</si>
  <si>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</si>
  <si>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</si>
  <si>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</si>
  <si>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</si>
  <si>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</si>
  <si>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</si>
  <si>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</si>
  <si>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</si>
  <si>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</si>
  <si>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</si>
  <si>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</si>
  <si>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</si>
  <si>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</si>
  <si>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</si>
  <si>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</si>
  <si>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</si>
  <si>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</si>
  <si>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</si>
  <si>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</si>
  <si>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</si>
  <si>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</si>
  <si>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</si>
  <si>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</si>
  <si>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</si>
  <si>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</si>
  <si>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</si>
  <si>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</si>
  <si>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</si>
  <si>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</si>
  <si>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</si>
  <si>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</si>
  <si>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</si>
  <si>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</si>
  <si>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</si>
  <si>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</si>
  <si>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</si>
  <si>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</si>
  <si>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</si>
  <si>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</si>
  <si>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</si>
  <si>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</si>
  <si>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</si>
  <si>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</si>
  <si>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</si>
  <si>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</si>
  <si>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</si>
  <si>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</si>
  <si>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</si>
  <si>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</si>
  <si>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</si>
  <si>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</si>
  <si>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</si>
  <si>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</si>
  <si>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</si>
  <si>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</si>
  <si>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</si>
  <si>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</si>
  <si>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</si>
  <si>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</si>
  <si>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</si>
  <si>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</si>
  <si>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</si>
  <si>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</si>
  <si>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</si>
  <si>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</si>
  <si>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</si>
  <si>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</si>
  <si>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</si>
  <si>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</si>
  <si>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</si>
  <si>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</si>
  <si>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</si>
  <si>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</si>
  <si>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</si>
  <si>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</si>
  <si>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</si>
  <si>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</si>
  <si>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</si>
  <si>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</si>
  <si>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</si>
  <si>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</si>
  <si>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</si>
  <si>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</si>
  <si>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</si>
  <si>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</si>
  <si>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</si>
  <si>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</si>
  <si>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</si>
  <si>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</si>
  <si>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</si>
  <si>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</si>
  <si>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</si>
  <si>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</si>
  <si>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</si>
  <si>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</si>
  <si>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</si>
  <si>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</si>
  <si>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</si>
  <si>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</si>
  <si>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</si>
  <si>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</si>
  <si>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</si>
  <si>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</si>
  <si>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</si>
  <si>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</si>
  <si>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</si>
  <si>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</si>
  <si>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</si>
  <si>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</si>
  <si>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</si>
  <si>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</si>
  <si>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</si>
  <si>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</si>
  <si>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</si>
  <si>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</si>
  <si>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</si>
  <si>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</si>
  <si>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</si>
  <si>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</si>
  <si>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</si>
  <si>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</si>
  <si>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</si>
  <si>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</si>
  <si>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</si>
  <si>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</si>
  <si>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</si>
  <si>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</si>
  <si>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</si>
  <si>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</si>
  <si>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</si>
  <si>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</si>
  <si>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</si>
  <si>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</si>
  <si>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</si>
  <si>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</si>
  <si>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</si>
  <si>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</si>
  <si>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</si>
  <si>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</si>
  <si>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</si>
  <si>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</si>
  <si>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</si>
  <si>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</si>
  <si>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</si>
  <si>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</si>
  <si>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</si>
  <si>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</si>
  <si>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</si>
  <si>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</si>
  <si>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</si>
  <si>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</si>
  <si>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</si>
  <si>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</si>
  <si>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</si>
  <si>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</si>
  <si>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</si>
  <si>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</si>
  <si>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</si>
  <si>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</si>
  <si>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</si>
  <si>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</si>
  <si>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</si>
  <si>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</si>
  <si>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</si>
  <si>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</si>
  <si>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</si>
  <si>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</si>
  <si>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</si>
  <si>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</si>
  <si>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</si>
  <si>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</si>
  <si>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</si>
  <si>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</si>
  <si>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</si>
  <si>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</si>
  <si>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</si>
  <si>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</si>
  <si>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</si>
  <si>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</si>
  <si>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</si>
  <si>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</si>
  <si>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</si>
  <si>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</si>
  <si>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</si>
  <si>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</si>
  <si>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</si>
  <si>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</si>
  <si>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</si>
  <si>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</si>
  <si>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</si>
  <si>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</si>
  <si>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</si>
  <si>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</si>
  <si>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</si>
  <si>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</si>
  <si>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</si>
  <si>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</si>
  <si>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</si>
  <si>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</si>
  <si>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</si>
  <si>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</si>
  <si>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</si>
  <si>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</si>
  <si>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</si>
  <si>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</si>
  <si>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</si>
  <si>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</si>
  <si>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</si>
  <si>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</si>
  <si>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</si>
  <si>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</si>
  <si>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</si>
  <si>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</si>
  <si>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</si>
  <si>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</si>
  <si>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</si>
  <si>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</si>
  <si>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</si>
  <si>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</si>
  <si>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</si>
  <si>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</si>
  <si>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</si>
  <si>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</si>
  <si>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</si>
  <si>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</si>
  <si>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</si>
  <si>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</si>
  <si>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</si>
  <si>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</si>
  <si>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</si>
  <si>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</si>
  <si>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</si>
  <si>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</si>
  <si>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</si>
  <si>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</si>
  <si>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</si>
  <si>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</si>
  <si>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</si>
  <si>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</si>
  <si>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</si>
  <si>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</si>
  <si>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</si>
  <si>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3.5773 04-12-23 (10) -212</t>
  </si>
  <si>
    <t>10001277</t>
  </si>
  <si>
    <t>+ILS/-USD 3.5796 04-12-23 (10) -259</t>
  </si>
  <si>
    <t>10001271</t>
  </si>
  <si>
    <t>+ILS/-USD 3.5892 04-12-23 (10) -238</t>
  </si>
  <si>
    <t>10001276</t>
  </si>
  <si>
    <t>+ILS/-USD 3.6384 04-12-23 (10) -326</t>
  </si>
  <si>
    <t>10001270</t>
  </si>
  <si>
    <t>+USD/-ILS 3.6024 04-12-23 (10) -361</t>
  </si>
  <si>
    <t>10001269</t>
  </si>
  <si>
    <t>+USD/-ILS 3.6223 04-12-23 (10) -377</t>
  </si>
  <si>
    <t>10001268</t>
  </si>
  <si>
    <t>+USD/-ILS 3.654 04-12-23 (10) -190</t>
  </si>
  <si>
    <t>10001283</t>
  </si>
  <si>
    <t>+USD/-ILS 3.7025 04-12-23 (10) -180</t>
  </si>
  <si>
    <t>10001284</t>
  </si>
  <si>
    <t>+USD/-ILS 3.7574 04-12-23 (10) -166</t>
  </si>
  <si>
    <t>10001287</t>
  </si>
  <si>
    <t>+USD/-ILS 3.7585 04-12-23 (10) -180</t>
  </si>
  <si>
    <t>10001285</t>
  </si>
  <si>
    <t>+USD/-ILS 3.775 04-12-23 (10) -180</t>
  </si>
  <si>
    <t>10001286</t>
  </si>
  <si>
    <t>+USD/-ILS 3.78 04-12-23 (10) -140</t>
  </si>
  <si>
    <t>10001289</t>
  </si>
  <si>
    <t>+USD/-ILS 3.7824 04-12-23 (10) -171</t>
  </si>
  <si>
    <t>10001288</t>
  </si>
  <si>
    <t>+USD/-ILS 3.8367 04-12-23 (10) -113</t>
  </si>
  <si>
    <t>10001291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</si>
  <si>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</si>
  <si>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</si>
  <si>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</si>
  <si>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</si>
  <si>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</si>
  <si>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</si>
  <si>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</si>
  <si>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</si>
  <si>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</si>
  <si>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</si>
  <si>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</si>
  <si>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</si>
  <si>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</si>
  <si>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</si>
  <si>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</si>
  <si>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</si>
  <si>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</si>
  <si>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</si>
  <si>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</si>
  <si>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</si>
  <si>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</si>
  <si>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</si>
  <si>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</si>
  <si>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</si>
  <si>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</si>
  <si>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</si>
  <si>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</si>
  <si>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</si>
  <si>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</si>
  <si>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</si>
  <si>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</si>
  <si>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</si>
  <si>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</si>
  <si>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</si>
  <si>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</si>
  <si>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</si>
  <si>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</si>
  <si>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</si>
  <si>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</si>
  <si>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</si>
  <si>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</si>
  <si>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</si>
  <si>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</si>
  <si>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</si>
  <si>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</si>
  <si>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</si>
  <si>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</si>
  <si>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</si>
  <si>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</si>
  <si>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</si>
  <si>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</si>
  <si>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</si>
  <si>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</si>
  <si>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</si>
  <si>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</si>
  <si>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</si>
  <si>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</si>
  <si>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</si>
  <si>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</si>
  <si>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</si>
  <si>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</si>
  <si>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</si>
  <si>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</si>
  <si>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</si>
  <si>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</si>
  <si>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</si>
  <si>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</si>
  <si>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</si>
  <si>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</si>
  <si>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</si>
  <si>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</si>
  <si>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</si>
  <si>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</si>
  <si>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</si>
  <si>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</si>
  <si>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</si>
  <si>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</si>
  <si>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</si>
  <si>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</si>
  <si>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</si>
  <si>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</si>
  <si>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</si>
  <si>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</si>
  <si>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</si>
  <si>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</si>
  <si>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</si>
  <si>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</si>
  <si>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</si>
  <si>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</si>
  <si>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</si>
  <si>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</si>
  <si>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</si>
  <si>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</si>
  <si>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</si>
  <si>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</si>
  <si>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</si>
  <si>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</si>
  <si>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</si>
  <si>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10001282</t>
  </si>
  <si>
    <t>+USD/-EUR 1.05772 13-02-24 (10) +68.2</t>
  </si>
  <si>
    <t>10001292</t>
  </si>
  <si>
    <t>+USD/-EUR 1.07355 13-02-24 (10) +72.5</t>
  </si>
  <si>
    <t>10001290</t>
  </si>
  <si>
    <t>10001275</t>
  </si>
  <si>
    <t>+USD/-JPY 135.623 16-01-24 (10) -393.5</t>
  </si>
  <si>
    <t>10001279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</si>
  <si>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</si>
  <si>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</si>
  <si>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</si>
  <si>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</si>
  <si>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</si>
  <si>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</si>
  <si>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</si>
  <si>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</si>
  <si>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</si>
  <si>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</si>
  <si>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</si>
  <si>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</si>
  <si>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</si>
  <si>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</si>
  <si>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</si>
  <si>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</si>
  <si>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₪ / סה"כ מט"ח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</si>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</sst>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  <xf numFmtId="0" fontId="20" fillId="0" borderId="0" xfId="0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0" fillId="0" borderId="0" xfId="0" applyAlignment="1">
      <alignment horizontal="right" readingOrder="1"/>
    </xf>
    <xf numFmtId="0" fontId="0" fillId="0" borderId="0" xfId="0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1284</v>
      </c>
    </row>
    <row r="3" spans="1:36">
      <c r="B3" s="2" t="s">
        <v>2</v>
      </c>
      <c r="C3" s="83" t="s">
        <v>1285</v>
      </c>
    </row>
    <row r="4" spans="1:36">
      <c r="B4" s="2" t="s">
        <v>3</v>
      </c>
      <c r="C4" s="84" t="s">
        <v>196</v>
      </c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74580.027861965893</v>
      </c>
      <c r="D11" s="76">
        <v>0.26100000000000001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14026.541559613001</v>
      </c>
      <c r="D13" s="78">
        <v>4.9099999999999998E-2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100022.6225270897</v>
      </c>
      <c r="D16" s="78">
        <v>0.35</v>
      </c>
    </row>
    <row r="17" spans="1:4">
      <c r="A17" s="10" t="s">
        <v>13</v>
      </c>
      <c r="B17" s="70" t="s">
        <v>194</v>
      </c>
      <c r="C17" s="77">
        <v>88936.086229885637</v>
      </c>
      <c r="D17" s="78">
        <v>0.31119999999999998</v>
      </c>
    </row>
    <row r="18" spans="1:4">
      <c r="A18" s="10" t="s">
        <v>13</v>
      </c>
      <c r="B18" s="70" t="s">
        <v>20</v>
      </c>
      <c r="C18" s="77">
        <v>3419.2254403040401</v>
      </c>
      <c r="D18" s="78">
        <v>1.2E-2</v>
      </c>
    </row>
    <row r="19" spans="1:4">
      <c r="A19" s="10" t="s">
        <v>13</v>
      </c>
      <c r="B19" s="70" t="s">
        <v>21</v>
      </c>
      <c r="C19" s="77">
        <v>4.8784518419999996</v>
      </c>
      <c r="D19" s="78">
        <v>0</v>
      </c>
    </row>
    <row r="20" spans="1:4">
      <c r="A20" s="10" t="s">
        <v>13</v>
      </c>
      <c r="B20" s="70" t="s">
        <v>22</v>
      </c>
      <c r="C20" s="77">
        <v>360.08267751</v>
      </c>
      <c r="D20" s="78">
        <v>1.2999999999999999E-3</v>
      </c>
    </row>
    <row r="21" spans="1:4">
      <c r="A21" s="10" t="s">
        <v>13</v>
      </c>
      <c r="B21" s="70" t="s">
        <v>23</v>
      </c>
      <c r="C21" s="77">
        <v>-2404.4345507114949</v>
      </c>
      <c r="D21" s="78">
        <v>-8.3999999999999995E-3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48.433005968977298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872.86452876643853</v>
      </c>
      <c r="D28" s="78">
        <v>3.0999999999999999E-3</v>
      </c>
    </row>
    <row r="29" spans="1:4">
      <c r="A29" s="10" t="s">
        <v>13</v>
      </c>
      <c r="B29" s="70" t="s">
        <v>30</v>
      </c>
      <c r="C29" s="77">
        <v>1.2639231880000001E-2</v>
      </c>
      <c r="D29" s="78">
        <v>0</v>
      </c>
    </row>
    <row r="30" spans="1:4">
      <c r="A30" s="10" t="s">
        <v>13</v>
      </c>
      <c r="B30" s="70" t="s">
        <v>31</v>
      </c>
      <c r="C30" s="77">
        <v>-7.1318657280000002</v>
      </c>
      <c r="D30" s="78">
        <v>0</v>
      </c>
    </row>
    <row r="31" spans="1:4">
      <c r="A31" s="10" t="s">
        <v>13</v>
      </c>
      <c r="B31" s="70" t="s">
        <v>32</v>
      </c>
      <c r="C31" s="77">
        <v>-1715.5674793798701</v>
      </c>
      <c r="D31" s="78">
        <v>-6.0000000000000001E-3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7656.3375208770003</v>
      </c>
      <c r="D37" s="78">
        <v>2.6800000000000001E-2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285799.97854723519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1729.4401234637282</v>
      </c>
      <c r="D43" s="78">
        <f>C43/$C$42</f>
        <v>6.0512255188217151E-3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5">
        <v>4.0575000000000001</v>
      </c>
    </row>
    <row r="48" spans="1:4">
      <c r="C48" t="s">
        <v>120</v>
      </c>
      <c r="D48" s="85">
        <v>2.4618000000000002</v>
      </c>
    </row>
    <row r="49" spans="3:4">
      <c r="C49" t="s">
        <v>106</v>
      </c>
      <c r="D49" s="85">
        <v>3.8490000000000002</v>
      </c>
    </row>
    <row r="50" spans="3:4">
      <c r="C50" t="s">
        <v>200</v>
      </c>
      <c r="D50" s="85">
        <v>0.4909</v>
      </c>
    </row>
    <row r="51" spans="3:4">
      <c r="C51" t="s">
        <v>116</v>
      </c>
      <c r="D51" s="85">
        <v>2.8555000000000001</v>
      </c>
    </row>
    <row r="52" spans="3:4">
      <c r="C52" t="s">
        <v>199</v>
      </c>
      <c r="D52" s="85">
        <v>2.5780000000000001E-2</v>
      </c>
    </row>
    <row r="53" spans="3:4">
      <c r="C53" t="s">
        <v>113</v>
      </c>
      <c r="D53" s="85">
        <v>4.7003000000000004</v>
      </c>
    </row>
    <row r="54" spans="3:4">
      <c r="C54" t="s">
        <v>198</v>
      </c>
      <c r="D54" s="85">
        <v>4.1904000000000003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</sheetData>
  <sortState xmlns:xlrd2="http://schemas.microsoft.com/office/spreadsheetml/2017/richdata2" ref="A47:AJ54">
    <sortCondition ref="C47:C54"/>
  </sortState>
  <mergeCells count="1">
    <mergeCell ref="B6:D6"/>
  </mergeCells>
  <dataValidations count="1">
    <dataValidation allowBlank="1" showInputMessage="1" showErrorMessage="1" sqref="C1:C4" xr:uid="{8F94A09B-7B0C-4C1D-BE72-020BE098BBD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2"/>
  <sheetViews>
    <sheetView rightToLeft="1" workbookViewId="0">
      <selection activeCell="H23" sqref="H2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1284</v>
      </c>
    </row>
    <row r="3" spans="2:13" s="1" customFormat="1">
      <c r="B3" s="2" t="s">
        <v>2</v>
      </c>
      <c r="C3" s="83" t="s">
        <v>1285</v>
      </c>
    </row>
    <row r="4" spans="2:13" s="1" customFormat="1">
      <c r="B4" s="2" t="s">
        <v>3</v>
      </c>
      <c r="C4" s="84" t="s">
        <v>196</v>
      </c>
    </row>
    <row r="5" spans="2:13">
      <c r="B5" s="2"/>
    </row>
    <row r="7" spans="2:13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J12+J51</f>
        <v>74580.027914593491</v>
      </c>
      <c r="K11" s="76">
        <f>J11/$J$11</f>
        <v>1</v>
      </c>
      <c r="L11" s="76">
        <f>J11/'סכום נכסי הקרן'!$C$42</f>
        <v>0.26095183174503767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J13+J18+J41+J43+J45+J47+J49</f>
        <v>70976.951584593495</v>
      </c>
      <c r="K12" s="80">
        <f t="shared" ref="K12:K57" si="0">J12/$J$11</f>
        <v>0.95168845559931792</v>
      </c>
      <c r="L12" s="80">
        <f>J12/'סכום נכסי הקרן'!$C$42</f>
        <v>0.24834484573924795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54470.401969999999</v>
      </c>
      <c r="K13" s="80">
        <f t="shared" si="0"/>
        <v>0.73036178040021182</v>
      </c>
      <c r="L13" s="80">
        <f>J13/'סכום נכסי הקרן'!$C$42</f>
        <v>0.19058924443200223</v>
      </c>
    </row>
    <row r="14" spans="2:13">
      <c r="B14" s="83" t="s">
        <v>1304</v>
      </c>
      <c r="C14" t="s">
        <v>1336</v>
      </c>
      <c r="D14">
        <v>11</v>
      </c>
      <c r="E14" t="s">
        <v>204</v>
      </c>
      <c r="F14" t="s">
        <v>205</v>
      </c>
      <c r="G14" t="s">
        <v>102</v>
      </c>
      <c r="H14" s="88">
        <v>4.3799999999999999E-2</v>
      </c>
      <c r="I14" s="88">
        <v>4.3799999999999999E-2</v>
      </c>
      <c r="J14" s="89">
        <v>8240.15085</v>
      </c>
      <c r="K14" s="88">
        <f t="shared" si="0"/>
        <v>0.11048736612751527</v>
      </c>
      <c r="L14" s="88">
        <f>J14/'סכום נכסי הקרן'!$C$42</f>
        <v>2.8831880575659736E-2</v>
      </c>
    </row>
    <row r="15" spans="2:13">
      <c r="B15" s="83" t="s">
        <v>1310</v>
      </c>
      <c r="C15" t="s">
        <v>203</v>
      </c>
      <c r="D15">
        <v>12</v>
      </c>
      <c r="E15" t="s">
        <v>204</v>
      </c>
      <c r="F15" t="s">
        <v>205</v>
      </c>
      <c r="G15" t="s">
        <v>102</v>
      </c>
      <c r="H15" s="88">
        <v>4.3700000000000003E-2</v>
      </c>
      <c r="I15" s="88">
        <v>4.3700000000000003E-2</v>
      </c>
      <c r="J15" s="89">
        <f>7073.42765+3312.72626</f>
        <v>10386.153909999999</v>
      </c>
      <c r="K15" s="88">
        <f t="shared" si="0"/>
        <v>0.13926186675464736</v>
      </c>
      <c r="L15" s="88">
        <f>J15/'סכום נכסי הקרן'!$C$42</f>
        <v>3.6340639221858588E-2</v>
      </c>
    </row>
    <row r="16" spans="2:13">
      <c r="B16" s="83" t="s">
        <v>1316</v>
      </c>
      <c r="C16" s="83" t="s">
        <v>1337</v>
      </c>
      <c r="D16">
        <v>10</v>
      </c>
      <c r="E16" t="s">
        <v>204</v>
      </c>
      <c r="F16" t="s">
        <v>205</v>
      </c>
      <c r="G16" t="s">
        <v>102</v>
      </c>
      <c r="H16" s="88">
        <v>4.3900000000000002E-2</v>
      </c>
      <c r="I16" s="88">
        <v>4.3900000000000002E-2</v>
      </c>
      <c r="J16" s="89">
        <f>28407.09771+6367.02671</f>
        <v>34774.12442</v>
      </c>
      <c r="K16" s="88">
        <f t="shared" si="0"/>
        <v>0.46626590780875199</v>
      </c>
      <c r="L16" s="88">
        <f>J16/'סכום נכסי הקרן'!$C$42</f>
        <v>0.1216729427229567</v>
      </c>
    </row>
    <row r="17" spans="2:12">
      <c r="B17" s="83" t="s">
        <v>1325</v>
      </c>
      <c r="C17" s="83" t="s">
        <v>1338</v>
      </c>
      <c r="D17">
        <v>20</v>
      </c>
      <c r="E17" t="s">
        <v>204</v>
      </c>
      <c r="F17" s="90" t="s">
        <v>1306</v>
      </c>
      <c r="G17" t="s">
        <v>102</v>
      </c>
      <c r="H17" s="88">
        <v>4.2700000000000002E-2</v>
      </c>
      <c r="I17" s="88">
        <v>4.2700000000000002E-2</v>
      </c>
      <c r="J17" s="89">
        <v>1069.97279</v>
      </c>
      <c r="K17" s="88">
        <f t="shared" si="0"/>
        <v>1.4346639709297192E-2</v>
      </c>
      <c r="L17" s="88">
        <f>J17/'סכום נכסי הקרן'!$C$42</f>
        <v>3.7437819115271969E-3</v>
      </c>
    </row>
    <row r="18" spans="2:12">
      <c r="B18" s="79" t="s">
        <v>206</v>
      </c>
      <c r="D18" s="16"/>
      <c r="I18" s="80">
        <v>0</v>
      </c>
      <c r="J18" s="81">
        <f>SUM(J19:J40)</f>
        <v>16506.549614593496</v>
      </c>
      <c r="K18" s="80">
        <f t="shared" si="0"/>
        <v>0.22132667519910604</v>
      </c>
      <c r="L18" s="80">
        <f>J18/'סכום נכסי הקרן'!$C$42</f>
        <v>5.7755601307245719E-2</v>
      </c>
    </row>
    <row r="19" spans="2:12">
      <c r="B19" s="83" t="s">
        <v>1304</v>
      </c>
      <c r="C19" s="83" t="s">
        <v>1305</v>
      </c>
      <c r="D19">
        <v>11</v>
      </c>
      <c r="E19" t="s">
        <v>204</v>
      </c>
      <c r="F19" t="s">
        <v>1306</v>
      </c>
      <c r="G19" t="s">
        <v>110</v>
      </c>
      <c r="H19" s="88">
        <v>0</v>
      </c>
      <c r="I19" s="88">
        <v>0</v>
      </c>
      <c r="J19" s="89">
        <v>0.97370999999999996</v>
      </c>
      <c r="K19" s="88">
        <f t="shared" si="0"/>
        <v>1.3055908226731418E-5</v>
      </c>
      <c r="L19" s="88">
        <f>J19/'סכום נכסי הקרן'!$C$42</f>
        <v>3.4069631668606699E-6</v>
      </c>
    </row>
    <row r="20" spans="2:12">
      <c r="B20" s="83" t="s">
        <v>1310</v>
      </c>
      <c r="C20" s="83" t="s">
        <v>1311</v>
      </c>
      <c r="D20">
        <v>12</v>
      </c>
      <c r="E20" t="s">
        <v>204</v>
      </c>
      <c r="F20" t="s">
        <v>205</v>
      </c>
      <c r="G20" t="s">
        <v>110</v>
      </c>
      <c r="H20" s="88">
        <v>3.2300000000000002E-2</v>
      </c>
      <c r="I20" s="88">
        <v>3.2300000000000002E-2</v>
      </c>
      <c r="J20" s="89">
        <v>1.0300000000000001E-3</v>
      </c>
      <c r="K20" s="88">
        <f t="shared" si="0"/>
        <v>1.3810667933505214E-8</v>
      </c>
      <c r="L20" s="88">
        <f>J20/'סכום נכסי הקרן'!$C$42</f>
        <v>3.6039190948706396E-9</v>
      </c>
    </row>
    <row r="21" spans="2:12">
      <c r="B21" s="83" t="s">
        <v>1316</v>
      </c>
      <c r="C21" s="83" t="s">
        <v>1317</v>
      </c>
      <c r="D21">
        <v>10</v>
      </c>
      <c r="E21" t="s">
        <v>204</v>
      </c>
      <c r="F21" t="s">
        <v>1306</v>
      </c>
      <c r="G21" t="s">
        <v>110</v>
      </c>
      <c r="H21" s="88">
        <v>3.3300000000000003E-2</v>
      </c>
      <c r="I21" s="88">
        <v>3.3300000000000003E-2</v>
      </c>
      <c r="J21" s="89">
        <v>29.477</v>
      </c>
      <c r="K21" s="88">
        <f t="shared" si="0"/>
        <v>3.9523986279216814E-4</v>
      </c>
      <c r="L21" s="88">
        <f>J21/'סכום נכסי הקרן'!$C$42</f>
        <v>1.0313856617427363E-4</v>
      </c>
    </row>
    <row r="22" spans="2:12">
      <c r="B22" s="83" t="s">
        <v>1325</v>
      </c>
      <c r="C22" s="83" t="s">
        <v>1326</v>
      </c>
      <c r="D22">
        <v>20</v>
      </c>
      <c r="E22" t="s">
        <v>204</v>
      </c>
      <c r="F22" t="s">
        <v>1306</v>
      </c>
      <c r="G22" t="s">
        <v>110</v>
      </c>
      <c r="H22" s="88">
        <v>3.1800000000000002E-2</v>
      </c>
      <c r="I22" s="88">
        <v>3.1800000000000002E-2</v>
      </c>
      <c r="J22" s="89">
        <v>2.2725399999999998</v>
      </c>
      <c r="K22" s="88">
        <f t="shared" si="0"/>
        <v>3.047116049088149E-5</v>
      </c>
      <c r="L22" s="88">
        <f>J22/'סכום נכסי הקרן'!$C$42</f>
        <v>7.9515051454925458E-6</v>
      </c>
    </row>
    <row r="23" spans="2:12">
      <c r="B23" s="83" t="s">
        <v>1304</v>
      </c>
      <c r="C23" s="83" t="s">
        <v>1309</v>
      </c>
      <c r="D23">
        <v>11</v>
      </c>
      <c r="E23" t="s">
        <v>204</v>
      </c>
      <c r="F23" t="s">
        <v>1306</v>
      </c>
      <c r="G23" t="s">
        <v>120</v>
      </c>
      <c r="H23" s="88">
        <v>0</v>
      </c>
      <c r="I23" s="88">
        <v>0</v>
      </c>
      <c r="J23" s="89">
        <v>1.7999999999999998E-4</v>
      </c>
      <c r="K23" s="88">
        <f t="shared" si="0"/>
        <v>2.4135147844960563E-9</v>
      </c>
      <c r="L23" s="88">
        <f>J23/'סכום נכסי הקרן'!$C$42</f>
        <v>6.2981110395797575E-10</v>
      </c>
    </row>
    <row r="24" spans="2:12">
      <c r="B24" s="83" t="s">
        <v>1316</v>
      </c>
      <c r="C24" s="83" t="s">
        <v>1318</v>
      </c>
      <c r="D24">
        <v>10</v>
      </c>
      <c r="E24" t="s">
        <v>204</v>
      </c>
      <c r="F24" t="s">
        <v>1306</v>
      </c>
      <c r="G24" t="s">
        <v>120</v>
      </c>
      <c r="H24" s="88">
        <v>0</v>
      </c>
      <c r="I24" s="88">
        <v>0</v>
      </c>
      <c r="J24" s="89">
        <v>0.16059000000000001</v>
      </c>
      <c r="K24" s="88">
        <f t="shared" si="0"/>
        <v>2.1532574402345654E-6</v>
      </c>
      <c r="L24" s="88">
        <f>J24/'סכום נכסי הקרן'!$C$42</f>
        <v>5.6189647324784077E-7</v>
      </c>
    </row>
    <row r="25" spans="2:12">
      <c r="B25" s="83" t="s">
        <v>1325</v>
      </c>
      <c r="C25" s="83" t="s">
        <v>1330</v>
      </c>
      <c r="D25">
        <v>20</v>
      </c>
      <c r="E25" t="s">
        <v>204</v>
      </c>
      <c r="F25" t="s">
        <v>1306</v>
      </c>
      <c r="G25" t="s">
        <v>120</v>
      </c>
      <c r="H25" s="88">
        <v>0</v>
      </c>
      <c r="I25" s="88">
        <v>0</v>
      </c>
      <c r="J25" s="89">
        <v>3.1350000000000003E-2</v>
      </c>
      <c r="K25" s="88">
        <f t="shared" si="0"/>
        <v>4.203538249663966E-7</v>
      </c>
      <c r="L25" s="88">
        <f>J25/'סכום נכסי הקרן'!$C$42</f>
        <v>1.0969210060601414E-7</v>
      </c>
    </row>
    <row r="26" spans="2:12">
      <c r="B26" s="83" t="s">
        <v>1304</v>
      </c>
      <c r="C26" s="83" t="s">
        <v>1307</v>
      </c>
      <c r="D26">
        <v>11</v>
      </c>
      <c r="E26" t="s">
        <v>204</v>
      </c>
      <c r="F26" t="s">
        <v>1306</v>
      </c>
      <c r="G26" t="s">
        <v>106</v>
      </c>
      <c r="H26" s="88">
        <v>4.8099999999999997E-2</v>
      </c>
      <c r="I26" s="88">
        <v>4.8099999999999997E-2</v>
      </c>
      <c r="J26" s="89">
        <v>2133.5275200000001</v>
      </c>
      <c r="K26" s="88">
        <f t="shared" si="0"/>
        <v>2.8607223403606701E-2</v>
      </c>
      <c r="L26" s="88">
        <f>J26/'סכום נכסי הקרן'!$C$42</f>
        <v>7.4651073483106801E-3</v>
      </c>
    </row>
    <row r="27" spans="2:12">
      <c r="B27" s="83" t="s">
        <v>1310</v>
      </c>
      <c r="C27" s="83" t="s">
        <v>1312</v>
      </c>
      <c r="D27">
        <v>12</v>
      </c>
      <c r="E27" t="s">
        <v>204</v>
      </c>
      <c r="F27" t="s">
        <v>205</v>
      </c>
      <c r="G27" t="s">
        <v>106</v>
      </c>
      <c r="H27" s="88">
        <v>4.8099999999999997E-2</v>
      </c>
      <c r="I27" s="88">
        <v>4.8099999999999997E-2</v>
      </c>
      <c r="J27" s="89">
        <v>4156.8339299999998</v>
      </c>
      <c r="K27" s="88">
        <f t="shared" si="0"/>
        <v>5.5736556370832475E-2</v>
      </c>
      <c r="L27" s="88">
        <f>J27/'סכום נכסי הקרן'!$C$42</f>
        <v>1.4544556480129284E-2</v>
      </c>
    </row>
    <row r="28" spans="2:12">
      <c r="B28" s="83" t="s">
        <v>1316</v>
      </c>
      <c r="C28" s="83" t="s">
        <v>1319</v>
      </c>
      <c r="D28">
        <v>10</v>
      </c>
      <c r="E28" t="s">
        <v>204</v>
      </c>
      <c r="F28" t="s">
        <v>205</v>
      </c>
      <c r="G28" t="s">
        <v>106</v>
      </c>
      <c r="H28" s="88">
        <v>4.7600000000000003E-2</v>
      </c>
      <c r="I28" s="88">
        <v>4.7600000000000003E-2</v>
      </c>
      <c r="J28" s="89">
        <f>3480.81395+1167.44400051</f>
        <v>4648.2579505100002</v>
      </c>
      <c r="K28" s="88">
        <f t="shared" si="0"/>
        <v>6.2325773809484585E-2</v>
      </c>
      <c r="L28" s="88">
        <f>J28/'סכום נכסי הקרן'!$C$42</f>
        <v>1.6264024840511895E-2</v>
      </c>
    </row>
    <row r="29" spans="2:12">
      <c r="B29" s="83" t="s">
        <v>1325</v>
      </c>
      <c r="C29" s="83" t="s">
        <v>1327</v>
      </c>
      <c r="D29">
        <v>20</v>
      </c>
      <c r="E29" t="s">
        <v>204</v>
      </c>
      <c r="F29" t="s">
        <v>1306</v>
      </c>
      <c r="G29" t="s">
        <v>106</v>
      </c>
      <c r="H29" s="88">
        <v>4.9099999999999998E-2</v>
      </c>
      <c r="I29" s="88">
        <v>4.9099999999999998E-2</v>
      </c>
      <c r="J29" s="89">
        <v>5461.2210100000002</v>
      </c>
      <c r="K29" s="88">
        <f t="shared" si="0"/>
        <v>7.3226320272419376E-2</v>
      </c>
      <c r="L29" s="88">
        <f>J29/'סכום נכסי הקרן'!$C$42</f>
        <v>1.9108542407036622E-2</v>
      </c>
    </row>
    <row r="30" spans="2:12">
      <c r="B30" s="83" t="s">
        <v>1316</v>
      </c>
      <c r="C30" s="83" t="s">
        <v>1324</v>
      </c>
      <c r="D30">
        <v>10</v>
      </c>
      <c r="E30" t="s">
        <v>204</v>
      </c>
      <c r="F30" t="s">
        <v>1306</v>
      </c>
      <c r="G30" t="s">
        <v>200</v>
      </c>
      <c r="H30" s="88">
        <v>0</v>
      </c>
      <c r="I30" s="88">
        <v>0</v>
      </c>
      <c r="J30" s="89">
        <v>0.26736777849999999</v>
      </c>
      <c r="K30" s="88">
        <f t="shared" si="0"/>
        <v>3.5849782572645383E-6</v>
      </c>
      <c r="L30" s="88">
        <f>J30/'סכום נכסי הקרן'!$C$42</f>
        <v>9.3550664299931416E-7</v>
      </c>
    </row>
    <row r="31" spans="2:12">
      <c r="B31" s="83" t="s">
        <v>1310</v>
      </c>
      <c r="C31" s="83" t="s">
        <v>1315</v>
      </c>
      <c r="D31">
        <v>12</v>
      </c>
      <c r="E31" t="s">
        <v>204</v>
      </c>
      <c r="F31" t="s">
        <v>1306</v>
      </c>
      <c r="G31" t="s">
        <v>116</v>
      </c>
      <c r="H31" s="88">
        <v>0</v>
      </c>
      <c r="I31" s="88">
        <v>0</v>
      </c>
      <c r="J31" s="89">
        <v>0.14996999999999999</v>
      </c>
      <c r="K31" s="88">
        <f t="shared" si="0"/>
        <v>2.010860067949298E-6</v>
      </c>
      <c r="L31" s="88">
        <f>J31/'סכום נכסי הקרן'!$C$42</f>
        <v>5.2473761811432013E-7</v>
      </c>
    </row>
    <row r="32" spans="2:12">
      <c r="B32" s="83" t="s">
        <v>1316</v>
      </c>
      <c r="C32" s="83" t="s">
        <v>1320</v>
      </c>
      <c r="D32">
        <v>10</v>
      </c>
      <c r="E32" t="s">
        <v>204</v>
      </c>
      <c r="F32" t="s">
        <v>205</v>
      </c>
      <c r="G32" t="s">
        <v>116</v>
      </c>
      <c r="H32" s="88">
        <v>0</v>
      </c>
      <c r="I32" s="88">
        <v>0</v>
      </c>
      <c r="J32" s="89">
        <f>0.07194+0.373984835</f>
        <v>0.44592483500000002</v>
      </c>
      <c r="K32" s="88">
        <f t="shared" si="0"/>
        <v>5.9791454558136923E-6</v>
      </c>
      <c r="L32" s="88">
        <f>J32/'סכום נכסי הקרן'!$C$42</f>
        <v>1.5602689589646013E-6</v>
      </c>
    </row>
    <row r="33" spans="2:12">
      <c r="B33" s="83" t="s">
        <v>1325</v>
      </c>
      <c r="C33" s="83" t="s">
        <v>1328</v>
      </c>
      <c r="D33">
        <v>20</v>
      </c>
      <c r="E33" t="s">
        <v>204</v>
      </c>
      <c r="F33" t="s">
        <v>1306</v>
      </c>
      <c r="G33" t="s">
        <v>116</v>
      </c>
      <c r="H33" s="88">
        <v>0</v>
      </c>
      <c r="I33" s="88">
        <v>0</v>
      </c>
      <c r="J33" s="89">
        <v>2.1895100000000003</v>
      </c>
      <c r="K33" s="88">
        <f t="shared" si="0"/>
        <v>2.9357859754455343E-5</v>
      </c>
      <c r="L33" s="88">
        <f>J33/'סכום נכסי הקרן'!$C$42</f>
        <v>7.6609872790390441E-6</v>
      </c>
    </row>
    <row r="34" spans="2:12">
      <c r="B34" s="83" t="s">
        <v>1310</v>
      </c>
      <c r="C34" s="83" t="s">
        <v>1314</v>
      </c>
      <c r="D34">
        <v>12</v>
      </c>
      <c r="E34" t="s">
        <v>204</v>
      </c>
      <c r="F34" t="s">
        <v>1306</v>
      </c>
      <c r="G34" t="s">
        <v>199</v>
      </c>
      <c r="H34" s="88">
        <v>0</v>
      </c>
      <c r="I34" s="88">
        <v>0</v>
      </c>
      <c r="J34" s="89">
        <v>0.64202999999999999</v>
      </c>
      <c r="K34" s="88">
        <f t="shared" si="0"/>
        <v>8.6086049838333508E-6</v>
      </c>
      <c r="L34" s="88">
        <f>J34/'סכום נכסי הקרן'!$C$42</f>
        <v>2.2464312393007735E-6</v>
      </c>
    </row>
    <row r="35" spans="2:12">
      <c r="B35" s="83" t="s">
        <v>1316</v>
      </c>
      <c r="C35" s="83" t="s">
        <v>1321</v>
      </c>
      <c r="D35">
        <v>10</v>
      </c>
      <c r="E35" t="s">
        <v>204</v>
      </c>
      <c r="F35" t="s">
        <v>1306</v>
      </c>
      <c r="G35" t="s">
        <v>199</v>
      </c>
      <c r="H35" s="88">
        <v>0</v>
      </c>
      <c r="I35" s="88">
        <v>0</v>
      </c>
      <c r="J35" s="89">
        <v>64.185640000000006</v>
      </c>
      <c r="K35" s="88">
        <f t="shared" si="0"/>
        <v>8.6062772829078606E-4</v>
      </c>
      <c r="L35" s="88">
        <f>J35/'סכום נכסי הקרן'!$C$42</f>
        <v>2.2458238214805119E-4</v>
      </c>
    </row>
    <row r="36" spans="2:12">
      <c r="B36" s="83" t="s">
        <v>1325</v>
      </c>
      <c r="C36" s="83" t="s">
        <v>1329</v>
      </c>
      <c r="D36">
        <v>20</v>
      </c>
      <c r="E36" t="s">
        <v>204</v>
      </c>
      <c r="F36" t="s">
        <v>1306</v>
      </c>
      <c r="G36" t="s">
        <v>199</v>
      </c>
      <c r="H36" s="88">
        <v>0</v>
      </c>
      <c r="I36" s="88">
        <v>0</v>
      </c>
      <c r="J36" s="89">
        <v>2.6000000000000003E-4</v>
      </c>
      <c r="K36" s="88">
        <f t="shared" si="0"/>
        <v>3.4861880220498601E-9</v>
      </c>
      <c r="L36" s="88">
        <f>J36/'סכום נכסי הקרן'!$C$42</f>
        <v>9.0972715016152071E-10</v>
      </c>
    </row>
    <row r="37" spans="2:12">
      <c r="B37" s="83" t="s">
        <v>1304</v>
      </c>
      <c r="C37" s="83" t="s">
        <v>1308</v>
      </c>
      <c r="D37">
        <v>11</v>
      </c>
      <c r="E37" t="s">
        <v>204</v>
      </c>
      <c r="F37" t="s">
        <v>1306</v>
      </c>
      <c r="G37" t="s">
        <v>113</v>
      </c>
      <c r="H37" s="88">
        <v>0</v>
      </c>
      <c r="I37" s="88">
        <v>0</v>
      </c>
      <c r="J37" s="89">
        <v>9.6999999999999994E-4</v>
      </c>
      <c r="K37" s="88">
        <f t="shared" si="0"/>
        <v>1.3006163005339861E-8</v>
      </c>
      <c r="L37" s="88">
        <f>J37/'סכום נכסי הקרן'!$C$42</f>
        <v>3.3939820602179807E-9</v>
      </c>
    </row>
    <row r="38" spans="2:12">
      <c r="B38" s="83" t="s">
        <v>1310</v>
      </c>
      <c r="C38" s="83" t="s">
        <v>1313</v>
      </c>
      <c r="D38">
        <v>12</v>
      </c>
      <c r="E38" t="s">
        <v>204</v>
      </c>
      <c r="F38" t="s">
        <v>205</v>
      </c>
      <c r="G38" t="s">
        <v>113</v>
      </c>
      <c r="H38" s="88">
        <v>4.6870000000000002E-2</v>
      </c>
      <c r="I38" s="88">
        <v>4.6870000000000002E-2</v>
      </c>
      <c r="J38" s="89">
        <v>4.4999999999999999E-4</v>
      </c>
      <c r="K38" s="88">
        <f t="shared" si="0"/>
        <v>6.0337869612401416E-9</v>
      </c>
      <c r="L38" s="88">
        <f>J38/'סכום נכסי הקרן'!$C$42</f>
        <v>1.5745277598949395E-9</v>
      </c>
    </row>
    <row r="39" spans="2:12">
      <c r="B39" s="83" t="s">
        <v>1316</v>
      </c>
      <c r="C39" s="83" t="s">
        <v>1322</v>
      </c>
      <c r="D39">
        <v>10</v>
      </c>
      <c r="E39" t="s">
        <v>204</v>
      </c>
      <c r="F39" t="s">
        <v>205</v>
      </c>
      <c r="G39" t="s">
        <v>113</v>
      </c>
      <c r="H39" s="88">
        <v>4.632E-2</v>
      </c>
      <c r="I39" s="88">
        <v>4.632E-2</v>
      </c>
      <c r="J39" s="89">
        <f>0.36196+2.37318147</f>
        <v>2.7351414699999999</v>
      </c>
      <c r="K39" s="88">
        <f t="shared" si="0"/>
        <v>3.6673913197407097E-5</v>
      </c>
      <c r="L39" s="88">
        <f>J39/'סכום נכסי הקרן'!$C$42</f>
        <v>9.5701248261218933E-6</v>
      </c>
    </row>
    <row r="40" spans="2:12">
      <c r="B40" s="83" t="s">
        <v>1316</v>
      </c>
      <c r="C40" s="83" t="s">
        <v>1323</v>
      </c>
      <c r="D40">
        <v>10</v>
      </c>
      <c r="E40" t="s">
        <v>204</v>
      </c>
      <c r="F40" t="s">
        <v>1306</v>
      </c>
      <c r="G40" t="s">
        <v>198</v>
      </c>
      <c r="H40" s="88">
        <v>0</v>
      </c>
      <c r="I40" s="88">
        <v>0</v>
      </c>
      <c r="J40" s="89">
        <v>3.1755399999999998</v>
      </c>
      <c r="K40" s="88">
        <f t="shared" si="0"/>
        <v>4.2578959659770044E-5</v>
      </c>
      <c r="L40" s="88">
        <f>J40/'סכום נכסי הקרן'!$C$42</f>
        <v>1.1111057517015057E-5</v>
      </c>
    </row>
    <row r="41" spans="2:12">
      <c r="B41" s="79" t="s">
        <v>210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207</v>
      </c>
      <c r="C42" t="s">
        <v>207</v>
      </c>
      <c r="D42" s="16"/>
      <c r="E42" t="s">
        <v>207</v>
      </c>
      <c r="G42" t="s">
        <v>207</v>
      </c>
      <c r="H42" s="78">
        <v>0</v>
      </c>
      <c r="I42" s="78">
        <v>0</v>
      </c>
      <c r="J42" s="77">
        <v>0</v>
      </c>
      <c r="K42" s="78">
        <f t="shared" si="0"/>
        <v>0</v>
      </c>
      <c r="L42" s="78">
        <f>J42/'סכום נכסי הקרן'!$C$42</f>
        <v>0</v>
      </c>
    </row>
    <row r="43" spans="2:12">
      <c r="B43" s="79" t="s">
        <v>211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207</v>
      </c>
      <c r="C44" t="s">
        <v>207</v>
      </c>
      <c r="D44" s="16"/>
      <c r="E44" t="s">
        <v>207</v>
      </c>
      <c r="G44" t="s">
        <v>207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212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207</v>
      </c>
      <c r="C46" t="s">
        <v>207</v>
      </c>
      <c r="D46" s="16"/>
      <c r="E46" t="s">
        <v>207</v>
      </c>
      <c r="G46" t="s">
        <v>207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213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207</v>
      </c>
      <c r="C48" t="s">
        <v>207</v>
      </c>
      <c r="D48" s="16"/>
      <c r="E48" t="s">
        <v>207</v>
      </c>
      <c r="G48" t="s">
        <v>207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214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207</v>
      </c>
      <c r="C50" t="s">
        <v>207</v>
      </c>
      <c r="D50" s="16"/>
      <c r="E50" t="s">
        <v>207</v>
      </c>
      <c r="G50" t="s">
        <v>207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215</v>
      </c>
      <c r="D51" s="16"/>
      <c r="I51" s="80">
        <v>0</v>
      </c>
      <c r="J51" s="81">
        <f>J52+J56</f>
        <v>3603.0763299999999</v>
      </c>
      <c r="K51" s="80">
        <f t="shared" si="0"/>
        <v>4.831154440068218E-2</v>
      </c>
      <c r="L51" s="80">
        <f>J51/'סכום נכסי הקרן'!$C$42</f>
        <v>1.2606986005789732E-2</v>
      </c>
    </row>
    <row r="52" spans="2:12">
      <c r="B52" s="79" t="s">
        <v>216</v>
      </c>
      <c r="D52" s="16"/>
      <c r="I52" s="80">
        <v>0</v>
      </c>
      <c r="J52" s="81">
        <f>SUM(J53:J55)</f>
        <v>3603.0763299999999</v>
      </c>
      <c r="K52" s="80">
        <f t="shared" si="0"/>
        <v>4.831154440068218E-2</v>
      </c>
      <c r="L52" s="80">
        <f>J52/'סכום נכסי הקרן'!$C$42</f>
        <v>1.2606986005789732E-2</v>
      </c>
    </row>
    <row r="53" spans="2:12">
      <c r="B53" s="83" t="s">
        <v>1331</v>
      </c>
      <c r="C53" s="83" t="s">
        <v>1332</v>
      </c>
      <c r="D53">
        <v>85</v>
      </c>
      <c r="E53" t="s">
        <v>1333</v>
      </c>
      <c r="F53" t="s">
        <v>209</v>
      </c>
      <c r="G53" t="s">
        <v>110</v>
      </c>
      <c r="H53" s="88">
        <v>5.6300000000000003E-2</v>
      </c>
      <c r="I53" s="88">
        <v>5.6300000000000003E-2</v>
      </c>
      <c r="J53" s="89">
        <v>509.65972999999997</v>
      </c>
      <c r="K53" s="88">
        <f t="shared" si="0"/>
        <v>6.8337294078737133E-3</v>
      </c>
      <c r="L53" s="88">
        <f>J53/'סכום נכסי הקרן'!$C$42</f>
        <v>1.7832742066345769E-3</v>
      </c>
    </row>
    <row r="54" spans="2:12">
      <c r="B54" s="83" t="s">
        <v>1331</v>
      </c>
      <c r="C54" s="83" t="s">
        <v>1334</v>
      </c>
      <c r="D54">
        <v>85</v>
      </c>
      <c r="E54" t="s">
        <v>1333</v>
      </c>
      <c r="F54" t="s">
        <v>209</v>
      </c>
      <c r="G54" t="s">
        <v>106</v>
      </c>
      <c r="H54" s="88">
        <v>5.2299999999999999E-2</v>
      </c>
      <c r="I54" s="88">
        <v>5.2299999999999999E-2</v>
      </c>
      <c r="J54" s="89">
        <v>2942.9747299999999</v>
      </c>
      <c r="K54" s="88">
        <f t="shared" si="0"/>
        <v>3.9460627895851613E-2</v>
      </c>
      <c r="L54" s="88">
        <f>J54/'סכום נכסי הקרן'!$C$42</f>
        <v>1.0297323131231809E-2</v>
      </c>
    </row>
    <row r="55" spans="2:12">
      <c r="B55" s="83" t="s">
        <v>1331</v>
      </c>
      <c r="C55" s="83" t="s">
        <v>1335</v>
      </c>
      <c r="D55">
        <v>85</v>
      </c>
      <c r="E55" t="s">
        <v>1333</v>
      </c>
      <c r="F55" t="s">
        <v>209</v>
      </c>
      <c r="G55" t="s">
        <v>199</v>
      </c>
      <c r="H55" s="88">
        <v>0</v>
      </c>
      <c r="I55" s="88">
        <v>0</v>
      </c>
      <c r="J55" s="89">
        <v>150.44186999999999</v>
      </c>
      <c r="K55" s="88">
        <f t="shared" si="0"/>
        <v>2.0171870969568542E-3</v>
      </c>
      <c r="L55" s="88">
        <f>J55/'סכום נכסי הקרן'!$C$42</f>
        <v>5.26388667923346E-4</v>
      </c>
    </row>
    <row r="56" spans="2:12">
      <c r="B56" s="79" t="s">
        <v>214</v>
      </c>
      <c r="D56" s="16"/>
      <c r="I56" s="80">
        <v>0</v>
      </c>
      <c r="J56" s="81">
        <v>0</v>
      </c>
      <c r="K56" s="80">
        <f t="shared" si="0"/>
        <v>0</v>
      </c>
      <c r="L56" s="80">
        <f>J56/'סכום נכסי הקרן'!$C$42</f>
        <v>0</v>
      </c>
    </row>
    <row r="57" spans="2:12">
      <c r="B57" t="s">
        <v>207</v>
      </c>
      <c r="C57" t="s">
        <v>207</v>
      </c>
      <c r="D57" s="16"/>
      <c r="E57" t="s">
        <v>207</v>
      </c>
      <c r="G57" t="s">
        <v>207</v>
      </c>
      <c r="H57" s="78">
        <v>0</v>
      </c>
      <c r="I57" s="78">
        <v>0</v>
      </c>
      <c r="J57" s="77">
        <v>0</v>
      </c>
      <c r="K57" s="78">
        <f t="shared" si="0"/>
        <v>0</v>
      </c>
      <c r="L57" s="78">
        <f>J57/'סכום נכסי הקרן'!$C$42</f>
        <v>0</v>
      </c>
    </row>
    <row r="58" spans="2:12">
      <c r="B58" t="s">
        <v>217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E502" s="15"/>
    </row>
  </sheetData>
  <sortState xmlns:xlrd2="http://schemas.microsoft.com/office/spreadsheetml/2017/richdata2" ref="A19:BI40">
    <sortCondition ref="G19:G40"/>
    <sortCondition ref="B19:B40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4" workbookViewId="0">
      <selection activeCell="G18" sqref="G18:G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1284</v>
      </c>
    </row>
    <row r="3" spans="2:53" s="1" customFormat="1">
      <c r="B3" s="2" t="s">
        <v>2</v>
      </c>
      <c r="C3" s="83" t="s">
        <v>1285</v>
      </c>
    </row>
    <row r="4" spans="2:53" s="1" customFormat="1">
      <c r="B4" s="2" t="s">
        <v>3</v>
      </c>
      <c r="C4" s="84" t="s">
        <v>196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14289911.560000001</v>
      </c>
      <c r="M11" s="7"/>
      <c r="N11" s="75">
        <v>0</v>
      </c>
      <c r="O11" s="75">
        <v>14026.541559613001</v>
      </c>
      <c r="P11" s="7"/>
      <c r="Q11" s="76">
        <v>1</v>
      </c>
      <c r="R11" s="76">
        <v>4.9099999999999998E-2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0.4</v>
      </c>
      <c r="K12" s="80">
        <v>4.7899999999999998E-2</v>
      </c>
      <c r="L12" s="81">
        <v>14289911.560000001</v>
      </c>
      <c r="N12" s="81">
        <v>0</v>
      </c>
      <c r="O12" s="81">
        <v>14026.541559613001</v>
      </c>
      <c r="Q12" s="80">
        <v>1</v>
      </c>
      <c r="R12" s="80">
        <v>4.9099999999999998E-2</v>
      </c>
    </row>
    <row r="13" spans="2:53">
      <c r="B13" s="79" t="s">
        <v>218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219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207</v>
      </c>
      <c r="C15" t="s">
        <v>207</v>
      </c>
      <c r="D15" s="16"/>
      <c r="E15" t="s">
        <v>207</v>
      </c>
      <c r="H15" s="77">
        <v>0</v>
      </c>
      <c r="I15" t="s">
        <v>207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220</v>
      </c>
      <c r="C16" s="16"/>
      <c r="D16" s="16"/>
      <c r="H16" s="81">
        <v>0.4</v>
      </c>
      <c r="K16" s="80">
        <v>4.7899999999999998E-2</v>
      </c>
      <c r="L16" s="81">
        <v>14289911.560000001</v>
      </c>
      <c r="N16" s="81">
        <v>0</v>
      </c>
      <c r="O16" s="81">
        <v>14026.541559613001</v>
      </c>
      <c r="Q16" s="80">
        <v>1</v>
      </c>
      <c r="R16" s="80">
        <v>4.9099999999999998E-2</v>
      </c>
    </row>
    <row r="17" spans="2:18">
      <c r="B17" s="79" t="s">
        <v>221</v>
      </c>
      <c r="C17" s="16"/>
      <c r="D17" s="16"/>
      <c r="H17" s="81">
        <v>0.4</v>
      </c>
      <c r="K17" s="80">
        <v>4.7899999999999998E-2</v>
      </c>
      <c r="L17" s="81">
        <v>14285124.130000001</v>
      </c>
      <c r="N17" s="81">
        <v>0</v>
      </c>
      <c r="O17" s="81">
        <v>14021.717745145001</v>
      </c>
      <c r="Q17" s="80">
        <v>0.99970000000000003</v>
      </c>
      <c r="R17" s="80">
        <v>4.9099999999999998E-2</v>
      </c>
    </row>
    <row r="18" spans="2:18">
      <c r="B18" t="s">
        <v>222</v>
      </c>
      <c r="C18" t="s">
        <v>223</v>
      </c>
      <c r="D18" t="s">
        <v>100</v>
      </c>
      <c r="E18" t="s">
        <v>224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180673.71</v>
      </c>
      <c r="M18" s="77">
        <v>97.64</v>
      </c>
      <c r="N18" s="77">
        <v>0</v>
      </c>
      <c r="O18" s="77">
        <v>176.40981044399999</v>
      </c>
      <c r="P18" s="78">
        <v>0</v>
      </c>
      <c r="Q18" s="78">
        <v>1.26E-2</v>
      </c>
      <c r="R18" s="78">
        <v>5.9999999999999995E-4</v>
      </c>
    </row>
    <row r="19" spans="2:18">
      <c r="B19" t="s">
        <v>225</v>
      </c>
      <c r="C19" t="s">
        <v>226</v>
      </c>
      <c r="D19" t="s">
        <v>100</v>
      </c>
      <c r="E19" t="s">
        <v>224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7542684.75</v>
      </c>
      <c r="M19" s="77">
        <v>98.78</v>
      </c>
      <c r="N19" s="77">
        <v>0</v>
      </c>
      <c r="O19" s="77">
        <v>7450.6639960499997</v>
      </c>
      <c r="P19" s="78">
        <v>2.0000000000000001E-4</v>
      </c>
      <c r="Q19" s="78">
        <v>0.53120000000000001</v>
      </c>
      <c r="R19" s="78">
        <v>2.6100000000000002E-2</v>
      </c>
    </row>
    <row r="20" spans="2:18">
      <c r="B20" t="s">
        <v>227</v>
      </c>
      <c r="C20" t="s">
        <v>228</v>
      </c>
      <c r="D20" t="s">
        <v>100</v>
      </c>
      <c r="E20" t="s">
        <v>224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2150649.73</v>
      </c>
      <c r="M20" s="77">
        <v>98.33</v>
      </c>
      <c r="N20" s="77">
        <v>0</v>
      </c>
      <c r="O20" s="77">
        <v>2114.733879509</v>
      </c>
      <c r="P20" s="78">
        <v>1E-4</v>
      </c>
      <c r="Q20" s="78">
        <v>0.15079999999999999</v>
      </c>
      <c r="R20" s="78">
        <v>7.4000000000000003E-3</v>
      </c>
    </row>
    <row r="21" spans="2:18">
      <c r="B21" t="s">
        <v>229</v>
      </c>
      <c r="C21" t="s">
        <v>230</v>
      </c>
      <c r="D21" t="s">
        <v>100</v>
      </c>
      <c r="E21" t="s">
        <v>224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2389334.81</v>
      </c>
      <c r="M21" s="77">
        <v>97.97</v>
      </c>
      <c r="N21" s="77">
        <v>0</v>
      </c>
      <c r="O21" s="77">
        <v>2340.831313357</v>
      </c>
      <c r="P21" s="78">
        <v>1E-4</v>
      </c>
      <c r="Q21" s="78">
        <v>0.16689999999999999</v>
      </c>
      <c r="R21" s="78">
        <v>8.2000000000000007E-3</v>
      </c>
    </row>
    <row r="22" spans="2:18">
      <c r="B22" t="s">
        <v>231</v>
      </c>
      <c r="C22" t="s">
        <v>232</v>
      </c>
      <c r="D22" t="s">
        <v>100</v>
      </c>
      <c r="E22" t="s">
        <v>224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915736.25</v>
      </c>
      <c r="M22" s="77">
        <v>96.05</v>
      </c>
      <c r="N22" s="77">
        <v>0</v>
      </c>
      <c r="O22" s="77">
        <v>879.56466812500003</v>
      </c>
      <c r="P22" s="78">
        <v>1E-4</v>
      </c>
      <c r="Q22" s="78">
        <v>6.2700000000000006E-2</v>
      </c>
      <c r="R22" s="78">
        <v>3.0999999999999999E-3</v>
      </c>
    </row>
    <row r="23" spans="2:18">
      <c r="B23" t="s">
        <v>233</v>
      </c>
      <c r="C23" t="s">
        <v>234</v>
      </c>
      <c r="D23" t="s">
        <v>100</v>
      </c>
      <c r="E23" t="s">
        <v>224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1052570.3999999999</v>
      </c>
      <c r="M23" s="77">
        <v>95.72</v>
      </c>
      <c r="N23" s="77">
        <v>0</v>
      </c>
      <c r="O23" s="77">
        <v>1007.52038688</v>
      </c>
      <c r="P23" s="78">
        <v>1E-4</v>
      </c>
      <c r="Q23" s="78">
        <v>7.1800000000000003E-2</v>
      </c>
      <c r="R23" s="78">
        <v>3.5000000000000001E-3</v>
      </c>
    </row>
    <row r="24" spans="2:18">
      <c r="B24" t="s">
        <v>235</v>
      </c>
      <c r="C24" t="s">
        <v>236</v>
      </c>
      <c r="D24" t="s">
        <v>100</v>
      </c>
      <c r="E24" t="s">
        <v>224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845.96</v>
      </c>
      <c r="M24" s="77">
        <v>99.15</v>
      </c>
      <c r="N24" s="77">
        <v>0</v>
      </c>
      <c r="O24" s="77">
        <v>0.83876934000000003</v>
      </c>
      <c r="P24" s="78">
        <v>0</v>
      </c>
      <c r="Q24" s="78">
        <v>1E-4</v>
      </c>
      <c r="R24" s="78">
        <v>0</v>
      </c>
    </row>
    <row r="25" spans="2:18">
      <c r="B25" t="s">
        <v>237</v>
      </c>
      <c r="C25" t="s">
        <v>238</v>
      </c>
      <c r="D25" t="s">
        <v>100</v>
      </c>
      <c r="E25" t="s">
        <v>224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52628.52</v>
      </c>
      <c r="M25" s="77">
        <v>97.2</v>
      </c>
      <c r="N25" s="77">
        <v>0</v>
      </c>
      <c r="O25" s="77">
        <v>51.154921440000003</v>
      </c>
      <c r="P25" s="78">
        <v>0</v>
      </c>
      <c r="Q25" s="78">
        <v>3.5999999999999999E-3</v>
      </c>
      <c r="R25" s="78">
        <v>2.0000000000000001E-4</v>
      </c>
    </row>
    <row r="26" spans="2:18">
      <c r="B26" s="79" t="s">
        <v>239</v>
      </c>
      <c r="C26" s="16"/>
      <c r="D26" s="16"/>
      <c r="H26" s="81">
        <v>0.17</v>
      </c>
      <c r="K26" s="80">
        <v>4.3999999999999997E-2</v>
      </c>
      <c r="L26" s="81">
        <v>4787.43</v>
      </c>
      <c r="N26" s="81">
        <v>0</v>
      </c>
      <c r="O26" s="81">
        <v>4.8238144680000001</v>
      </c>
      <c r="Q26" s="80">
        <v>2.9999999999999997E-4</v>
      </c>
      <c r="R26" s="80">
        <v>0</v>
      </c>
    </row>
    <row r="27" spans="2:18">
      <c r="B27" t="s">
        <v>240</v>
      </c>
      <c r="C27" t="s">
        <v>241</v>
      </c>
      <c r="D27" t="s">
        <v>100</v>
      </c>
      <c r="E27" t="s">
        <v>224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4787.43</v>
      </c>
      <c r="M27" s="77">
        <v>100.76</v>
      </c>
      <c r="N27" s="77">
        <v>0</v>
      </c>
      <c r="O27" s="77">
        <v>4.8238144680000001</v>
      </c>
      <c r="P27" s="78">
        <v>0</v>
      </c>
      <c r="Q27" s="78">
        <v>2.9999999999999997E-4</v>
      </c>
      <c r="R27" s="78">
        <v>0</v>
      </c>
    </row>
    <row r="28" spans="2:18">
      <c r="B28" s="79" t="s">
        <v>242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246</v>
      </c>
      <c r="C37" s="16"/>
      <c r="D37" s="16"/>
    </row>
    <row r="38" spans="2:18">
      <c r="B38" t="s">
        <v>247</v>
      </c>
      <c r="C38" s="16"/>
      <c r="D38" s="16"/>
    </row>
    <row r="39" spans="2:18">
      <c r="B39" t="s">
        <v>248</v>
      </c>
      <c r="C39" s="16"/>
      <c r="D39" s="16"/>
    </row>
    <row r="40" spans="2:18">
      <c r="B40" t="s">
        <v>249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1284</v>
      </c>
    </row>
    <row r="3" spans="2:68" s="1" customFormat="1">
      <c r="B3" s="2" t="s">
        <v>2</v>
      </c>
      <c r="C3" s="83" t="s">
        <v>1285</v>
      </c>
    </row>
    <row r="4" spans="2:68" s="1" customFormat="1">
      <c r="B4" s="2" t="s">
        <v>3</v>
      </c>
      <c r="C4" s="84" t="s">
        <v>196</v>
      </c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246</v>
      </c>
      <c r="C25" s="16"/>
      <c r="D25" s="16"/>
      <c r="E25" s="16"/>
      <c r="F25" s="16"/>
      <c r="G25" s="16"/>
    </row>
    <row r="26" spans="2:21">
      <c r="B26" t="s">
        <v>247</v>
      </c>
      <c r="C26" s="16"/>
      <c r="D26" s="16"/>
      <c r="E26" s="16"/>
      <c r="F26" s="16"/>
      <c r="G26" s="16"/>
    </row>
    <row r="27" spans="2:21">
      <c r="B27" t="s">
        <v>248</v>
      </c>
      <c r="C27" s="16"/>
      <c r="D27" s="16"/>
      <c r="E27" s="16"/>
      <c r="F27" s="16"/>
      <c r="G27" s="16"/>
    </row>
    <row r="28" spans="2:21">
      <c r="B28" t="s">
        <v>249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1284</v>
      </c>
    </row>
    <row r="3" spans="2:66" s="1" customFormat="1">
      <c r="B3" s="2" t="s">
        <v>2</v>
      </c>
      <c r="C3" s="83" t="s">
        <v>1285</v>
      </c>
    </row>
    <row r="4" spans="2:66" s="1" customFormat="1">
      <c r="B4" s="2" t="s">
        <v>3</v>
      </c>
      <c r="C4" s="84" t="s">
        <v>196</v>
      </c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217</v>
      </c>
      <c r="C26" s="16"/>
      <c r="D26" s="16"/>
      <c r="E26" s="16"/>
      <c r="F26" s="16"/>
    </row>
    <row r="27" spans="2:21">
      <c r="B27" t="s">
        <v>246</v>
      </c>
      <c r="C27" s="16"/>
      <c r="D27" s="16"/>
      <c r="E27" s="16"/>
      <c r="F27" s="16"/>
    </row>
    <row r="28" spans="2:21">
      <c r="B28" t="s">
        <v>247</v>
      </c>
      <c r="C28" s="16"/>
      <c r="D28" s="16"/>
      <c r="E28" s="16"/>
      <c r="F28" s="16"/>
    </row>
    <row r="29" spans="2:21">
      <c r="B29" t="s">
        <v>248</v>
      </c>
      <c r="C29" s="16"/>
      <c r="D29" s="16"/>
      <c r="E29" s="16"/>
      <c r="F29" s="16"/>
    </row>
    <row r="30" spans="2:21">
      <c r="B30" t="s">
        <v>249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F219" sqref="F219:F27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1284</v>
      </c>
    </row>
    <row r="3" spans="2:62" s="1" customFormat="1">
      <c r="B3" s="2" t="s">
        <v>2</v>
      </c>
      <c r="C3" s="83" t="s">
        <v>1285</v>
      </c>
    </row>
    <row r="4" spans="2:62" s="1" customFormat="1">
      <c r="B4" s="2" t="s">
        <v>3</v>
      </c>
      <c r="C4" s="84" t="s">
        <v>196</v>
      </c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4762490.58</v>
      </c>
      <c r="J11" s="7"/>
      <c r="K11" s="75">
        <v>50.87256</v>
      </c>
      <c r="L11" s="75">
        <v>100022.6225270897</v>
      </c>
      <c r="M11" s="7"/>
      <c r="N11" s="76">
        <v>1</v>
      </c>
      <c r="O11" s="76">
        <v>0.35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4478088.28</v>
      </c>
      <c r="K12" s="81">
        <v>33.590060000000001</v>
      </c>
      <c r="L12" s="81">
        <v>71262.913082093626</v>
      </c>
      <c r="N12" s="80">
        <v>0.71250000000000002</v>
      </c>
      <c r="O12" s="80">
        <v>0.24929999999999999</v>
      </c>
    </row>
    <row r="13" spans="2:62">
      <c r="B13" s="79" t="s">
        <v>255</v>
      </c>
      <c r="E13" s="16"/>
      <c r="F13" s="16"/>
      <c r="G13" s="16"/>
      <c r="I13" s="81">
        <v>1464980.62</v>
      </c>
      <c r="K13" s="81">
        <v>28.337140000000002</v>
      </c>
      <c r="L13" s="81">
        <v>43712.582288220001</v>
      </c>
      <c r="N13" s="80">
        <v>0.437</v>
      </c>
      <c r="O13" s="80">
        <v>0.15290000000000001</v>
      </c>
    </row>
    <row r="14" spans="2:62">
      <c r="B14" t="s">
        <v>256</v>
      </c>
      <c r="C14" t="s">
        <v>257</v>
      </c>
      <c r="D14" t="s">
        <v>100</v>
      </c>
      <c r="E14" t="s">
        <v>123</v>
      </c>
      <c r="F14" t="s">
        <v>258</v>
      </c>
      <c r="G14" t="s">
        <v>259</v>
      </c>
      <c r="H14" t="s">
        <v>102</v>
      </c>
      <c r="I14" s="77">
        <v>38373.25</v>
      </c>
      <c r="J14" s="77">
        <v>2464</v>
      </c>
      <c r="K14" s="77">
        <v>0</v>
      </c>
      <c r="L14" s="77">
        <v>945.51688000000001</v>
      </c>
      <c r="M14" s="78">
        <v>2.0000000000000001E-4</v>
      </c>
      <c r="N14" s="78">
        <v>9.4999999999999998E-3</v>
      </c>
      <c r="O14" s="78">
        <v>3.3E-3</v>
      </c>
    </row>
    <row r="15" spans="2:62">
      <c r="B15" t="s">
        <v>260</v>
      </c>
      <c r="C15" t="s">
        <v>261</v>
      </c>
      <c r="D15" t="s">
        <v>100</v>
      </c>
      <c r="E15" t="s">
        <v>123</v>
      </c>
      <c r="F15" t="s">
        <v>262</v>
      </c>
      <c r="G15" t="s">
        <v>263</v>
      </c>
      <c r="H15" t="s">
        <v>102</v>
      </c>
      <c r="I15" s="77">
        <v>4626.82</v>
      </c>
      <c r="J15" s="77">
        <v>26940</v>
      </c>
      <c r="K15" s="77">
        <v>0</v>
      </c>
      <c r="L15" s="77">
        <v>1246.4653080000001</v>
      </c>
      <c r="M15" s="78">
        <v>1E-4</v>
      </c>
      <c r="N15" s="78">
        <v>1.2500000000000001E-2</v>
      </c>
      <c r="O15" s="78">
        <v>4.4000000000000003E-3</v>
      </c>
    </row>
    <row r="16" spans="2:62">
      <c r="B16" t="s">
        <v>264</v>
      </c>
      <c r="C16" t="s">
        <v>265</v>
      </c>
      <c r="D16" t="s">
        <v>100</v>
      </c>
      <c r="E16" t="s">
        <v>123</v>
      </c>
      <c r="F16" t="s">
        <v>266</v>
      </c>
      <c r="G16" t="s">
        <v>263</v>
      </c>
      <c r="H16" t="s">
        <v>102</v>
      </c>
      <c r="I16" s="77">
        <v>14509.7</v>
      </c>
      <c r="J16" s="77">
        <v>6008</v>
      </c>
      <c r="K16" s="77">
        <v>0</v>
      </c>
      <c r="L16" s="77">
        <v>871.74277600000005</v>
      </c>
      <c r="M16" s="78">
        <v>1E-4</v>
      </c>
      <c r="N16" s="78">
        <v>8.6999999999999994E-3</v>
      </c>
      <c r="O16" s="78">
        <v>3.0999999999999999E-3</v>
      </c>
    </row>
    <row r="17" spans="2:15">
      <c r="B17" t="s">
        <v>267</v>
      </c>
      <c r="C17" t="s">
        <v>268</v>
      </c>
      <c r="D17" t="s">
        <v>100</v>
      </c>
      <c r="E17" t="s">
        <v>123</v>
      </c>
      <c r="F17" t="s">
        <v>269</v>
      </c>
      <c r="G17" t="s">
        <v>263</v>
      </c>
      <c r="H17" t="s">
        <v>102</v>
      </c>
      <c r="I17" s="77">
        <v>79798.649999999994</v>
      </c>
      <c r="J17" s="77">
        <v>1124</v>
      </c>
      <c r="K17" s="77">
        <v>0</v>
      </c>
      <c r="L17" s="77">
        <v>896.936826</v>
      </c>
      <c r="M17" s="78">
        <v>1E-4</v>
      </c>
      <c r="N17" s="78">
        <v>8.9999999999999993E-3</v>
      </c>
      <c r="O17" s="78">
        <v>3.0999999999999999E-3</v>
      </c>
    </row>
    <row r="18" spans="2:15">
      <c r="B18" t="s">
        <v>270</v>
      </c>
      <c r="C18" t="s">
        <v>271</v>
      </c>
      <c r="D18" t="s">
        <v>100</v>
      </c>
      <c r="E18" t="s">
        <v>123</v>
      </c>
      <c r="F18" t="s">
        <v>272</v>
      </c>
      <c r="G18" t="s">
        <v>273</v>
      </c>
      <c r="H18" t="s">
        <v>102</v>
      </c>
      <c r="I18" s="77">
        <v>22736.23</v>
      </c>
      <c r="J18" s="77">
        <v>3962</v>
      </c>
      <c r="K18" s="77">
        <v>0</v>
      </c>
      <c r="L18" s="77">
        <v>900.80943260000004</v>
      </c>
      <c r="M18" s="78">
        <v>1E-4</v>
      </c>
      <c r="N18" s="78">
        <v>8.9999999999999993E-3</v>
      </c>
      <c r="O18" s="78">
        <v>3.2000000000000002E-3</v>
      </c>
    </row>
    <row r="19" spans="2:15">
      <c r="B19" t="s">
        <v>274</v>
      </c>
      <c r="C19" t="s">
        <v>275</v>
      </c>
      <c r="D19" t="s">
        <v>100</v>
      </c>
      <c r="E19" t="s">
        <v>123</v>
      </c>
      <c r="F19" t="s">
        <v>276</v>
      </c>
      <c r="G19" t="s">
        <v>273</v>
      </c>
      <c r="H19" t="s">
        <v>102</v>
      </c>
      <c r="I19" s="77">
        <v>18799.939999999999</v>
      </c>
      <c r="J19" s="77">
        <v>3012</v>
      </c>
      <c r="K19" s="77">
        <v>0</v>
      </c>
      <c r="L19" s="77">
        <v>566.25419280000006</v>
      </c>
      <c r="M19" s="78">
        <v>1E-4</v>
      </c>
      <c r="N19" s="78">
        <v>5.7000000000000002E-3</v>
      </c>
      <c r="O19" s="78">
        <v>2E-3</v>
      </c>
    </row>
    <row r="20" spans="2:15">
      <c r="B20" t="s">
        <v>277</v>
      </c>
      <c r="C20" t="s">
        <v>278</v>
      </c>
      <c r="D20" t="s">
        <v>100</v>
      </c>
      <c r="E20" t="s">
        <v>123</v>
      </c>
      <c r="F20" t="s">
        <v>279</v>
      </c>
      <c r="G20" t="s">
        <v>280</v>
      </c>
      <c r="H20" t="s">
        <v>102</v>
      </c>
      <c r="I20" s="77">
        <v>3606.94</v>
      </c>
      <c r="J20" s="77">
        <v>75810</v>
      </c>
      <c r="K20" s="77">
        <v>0</v>
      </c>
      <c r="L20" s="77">
        <v>2734.421214</v>
      </c>
      <c r="M20" s="78">
        <v>1E-4</v>
      </c>
      <c r="N20" s="78">
        <v>2.7300000000000001E-2</v>
      </c>
      <c r="O20" s="78">
        <v>9.5999999999999992E-3</v>
      </c>
    </row>
    <row r="21" spans="2:15">
      <c r="B21" t="s">
        <v>281</v>
      </c>
      <c r="C21" t="s">
        <v>282</v>
      </c>
      <c r="D21" t="s">
        <v>100</v>
      </c>
      <c r="E21" t="s">
        <v>123</v>
      </c>
      <c r="F21" t="s">
        <v>283</v>
      </c>
      <c r="G21" t="s">
        <v>284</v>
      </c>
      <c r="H21" t="s">
        <v>102</v>
      </c>
      <c r="I21" s="77">
        <v>2335.29</v>
      </c>
      <c r="J21" s="77">
        <v>5193</v>
      </c>
      <c r="K21" s="77">
        <v>0</v>
      </c>
      <c r="L21" s="77">
        <v>121.2716097</v>
      </c>
      <c r="M21" s="78">
        <v>0</v>
      </c>
      <c r="N21" s="78">
        <v>1.1999999999999999E-3</v>
      </c>
      <c r="O21" s="78">
        <v>4.0000000000000002E-4</v>
      </c>
    </row>
    <row r="22" spans="2:15">
      <c r="B22" t="s">
        <v>285</v>
      </c>
      <c r="C22" t="s">
        <v>286</v>
      </c>
      <c r="D22" t="s">
        <v>100</v>
      </c>
      <c r="E22" t="s">
        <v>123</v>
      </c>
      <c r="F22" t="s">
        <v>287</v>
      </c>
      <c r="G22" t="s">
        <v>284</v>
      </c>
      <c r="H22" t="s">
        <v>102</v>
      </c>
      <c r="I22" s="77">
        <v>74858.42</v>
      </c>
      <c r="J22" s="77">
        <v>1022</v>
      </c>
      <c r="K22" s="77">
        <v>0</v>
      </c>
      <c r="L22" s="77">
        <v>765.05305239999996</v>
      </c>
      <c r="M22" s="78">
        <v>2.0000000000000001E-4</v>
      </c>
      <c r="N22" s="78">
        <v>7.6E-3</v>
      </c>
      <c r="O22" s="78">
        <v>2.7000000000000001E-3</v>
      </c>
    </row>
    <row r="23" spans="2:15">
      <c r="B23" t="s">
        <v>288</v>
      </c>
      <c r="C23" t="s">
        <v>289</v>
      </c>
      <c r="D23" t="s">
        <v>100</v>
      </c>
      <c r="E23" t="s">
        <v>123</v>
      </c>
      <c r="F23" t="s">
        <v>290</v>
      </c>
      <c r="G23" t="s">
        <v>291</v>
      </c>
      <c r="H23" t="s">
        <v>102</v>
      </c>
      <c r="I23" s="77">
        <v>105268.41</v>
      </c>
      <c r="J23" s="77">
        <v>2059</v>
      </c>
      <c r="K23" s="77">
        <v>0</v>
      </c>
      <c r="L23" s="77">
        <v>2167.4765619</v>
      </c>
      <c r="M23" s="78">
        <v>1E-4</v>
      </c>
      <c r="N23" s="78">
        <v>2.1700000000000001E-2</v>
      </c>
      <c r="O23" s="78">
        <v>7.6E-3</v>
      </c>
    </row>
    <row r="24" spans="2:15">
      <c r="B24" t="s">
        <v>292</v>
      </c>
      <c r="C24" t="s">
        <v>293</v>
      </c>
      <c r="D24" t="s">
        <v>100</v>
      </c>
      <c r="E24" t="s">
        <v>123</v>
      </c>
      <c r="F24" t="s">
        <v>294</v>
      </c>
      <c r="G24" t="s">
        <v>291</v>
      </c>
      <c r="H24" t="s">
        <v>102</v>
      </c>
      <c r="I24" s="77">
        <v>125511.67999999999</v>
      </c>
      <c r="J24" s="77">
        <v>3389</v>
      </c>
      <c r="K24" s="77">
        <v>0</v>
      </c>
      <c r="L24" s="77">
        <v>4253.5908351999997</v>
      </c>
      <c r="M24" s="78">
        <v>1E-4</v>
      </c>
      <c r="N24" s="78">
        <v>4.2500000000000003E-2</v>
      </c>
      <c r="O24" s="78">
        <v>1.49E-2</v>
      </c>
    </row>
    <row r="25" spans="2:15">
      <c r="B25" t="s">
        <v>295</v>
      </c>
      <c r="C25" t="s">
        <v>296</v>
      </c>
      <c r="D25" t="s">
        <v>100</v>
      </c>
      <c r="E25" t="s">
        <v>123</v>
      </c>
      <c r="F25" t="s">
        <v>297</v>
      </c>
      <c r="G25" t="s">
        <v>291</v>
      </c>
      <c r="H25" t="s">
        <v>102</v>
      </c>
      <c r="I25" s="77">
        <v>146827.95000000001</v>
      </c>
      <c r="J25" s="77">
        <v>3151</v>
      </c>
      <c r="K25" s="77">
        <v>0</v>
      </c>
      <c r="L25" s="77">
        <v>4626.5487045</v>
      </c>
      <c r="M25" s="78">
        <v>1E-4</v>
      </c>
      <c r="N25" s="78">
        <v>4.6300000000000001E-2</v>
      </c>
      <c r="O25" s="78">
        <v>1.6199999999999999E-2</v>
      </c>
    </row>
    <row r="26" spans="2:15">
      <c r="B26" t="s">
        <v>298</v>
      </c>
      <c r="C26" t="s">
        <v>299</v>
      </c>
      <c r="D26" t="s">
        <v>100</v>
      </c>
      <c r="E26" t="s">
        <v>123</v>
      </c>
      <c r="F26" t="s">
        <v>300</v>
      </c>
      <c r="G26" t="s">
        <v>291</v>
      </c>
      <c r="H26" t="s">
        <v>102</v>
      </c>
      <c r="I26" s="77">
        <v>24218.94</v>
      </c>
      <c r="J26" s="77">
        <v>13810</v>
      </c>
      <c r="K26" s="77">
        <v>0</v>
      </c>
      <c r="L26" s="77">
        <v>3344.6356139999998</v>
      </c>
      <c r="M26" s="78">
        <v>1E-4</v>
      </c>
      <c r="N26" s="78">
        <v>3.3399999999999999E-2</v>
      </c>
      <c r="O26" s="78">
        <v>1.17E-2</v>
      </c>
    </row>
    <row r="27" spans="2:15">
      <c r="B27" t="s">
        <v>301</v>
      </c>
      <c r="C27" t="s">
        <v>302</v>
      </c>
      <c r="D27" t="s">
        <v>100</v>
      </c>
      <c r="E27" t="s">
        <v>123</v>
      </c>
      <c r="F27" t="s">
        <v>303</v>
      </c>
      <c r="G27" t="s">
        <v>291</v>
      </c>
      <c r="H27" t="s">
        <v>102</v>
      </c>
      <c r="I27" s="77">
        <v>3906.84</v>
      </c>
      <c r="J27" s="77">
        <v>16360</v>
      </c>
      <c r="K27" s="77">
        <v>0</v>
      </c>
      <c r="L27" s="77">
        <v>639.15902400000004</v>
      </c>
      <c r="M27" s="78">
        <v>0</v>
      </c>
      <c r="N27" s="78">
        <v>6.4000000000000003E-3</v>
      </c>
      <c r="O27" s="78">
        <v>2.2000000000000001E-3</v>
      </c>
    </row>
    <row r="28" spans="2:15">
      <c r="B28" t="s">
        <v>304</v>
      </c>
      <c r="C28" t="s">
        <v>305</v>
      </c>
      <c r="D28" t="s">
        <v>100</v>
      </c>
      <c r="E28" t="s">
        <v>123</v>
      </c>
      <c r="F28" t="s">
        <v>306</v>
      </c>
      <c r="G28" t="s">
        <v>112</v>
      </c>
      <c r="H28" t="s">
        <v>102</v>
      </c>
      <c r="I28" s="77">
        <v>904.55</v>
      </c>
      <c r="J28" s="77">
        <v>146100</v>
      </c>
      <c r="K28" s="77">
        <v>10.74817</v>
      </c>
      <c r="L28" s="77">
        <v>1332.2957200000001</v>
      </c>
      <c r="M28" s="78">
        <v>2.0000000000000001E-4</v>
      </c>
      <c r="N28" s="78">
        <v>1.3299999999999999E-2</v>
      </c>
      <c r="O28" s="78">
        <v>4.7000000000000002E-3</v>
      </c>
    </row>
    <row r="29" spans="2:15">
      <c r="B29" t="s">
        <v>307</v>
      </c>
      <c r="C29" t="s">
        <v>308</v>
      </c>
      <c r="D29" t="s">
        <v>100</v>
      </c>
      <c r="E29" t="s">
        <v>123</v>
      </c>
      <c r="F29" t="s">
        <v>309</v>
      </c>
      <c r="G29" t="s">
        <v>112</v>
      </c>
      <c r="H29" t="s">
        <v>102</v>
      </c>
      <c r="I29" s="77">
        <v>428.25</v>
      </c>
      <c r="J29" s="77">
        <v>97080</v>
      </c>
      <c r="K29" s="77">
        <v>0</v>
      </c>
      <c r="L29" s="77">
        <v>415.74509999999998</v>
      </c>
      <c r="M29" s="78">
        <v>1E-4</v>
      </c>
      <c r="N29" s="78">
        <v>4.1999999999999997E-3</v>
      </c>
      <c r="O29" s="78">
        <v>1.5E-3</v>
      </c>
    </row>
    <row r="30" spans="2:15">
      <c r="B30" t="s">
        <v>310</v>
      </c>
      <c r="C30" t="s">
        <v>311</v>
      </c>
      <c r="D30" t="s">
        <v>100</v>
      </c>
      <c r="E30" t="s">
        <v>123</v>
      </c>
      <c r="F30" t="s">
        <v>312</v>
      </c>
      <c r="G30" t="s">
        <v>313</v>
      </c>
      <c r="H30" t="s">
        <v>102</v>
      </c>
      <c r="I30" s="77">
        <v>7558.38</v>
      </c>
      <c r="J30" s="77">
        <v>5439</v>
      </c>
      <c r="K30" s="77">
        <v>8.6709700000000005</v>
      </c>
      <c r="L30" s="77">
        <v>419.77125819999998</v>
      </c>
      <c r="M30" s="78">
        <v>0</v>
      </c>
      <c r="N30" s="78">
        <v>4.1999999999999997E-3</v>
      </c>
      <c r="O30" s="78">
        <v>1.5E-3</v>
      </c>
    </row>
    <row r="31" spans="2:15">
      <c r="B31" t="s">
        <v>314</v>
      </c>
      <c r="C31" t="s">
        <v>315</v>
      </c>
      <c r="D31" t="s">
        <v>100</v>
      </c>
      <c r="E31" t="s">
        <v>123</v>
      </c>
      <c r="F31" t="s">
        <v>316</v>
      </c>
      <c r="G31" t="s">
        <v>313</v>
      </c>
      <c r="H31" t="s">
        <v>102</v>
      </c>
      <c r="I31" s="77">
        <v>70127.08</v>
      </c>
      <c r="J31" s="77">
        <v>1147</v>
      </c>
      <c r="K31" s="77">
        <v>0</v>
      </c>
      <c r="L31" s="77">
        <v>804.35760760000005</v>
      </c>
      <c r="M31" s="78">
        <v>1E-4</v>
      </c>
      <c r="N31" s="78">
        <v>8.0000000000000002E-3</v>
      </c>
      <c r="O31" s="78">
        <v>2.8E-3</v>
      </c>
    </row>
    <row r="32" spans="2:15">
      <c r="B32" t="s">
        <v>317</v>
      </c>
      <c r="C32" t="s">
        <v>318</v>
      </c>
      <c r="D32" t="s">
        <v>100</v>
      </c>
      <c r="E32" t="s">
        <v>123</v>
      </c>
      <c r="F32" t="s">
        <v>319</v>
      </c>
      <c r="G32" t="s">
        <v>313</v>
      </c>
      <c r="H32" t="s">
        <v>102</v>
      </c>
      <c r="I32" s="77">
        <v>404.24</v>
      </c>
      <c r="J32" s="77">
        <v>56570</v>
      </c>
      <c r="K32" s="77">
        <v>0</v>
      </c>
      <c r="L32" s="77">
        <v>228.67856800000001</v>
      </c>
      <c r="M32" s="78">
        <v>0</v>
      </c>
      <c r="N32" s="78">
        <v>2.3E-3</v>
      </c>
      <c r="O32" s="78">
        <v>8.0000000000000004E-4</v>
      </c>
    </row>
    <row r="33" spans="2:15">
      <c r="B33" t="s">
        <v>320</v>
      </c>
      <c r="C33" t="s">
        <v>321</v>
      </c>
      <c r="D33" t="s">
        <v>100</v>
      </c>
      <c r="E33" t="s">
        <v>123</v>
      </c>
      <c r="F33" t="s">
        <v>322</v>
      </c>
      <c r="G33" t="s">
        <v>323</v>
      </c>
      <c r="H33" t="s">
        <v>102</v>
      </c>
      <c r="I33" s="77">
        <v>147953.93</v>
      </c>
      <c r="J33" s="77">
        <v>2107</v>
      </c>
      <c r="K33" s="77">
        <v>0</v>
      </c>
      <c r="L33" s="77">
        <v>3117.3893051</v>
      </c>
      <c r="M33" s="78">
        <v>1E-4</v>
      </c>
      <c r="N33" s="78">
        <v>3.1199999999999999E-2</v>
      </c>
      <c r="O33" s="78">
        <v>1.09E-2</v>
      </c>
    </row>
    <row r="34" spans="2:15">
      <c r="B34" t="s">
        <v>324</v>
      </c>
      <c r="C34" t="s">
        <v>325</v>
      </c>
      <c r="D34" t="s">
        <v>100</v>
      </c>
      <c r="E34" t="s">
        <v>123</v>
      </c>
      <c r="F34" t="s">
        <v>326</v>
      </c>
      <c r="G34" t="s">
        <v>327</v>
      </c>
      <c r="H34" t="s">
        <v>102</v>
      </c>
      <c r="I34" s="77">
        <v>5266.59</v>
      </c>
      <c r="J34" s="77">
        <v>9321</v>
      </c>
      <c r="K34" s="77">
        <v>0</v>
      </c>
      <c r="L34" s="77">
        <v>490.89885390000001</v>
      </c>
      <c r="M34" s="78">
        <v>0</v>
      </c>
      <c r="N34" s="78">
        <v>4.8999999999999998E-3</v>
      </c>
      <c r="O34" s="78">
        <v>1.6999999999999999E-3</v>
      </c>
    </row>
    <row r="35" spans="2:15">
      <c r="B35" t="s">
        <v>328</v>
      </c>
      <c r="C35" t="s">
        <v>329</v>
      </c>
      <c r="D35" t="s">
        <v>100</v>
      </c>
      <c r="E35" t="s">
        <v>123</v>
      </c>
      <c r="F35" t="s">
        <v>330</v>
      </c>
      <c r="G35" t="s">
        <v>327</v>
      </c>
      <c r="H35" t="s">
        <v>102</v>
      </c>
      <c r="I35" s="77">
        <v>1012.86</v>
      </c>
      <c r="J35" s="77">
        <v>42120</v>
      </c>
      <c r="K35" s="77">
        <v>0</v>
      </c>
      <c r="L35" s="77">
        <v>426.61663199999998</v>
      </c>
      <c r="M35" s="78">
        <v>0</v>
      </c>
      <c r="N35" s="78">
        <v>4.3E-3</v>
      </c>
      <c r="O35" s="78">
        <v>1.5E-3</v>
      </c>
    </row>
    <row r="36" spans="2:15">
      <c r="B36" t="s">
        <v>331</v>
      </c>
      <c r="C36" t="s">
        <v>332</v>
      </c>
      <c r="D36" t="s">
        <v>100</v>
      </c>
      <c r="E36" t="s">
        <v>123</v>
      </c>
      <c r="F36" t="s">
        <v>333</v>
      </c>
      <c r="G36" t="s">
        <v>334</v>
      </c>
      <c r="H36" t="s">
        <v>102</v>
      </c>
      <c r="I36" s="77">
        <v>11995.21</v>
      </c>
      <c r="J36" s="77">
        <v>8007</v>
      </c>
      <c r="K36" s="77">
        <v>0</v>
      </c>
      <c r="L36" s="77">
        <v>960.45646469999997</v>
      </c>
      <c r="M36" s="78">
        <v>1E-4</v>
      </c>
      <c r="N36" s="78">
        <v>9.5999999999999992E-3</v>
      </c>
      <c r="O36" s="78">
        <v>3.3999999999999998E-3</v>
      </c>
    </row>
    <row r="37" spans="2:15">
      <c r="B37" t="s">
        <v>335</v>
      </c>
      <c r="C37" t="s">
        <v>336</v>
      </c>
      <c r="D37" t="s">
        <v>100</v>
      </c>
      <c r="E37" t="s">
        <v>123</v>
      </c>
      <c r="F37" t="s">
        <v>337</v>
      </c>
      <c r="G37" t="s">
        <v>338</v>
      </c>
      <c r="H37" t="s">
        <v>102</v>
      </c>
      <c r="I37" s="77">
        <v>52383.37</v>
      </c>
      <c r="J37" s="77">
        <v>2562</v>
      </c>
      <c r="K37" s="77">
        <v>0</v>
      </c>
      <c r="L37" s="77">
        <v>1342.0619394</v>
      </c>
      <c r="M37" s="78">
        <v>1E-4</v>
      </c>
      <c r="N37" s="78">
        <v>1.34E-2</v>
      </c>
      <c r="O37" s="78">
        <v>4.7000000000000002E-3</v>
      </c>
    </row>
    <row r="38" spans="2:15">
      <c r="B38" t="s">
        <v>339</v>
      </c>
      <c r="C38" t="s">
        <v>340</v>
      </c>
      <c r="D38" t="s">
        <v>100</v>
      </c>
      <c r="E38" t="s">
        <v>123</v>
      </c>
      <c r="F38" t="s">
        <v>341</v>
      </c>
      <c r="G38" t="s">
        <v>342</v>
      </c>
      <c r="H38" t="s">
        <v>102</v>
      </c>
      <c r="I38" s="77">
        <v>10513.22</v>
      </c>
      <c r="J38" s="77">
        <v>5860</v>
      </c>
      <c r="K38" s="77">
        <v>0</v>
      </c>
      <c r="L38" s="77">
        <v>616.07469200000003</v>
      </c>
      <c r="M38" s="78">
        <v>1E-4</v>
      </c>
      <c r="N38" s="78">
        <v>6.1999999999999998E-3</v>
      </c>
      <c r="O38" s="78">
        <v>2.2000000000000001E-3</v>
      </c>
    </row>
    <row r="39" spans="2:15">
      <c r="B39" t="s">
        <v>343</v>
      </c>
      <c r="C39" t="s">
        <v>344</v>
      </c>
      <c r="D39" t="s">
        <v>100</v>
      </c>
      <c r="E39" t="s">
        <v>123</v>
      </c>
      <c r="F39" t="s">
        <v>345</v>
      </c>
      <c r="G39" t="s">
        <v>342</v>
      </c>
      <c r="H39" t="s">
        <v>102</v>
      </c>
      <c r="I39" s="77">
        <v>7502.57</v>
      </c>
      <c r="J39" s="77">
        <v>2610</v>
      </c>
      <c r="K39" s="77">
        <v>0</v>
      </c>
      <c r="L39" s="77">
        <v>195.81707700000001</v>
      </c>
      <c r="M39" s="78">
        <v>0</v>
      </c>
      <c r="N39" s="78">
        <v>2E-3</v>
      </c>
      <c r="O39" s="78">
        <v>6.9999999999999999E-4</v>
      </c>
    </row>
    <row r="40" spans="2:15">
      <c r="B40" t="s">
        <v>346</v>
      </c>
      <c r="C40" t="s">
        <v>347</v>
      </c>
      <c r="D40" t="s">
        <v>100</v>
      </c>
      <c r="E40" t="s">
        <v>123</v>
      </c>
      <c r="F40" t="s">
        <v>348</v>
      </c>
      <c r="G40" t="s">
        <v>342</v>
      </c>
      <c r="H40" t="s">
        <v>102</v>
      </c>
      <c r="I40" s="77">
        <v>40357.480000000003</v>
      </c>
      <c r="J40" s="77">
        <v>1845</v>
      </c>
      <c r="K40" s="77">
        <v>0</v>
      </c>
      <c r="L40" s="77">
        <v>744.595506</v>
      </c>
      <c r="M40" s="78">
        <v>1E-4</v>
      </c>
      <c r="N40" s="78">
        <v>7.4000000000000003E-3</v>
      </c>
      <c r="O40" s="78">
        <v>2.5999999999999999E-3</v>
      </c>
    </row>
    <row r="41" spans="2:15">
      <c r="B41" t="s">
        <v>349</v>
      </c>
      <c r="C41" t="s">
        <v>350</v>
      </c>
      <c r="D41" t="s">
        <v>100</v>
      </c>
      <c r="E41" t="s">
        <v>123</v>
      </c>
      <c r="F41" t="s">
        <v>351</v>
      </c>
      <c r="G41" t="s">
        <v>342</v>
      </c>
      <c r="H41" t="s">
        <v>102</v>
      </c>
      <c r="I41" s="77">
        <v>2853.76</v>
      </c>
      <c r="J41" s="77">
        <v>31500</v>
      </c>
      <c r="K41" s="77">
        <v>0</v>
      </c>
      <c r="L41" s="77">
        <v>898.93439999999998</v>
      </c>
      <c r="M41" s="78">
        <v>1E-4</v>
      </c>
      <c r="N41" s="78">
        <v>8.9999999999999993E-3</v>
      </c>
      <c r="O41" s="78">
        <v>3.0999999999999999E-3</v>
      </c>
    </row>
    <row r="42" spans="2:15">
      <c r="B42" t="s">
        <v>352</v>
      </c>
      <c r="C42" t="s">
        <v>353</v>
      </c>
      <c r="D42" t="s">
        <v>100</v>
      </c>
      <c r="E42" t="s">
        <v>123</v>
      </c>
      <c r="F42" t="s">
        <v>354</v>
      </c>
      <c r="G42" t="s">
        <v>342</v>
      </c>
      <c r="H42" t="s">
        <v>102</v>
      </c>
      <c r="I42" s="77">
        <v>161063.31</v>
      </c>
      <c r="J42" s="77">
        <v>916.2</v>
      </c>
      <c r="K42" s="77">
        <v>0</v>
      </c>
      <c r="L42" s="77">
        <v>1475.6620462200001</v>
      </c>
      <c r="M42" s="78">
        <v>2.0000000000000001E-4</v>
      </c>
      <c r="N42" s="78">
        <v>1.4800000000000001E-2</v>
      </c>
      <c r="O42" s="78">
        <v>5.1999999999999998E-3</v>
      </c>
    </row>
    <row r="43" spans="2:15">
      <c r="B43" t="s">
        <v>355</v>
      </c>
      <c r="C43" t="s">
        <v>356</v>
      </c>
      <c r="D43" t="s">
        <v>100</v>
      </c>
      <c r="E43" t="s">
        <v>123</v>
      </c>
      <c r="F43" t="s">
        <v>357</v>
      </c>
      <c r="G43" t="s">
        <v>342</v>
      </c>
      <c r="H43" t="s">
        <v>102</v>
      </c>
      <c r="I43" s="77">
        <v>7060.19</v>
      </c>
      <c r="J43" s="77">
        <v>23790</v>
      </c>
      <c r="K43" s="77">
        <v>8.9179999999999993</v>
      </c>
      <c r="L43" s="77">
        <v>1688.5372010000001</v>
      </c>
      <c r="M43" s="78">
        <v>1E-4</v>
      </c>
      <c r="N43" s="78">
        <v>1.6899999999999998E-2</v>
      </c>
      <c r="O43" s="78">
        <v>5.8999999999999999E-3</v>
      </c>
    </row>
    <row r="44" spans="2:15">
      <c r="B44" t="s">
        <v>358</v>
      </c>
      <c r="C44" t="s">
        <v>359</v>
      </c>
      <c r="D44" t="s">
        <v>100</v>
      </c>
      <c r="E44" t="s">
        <v>123</v>
      </c>
      <c r="F44" t="s">
        <v>360</v>
      </c>
      <c r="G44" t="s">
        <v>342</v>
      </c>
      <c r="H44" t="s">
        <v>102</v>
      </c>
      <c r="I44" s="77">
        <v>8566.06</v>
      </c>
      <c r="J44" s="77">
        <v>19540</v>
      </c>
      <c r="K44" s="77">
        <v>0</v>
      </c>
      <c r="L44" s="77">
        <v>1673.8081239999999</v>
      </c>
      <c r="M44" s="78">
        <v>1E-4</v>
      </c>
      <c r="N44" s="78">
        <v>1.67E-2</v>
      </c>
      <c r="O44" s="78">
        <v>5.8999999999999999E-3</v>
      </c>
    </row>
    <row r="45" spans="2:15">
      <c r="B45" t="s">
        <v>361</v>
      </c>
      <c r="C45" t="s">
        <v>362</v>
      </c>
      <c r="D45" t="s">
        <v>100</v>
      </c>
      <c r="E45" t="s">
        <v>123</v>
      </c>
      <c r="F45" t="s">
        <v>363</v>
      </c>
      <c r="G45" t="s">
        <v>364</v>
      </c>
      <c r="H45" t="s">
        <v>102</v>
      </c>
      <c r="I45" s="77">
        <v>23707.96</v>
      </c>
      <c r="J45" s="77">
        <v>3863</v>
      </c>
      <c r="K45" s="77">
        <v>0</v>
      </c>
      <c r="L45" s="77">
        <v>915.83849480000003</v>
      </c>
      <c r="M45" s="78">
        <v>0</v>
      </c>
      <c r="N45" s="78">
        <v>9.1999999999999998E-3</v>
      </c>
      <c r="O45" s="78">
        <v>3.2000000000000002E-3</v>
      </c>
    </row>
    <row r="46" spans="2:15">
      <c r="B46" t="s">
        <v>365</v>
      </c>
      <c r="C46" t="s">
        <v>366</v>
      </c>
      <c r="D46" t="s">
        <v>100</v>
      </c>
      <c r="E46" t="s">
        <v>123</v>
      </c>
      <c r="F46" t="s">
        <v>367</v>
      </c>
      <c r="G46" t="s">
        <v>129</v>
      </c>
      <c r="H46" t="s">
        <v>102</v>
      </c>
      <c r="I46" s="77">
        <v>932.69</v>
      </c>
      <c r="J46" s="77">
        <v>64510</v>
      </c>
      <c r="K46" s="77">
        <v>0</v>
      </c>
      <c r="L46" s="77">
        <v>601.67831899999999</v>
      </c>
      <c r="M46" s="78">
        <v>0</v>
      </c>
      <c r="N46" s="78">
        <v>6.0000000000000001E-3</v>
      </c>
      <c r="O46" s="78">
        <v>2.0999999999999999E-3</v>
      </c>
    </row>
    <row r="47" spans="2:15">
      <c r="B47" t="s">
        <v>368</v>
      </c>
      <c r="C47" t="s">
        <v>369</v>
      </c>
      <c r="D47" t="s">
        <v>100</v>
      </c>
      <c r="E47" t="s">
        <v>123</v>
      </c>
      <c r="F47" t="s">
        <v>370</v>
      </c>
      <c r="G47" t="s">
        <v>132</v>
      </c>
      <c r="H47" t="s">
        <v>102</v>
      </c>
      <c r="I47" s="77">
        <v>239009.86</v>
      </c>
      <c r="J47" s="77">
        <v>537</v>
      </c>
      <c r="K47" s="77">
        <v>0</v>
      </c>
      <c r="L47" s="77">
        <v>1283.4829482</v>
      </c>
      <c r="M47" s="78">
        <v>1E-4</v>
      </c>
      <c r="N47" s="78">
        <v>1.2800000000000001E-2</v>
      </c>
      <c r="O47" s="78">
        <v>4.4999999999999997E-3</v>
      </c>
    </row>
    <row r="48" spans="2:15">
      <c r="B48" s="79" t="s">
        <v>371</v>
      </c>
      <c r="E48" s="16"/>
      <c r="F48" s="16"/>
      <c r="G48" s="16"/>
      <c r="I48" s="81">
        <v>2452280.94</v>
      </c>
      <c r="K48" s="81">
        <v>0</v>
      </c>
      <c r="L48" s="81">
        <v>23217.334376803632</v>
      </c>
      <c r="N48" s="80">
        <v>0.2321</v>
      </c>
      <c r="O48" s="80">
        <v>8.1199999999999994E-2</v>
      </c>
    </row>
    <row r="49" spans="2:15">
      <c r="B49" t="s">
        <v>372</v>
      </c>
      <c r="C49" t="s">
        <v>373</v>
      </c>
      <c r="D49" t="s">
        <v>100</v>
      </c>
      <c r="E49" t="s">
        <v>123</v>
      </c>
      <c r="F49" t="s">
        <v>374</v>
      </c>
      <c r="G49" t="s">
        <v>101</v>
      </c>
      <c r="H49" t="s">
        <v>102</v>
      </c>
      <c r="I49" s="77">
        <v>1996.13</v>
      </c>
      <c r="J49" s="77">
        <v>14760</v>
      </c>
      <c r="K49" s="77">
        <v>0</v>
      </c>
      <c r="L49" s="77">
        <v>294.62878799999999</v>
      </c>
      <c r="M49" s="78">
        <v>1E-4</v>
      </c>
      <c r="N49" s="78">
        <v>2.8999999999999998E-3</v>
      </c>
      <c r="O49" s="78">
        <v>1E-3</v>
      </c>
    </row>
    <row r="50" spans="2:15">
      <c r="B50" t="s">
        <v>375</v>
      </c>
      <c r="C50" t="s">
        <v>376</v>
      </c>
      <c r="D50" t="s">
        <v>100</v>
      </c>
      <c r="E50" t="s">
        <v>123</v>
      </c>
      <c r="F50" t="s">
        <v>377</v>
      </c>
      <c r="G50" t="s">
        <v>259</v>
      </c>
      <c r="H50" t="s">
        <v>102</v>
      </c>
      <c r="I50" s="77">
        <v>205094.95</v>
      </c>
      <c r="J50" s="77">
        <v>125.9</v>
      </c>
      <c r="K50" s="77">
        <v>0</v>
      </c>
      <c r="L50" s="77">
        <v>258.21454204999998</v>
      </c>
      <c r="M50" s="78">
        <v>1E-4</v>
      </c>
      <c r="N50" s="78">
        <v>2.5999999999999999E-3</v>
      </c>
      <c r="O50" s="78">
        <v>8.9999999999999998E-4</v>
      </c>
    </row>
    <row r="51" spans="2:15">
      <c r="B51" t="s">
        <v>378</v>
      </c>
      <c r="C51" t="s">
        <v>379</v>
      </c>
      <c r="D51" t="s">
        <v>100</v>
      </c>
      <c r="E51" t="s">
        <v>123</v>
      </c>
      <c r="F51" t="s">
        <v>380</v>
      </c>
      <c r="G51" t="s">
        <v>259</v>
      </c>
      <c r="H51" t="s">
        <v>102</v>
      </c>
      <c r="I51" s="77">
        <v>40891.82</v>
      </c>
      <c r="J51" s="77">
        <v>363</v>
      </c>
      <c r="K51" s="77">
        <v>0</v>
      </c>
      <c r="L51" s="77">
        <v>148.4373066</v>
      </c>
      <c r="M51" s="78">
        <v>1E-4</v>
      </c>
      <c r="N51" s="78">
        <v>1.5E-3</v>
      </c>
      <c r="O51" s="78">
        <v>5.0000000000000001E-4</v>
      </c>
    </row>
    <row r="52" spans="2:15">
      <c r="B52" t="s">
        <v>381</v>
      </c>
      <c r="C52" t="s">
        <v>382</v>
      </c>
      <c r="D52" t="s">
        <v>100</v>
      </c>
      <c r="E52" t="s">
        <v>123</v>
      </c>
      <c r="F52" t="s">
        <v>383</v>
      </c>
      <c r="G52" t="s">
        <v>259</v>
      </c>
      <c r="H52" t="s">
        <v>102</v>
      </c>
      <c r="I52" s="77">
        <v>2242.88</v>
      </c>
      <c r="J52" s="77">
        <v>10550</v>
      </c>
      <c r="K52" s="77">
        <v>0</v>
      </c>
      <c r="L52" s="77">
        <v>236.62384</v>
      </c>
      <c r="M52" s="78">
        <v>2.0000000000000001E-4</v>
      </c>
      <c r="N52" s="78">
        <v>2.3999999999999998E-3</v>
      </c>
      <c r="O52" s="78">
        <v>8.0000000000000004E-4</v>
      </c>
    </row>
    <row r="53" spans="2:15">
      <c r="B53" t="s">
        <v>384</v>
      </c>
      <c r="C53" t="s">
        <v>385</v>
      </c>
      <c r="D53" t="s">
        <v>100</v>
      </c>
      <c r="E53" t="s">
        <v>123</v>
      </c>
      <c r="F53" t="s">
        <v>386</v>
      </c>
      <c r="G53" t="s">
        <v>259</v>
      </c>
      <c r="H53" t="s">
        <v>102</v>
      </c>
      <c r="I53" s="77">
        <v>2004.86</v>
      </c>
      <c r="J53" s="77">
        <v>31450</v>
      </c>
      <c r="K53" s="77">
        <v>0</v>
      </c>
      <c r="L53" s="77">
        <v>630.52846999999997</v>
      </c>
      <c r="M53" s="78">
        <v>2.0000000000000001E-4</v>
      </c>
      <c r="N53" s="78">
        <v>6.3E-3</v>
      </c>
      <c r="O53" s="78">
        <v>2.2000000000000001E-3</v>
      </c>
    </row>
    <row r="54" spans="2:15">
      <c r="B54" t="s">
        <v>387</v>
      </c>
      <c r="C54" t="s">
        <v>388</v>
      </c>
      <c r="D54" t="s">
        <v>100</v>
      </c>
      <c r="E54" t="s">
        <v>123</v>
      </c>
      <c r="F54" t="s">
        <v>389</v>
      </c>
      <c r="G54" t="s">
        <v>259</v>
      </c>
      <c r="H54" t="s">
        <v>102</v>
      </c>
      <c r="I54" s="77">
        <v>120460.94</v>
      </c>
      <c r="J54" s="77">
        <v>297</v>
      </c>
      <c r="K54" s="77">
        <v>0</v>
      </c>
      <c r="L54" s="77">
        <v>357.76899179999998</v>
      </c>
      <c r="M54" s="78">
        <v>1E-4</v>
      </c>
      <c r="N54" s="78">
        <v>3.5999999999999999E-3</v>
      </c>
      <c r="O54" s="78">
        <v>1.2999999999999999E-3</v>
      </c>
    </row>
    <row r="55" spans="2:15">
      <c r="B55" t="s">
        <v>390</v>
      </c>
      <c r="C55" t="s">
        <v>391</v>
      </c>
      <c r="D55" t="s">
        <v>100</v>
      </c>
      <c r="E55" t="s">
        <v>123</v>
      </c>
      <c r="F55" t="s">
        <v>392</v>
      </c>
      <c r="G55" t="s">
        <v>263</v>
      </c>
      <c r="H55" t="s">
        <v>102</v>
      </c>
      <c r="I55" s="77">
        <v>4582.75</v>
      </c>
      <c r="J55" s="77">
        <v>8861</v>
      </c>
      <c r="K55" s="77">
        <v>0</v>
      </c>
      <c r="L55" s="77">
        <v>406.07747749999999</v>
      </c>
      <c r="M55" s="78">
        <v>1E-4</v>
      </c>
      <c r="N55" s="78">
        <v>4.1000000000000003E-3</v>
      </c>
      <c r="O55" s="78">
        <v>1.4E-3</v>
      </c>
    </row>
    <row r="56" spans="2:15">
      <c r="B56" t="s">
        <v>393</v>
      </c>
      <c r="C56" t="s">
        <v>394</v>
      </c>
      <c r="D56" t="s">
        <v>100</v>
      </c>
      <c r="E56" t="s">
        <v>123</v>
      </c>
      <c r="F56" t="s">
        <v>395</v>
      </c>
      <c r="G56" t="s">
        <v>263</v>
      </c>
      <c r="H56" t="s">
        <v>102</v>
      </c>
      <c r="I56" s="77">
        <v>20010.36</v>
      </c>
      <c r="J56" s="77">
        <v>794.8</v>
      </c>
      <c r="K56" s="77">
        <v>0</v>
      </c>
      <c r="L56" s="77">
        <v>159.04234127999999</v>
      </c>
      <c r="M56" s="78">
        <v>1E-4</v>
      </c>
      <c r="N56" s="78">
        <v>1.6000000000000001E-3</v>
      </c>
      <c r="O56" s="78">
        <v>5.9999999999999995E-4</v>
      </c>
    </row>
    <row r="57" spans="2:15">
      <c r="B57" t="s">
        <v>396</v>
      </c>
      <c r="C57" t="s">
        <v>397</v>
      </c>
      <c r="D57" t="s">
        <v>100</v>
      </c>
      <c r="E57" t="s">
        <v>123</v>
      </c>
      <c r="F57" t="s">
        <v>398</v>
      </c>
      <c r="G57" t="s">
        <v>399</v>
      </c>
      <c r="H57" t="s">
        <v>102</v>
      </c>
      <c r="I57" s="77">
        <v>393.55</v>
      </c>
      <c r="J57" s="77">
        <v>41100</v>
      </c>
      <c r="K57" s="77">
        <v>0</v>
      </c>
      <c r="L57" s="77">
        <v>161.74905000000001</v>
      </c>
      <c r="M57" s="78">
        <v>1E-4</v>
      </c>
      <c r="N57" s="78">
        <v>1.6000000000000001E-3</v>
      </c>
      <c r="O57" s="78">
        <v>5.9999999999999995E-4</v>
      </c>
    </row>
    <row r="58" spans="2:15">
      <c r="B58" t="s">
        <v>400</v>
      </c>
      <c r="C58" t="s">
        <v>401</v>
      </c>
      <c r="D58" t="s">
        <v>100</v>
      </c>
      <c r="E58" t="s">
        <v>123</v>
      </c>
      <c r="F58" t="s">
        <v>402</v>
      </c>
      <c r="G58" t="s">
        <v>273</v>
      </c>
      <c r="H58" t="s">
        <v>102</v>
      </c>
      <c r="I58" s="77">
        <v>1133.58</v>
      </c>
      <c r="J58" s="77">
        <v>8921</v>
      </c>
      <c r="K58" s="77">
        <v>0</v>
      </c>
      <c r="L58" s="77">
        <v>101.1266718</v>
      </c>
      <c r="M58" s="78">
        <v>1E-4</v>
      </c>
      <c r="N58" s="78">
        <v>1E-3</v>
      </c>
      <c r="O58" s="78">
        <v>4.0000000000000002E-4</v>
      </c>
    </row>
    <row r="59" spans="2:15">
      <c r="B59" t="s">
        <v>403</v>
      </c>
      <c r="C59" t="s">
        <v>404</v>
      </c>
      <c r="D59" t="s">
        <v>100</v>
      </c>
      <c r="E59" t="s">
        <v>123</v>
      </c>
      <c r="F59" t="s">
        <v>405</v>
      </c>
      <c r="G59" t="s">
        <v>273</v>
      </c>
      <c r="H59" t="s">
        <v>102</v>
      </c>
      <c r="I59" s="77">
        <v>6152.73</v>
      </c>
      <c r="J59" s="77">
        <v>5901</v>
      </c>
      <c r="K59" s="77">
        <v>0</v>
      </c>
      <c r="L59" s="77">
        <v>363.07259729999998</v>
      </c>
      <c r="M59" s="78">
        <v>1E-4</v>
      </c>
      <c r="N59" s="78">
        <v>3.5999999999999999E-3</v>
      </c>
      <c r="O59" s="78">
        <v>1.2999999999999999E-3</v>
      </c>
    </row>
    <row r="60" spans="2:15">
      <c r="B60" t="s">
        <v>406</v>
      </c>
      <c r="C60" t="s">
        <v>407</v>
      </c>
      <c r="D60" t="s">
        <v>100</v>
      </c>
      <c r="E60" t="s">
        <v>123</v>
      </c>
      <c r="F60" t="s">
        <v>408</v>
      </c>
      <c r="G60" t="s">
        <v>273</v>
      </c>
      <c r="H60" t="s">
        <v>102</v>
      </c>
      <c r="I60" s="77">
        <v>5636.88</v>
      </c>
      <c r="J60" s="77">
        <v>8890</v>
      </c>
      <c r="K60" s="77">
        <v>0</v>
      </c>
      <c r="L60" s="77">
        <v>501.11863199999999</v>
      </c>
      <c r="M60" s="78">
        <v>1E-4</v>
      </c>
      <c r="N60" s="78">
        <v>5.0000000000000001E-3</v>
      </c>
      <c r="O60" s="78">
        <v>1.8E-3</v>
      </c>
    </row>
    <row r="61" spans="2:15">
      <c r="B61" t="s">
        <v>409</v>
      </c>
      <c r="C61" t="s">
        <v>410</v>
      </c>
      <c r="D61" t="s">
        <v>100</v>
      </c>
      <c r="E61" t="s">
        <v>123</v>
      </c>
      <c r="F61" t="s">
        <v>411</v>
      </c>
      <c r="G61" t="s">
        <v>284</v>
      </c>
      <c r="H61" t="s">
        <v>102</v>
      </c>
      <c r="I61" s="77">
        <v>12456.8</v>
      </c>
      <c r="J61" s="77">
        <v>887.7</v>
      </c>
      <c r="K61" s="77">
        <v>0</v>
      </c>
      <c r="L61" s="77">
        <v>110.5790136</v>
      </c>
      <c r="M61" s="78">
        <v>0</v>
      </c>
      <c r="N61" s="78">
        <v>1.1000000000000001E-3</v>
      </c>
      <c r="O61" s="78">
        <v>4.0000000000000002E-4</v>
      </c>
    </row>
    <row r="62" spans="2:15">
      <c r="B62" t="s">
        <v>412</v>
      </c>
      <c r="C62" t="s">
        <v>413</v>
      </c>
      <c r="D62" t="s">
        <v>100</v>
      </c>
      <c r="E62" t="s">
        <v>123</v>
      </c>
      <c r="F62" t="s">
        <v>414</v>
      </c>
      <c r="G62" t="s">
        <v>284</v>
      </c>
      <c r="H62" t="s">
        <v>102</v>
      </c>
      <c r="I62" s="77">
        <v>30687.46</v>
      </c>
      <c r="J62" s="77">
        <v>1369</v>
      </c>
      <c r="K62" s="77">
        <v>0</v>
      </c>
      <c r="L62" s="77">
        <v>420.11132739999999</v>
      </c>
      <c r="M62" s="78">
        <v>1E-4</v>
      </c>
      <c r="N62" s="78">
        <v>4.1999999999999997E-3</v>
      </c>
      <c r="O62" s="78">
        <v>1.5E-3</v>
      </c>
    </row>
    <row r="63" spans="2:15">
      <c r="B63" t="s">
        <v>415</v>
      </c>
      <c r="C63" t="s">
        <v>416</v>
      </c>
      <c r="D63" t="s">
        <v>100</v>
      </c>
      <c r="E63" t="s">
        <v>123</v>
      </c>
      <c r="F63" t="s">
        <v>417</v>
      </c>
      <c r="G63" t="s">
        <v>284</v>
      </c>
      <c r="H63" t="s">
        <v>102</v>
      </c>
      <c r="I63" s="77">
        <v>2810.68</v>
      </c>
      <c r="J63" s="77">
        <v>19810</v>
      </c>
      <c r="K63" s="77">
        <v>0</v>
      </c>
      <c r="L63" s="77">
        <v>556.79570799999999</v>
      </c>
      <c r="M63" s="78">
        <v>2.0000000000000001E-4</v>
      </c>
      <c r="N63" s="78">
        <v>5.5999999999999999E-3</v>
      </c>
      <c r="O63" s="78">
        <v>1.9E-3</v>
      </c>
    </row>
    <row r="64" spans="2:15">
      <c r="B64" t="s">
        <v>418</v>
      </c>
      <c r="C64" t="s">
        <v>419</v>
      </c>
      <c r="D64" t="s">
        <v>100</v>
      </c>
      <c r="E64" t="s">
        <v>123</v>
      </c>
      <c r="F64" t="s">
        <v>420</v>
      </c>
      <c r="G64" t="s">
        <v>284</v>
      </c>
      <c r="H64" t="s">
        <v>102</v>
      </c>
      <c r="I64" s="77">
        <v>1656.04</v>
      </c>
      <c r="J64" s="77">
        <v>9978</v>
      </c>
      <c r="K64" s="77">
        <v>0</v>
      </c>
      <c r="L64" s="77">
        <v>165.2396712</v>
      </c>
      <c r="M64" s="78">
        <v>1E-4</v>
      </c>
      <c r="N64" s="78">
        <v>1.6999999999999999E-3</v>
      </c>
      <c r="O64" s="78">
        <v>5.9999999999999995E-4</v>
      </c>
    </row>
    <row r="65" spans="2:15">
      <c r="B65" t="s">
        <v>421</v>
      </c>
      <c r="C65" t="s">
        <v>422</v>
      </c>
      <c r="D65" t="s">
        <v>100</v>
      </c>
      <c r="E65" t="s">
        <v>123</v>
      </c>
      <c r="F65" t="s">
        <v>423</v>
      </c>
      <c r="G65" t="s">
        <v>284</v>
      </c>
      <c r="H65" t="s">
        <v>102</v>
      </c>
      <c r="I65" s="77">
        <v>2169.52</v>
      </c>
      <c r="J65" s="77">
        <v>24790</v>
      </c>
      <c r="K65" s="77">
        <v>0</v>
      </c>
      <c r="L65" s="77">
        <v>537.82400800000005</v>
      </c>
      <c r="M65" s="78">
        <v>1E-4</v>
      </c>
      <c r="N65" s="78">
        <v>5.4000000000000003E-3</v>
      </c>
      <c r="O65" s="78">
        <v>1.9E-3</v>
      </c>
    </row>
    <row r="66" spans="2:15">
      <c r="B66" t="s">
        <v>424</v>
      </c>
      <c r="C66" t="s">
        <v>425</v>
      </c>
      <c r="D66" t="s">
        <v>100</v>
      </c>
      <c r="E66" t="s">
        <v>123</v>
      </c>
      <c r="F66" t="s">
        <v>426</v>
      </c>
      <c r="G66" t="s">
        <v>284</v>
      </c>
      <c r="H66" t="s">
        <v>102</v>
      </c>
      <c r="I66" s="77">
        <v>33450.65</v>
      </c>
      <c r="J66" s="77">
        <v>950.7</v>
      </c>
      <c r="K66" s="77">
        <v>0</v>
      </c>
      <c r="L66" s="77">
        <v>318.01532954999999</v>
      </c>
      <c r="M66" s="78">
        <v>1E-4</v>
      </c>
      <c r="N66" s="78">
        <v>3.2000000000000002E-3</v>
      </c>
      <c r="O66" s="78">
        <v>1.1000000000000001E-3</v>
      </c>
    </row>
    <row r="67" spans="2:15">
      <c r="B67" t="s">
        <v>427</v>
      </c>
      <c r="C67" t="s">
        <v>428</v>
      </c>
      <c r="D67" t="s">
        <v>100</v>
      </c>
      <c r="E67" t="s">
        <v>123</v>
      </c>
      <c r="F67" t="s">
        <v>429</v>
      </c>
      <c r="G67" t="s">
        <v>284</v>
      </c>
      <c r="H67" t="s">
        <v>102</v>
      </c>
      <c r="I67" s="77">
        <v>1904.93</v>
      </c>
      <c r="J67" s="77">
        <v>8450</v>
      </c>
      <c r="K67" s="77">
        <v>0</v>
      </c>
      <c r="L67" s="77">
        <v>160.96658500000001</v>
      </c>
      <c r="M67" s="78">
        <v>1E-4</v>
      </c>
      <c r="N67" s="78">
        <v>1.6000000000000001E-3</v>
      </c>
      <c r="O67" s="78">
        <v>5.9999999999999995E-4</v>
      </c>
    </row>
    <row r="68" spans="2:15">
      <c r="B68" t="s">
        <v>430</v>
      </c>
      <c r="C68" t="s">
        <v>431</v>
      </c>
      <c r="D68" t="s">
        <v>100</v>
      </c>
      <c r="E68" t="s">
        <v>123</v>
      </c>
      <c r="F68" t="s">
        <v>432</v>
      </c>
      <c r="G68" t="s">
        <v>284</v>
      </c>
      <c r="H68" t="s">
        <v>102</v>
      </c>
      <c r="I68" s="77">
        <v>1372.62</v>
      </c>
      <c r="J68" s="77">
        <v>3816</v>
      </c>
      <c r="K68" s="77">
        <v>0</v>
      </c>
      <c r="L68" s="77">
        <v>52.379179200000003</v>
      </c>
      <c r="M68" s="78">
        <v>0</v>
      </c>
      <c r="N68" s="78">
        <v>5.0000000000000001E-4</v>
      </c>
      <c r="O68" s="78">
        <v>2.0000000000000001E-4</v>
      </c>
    </row>
    <row r="69" spans="2:15">
      <c r="B69" t="s">
        <v>433</v>
      </c>
      <c r="C69" t="s">
        <v>434</v>
      </c>
      <c r="D69" t="s">
        <v>100</v>
      </c>
      <c r="E69" t="s">
        <v>123</v>
      </c>
      <c r="F69" t="s">
        <v>435</v>
      </c>
      <c r="G69" t="s">
        <v>284</v>
      </c>
      <c r="H69" t="s">
        <v>102</v>
      </c>
      <c r="I69" s="77">
        <v>7897.46</v>
      </c>
      <c r="J69" s="77">
        <v>2810.0001719999973</v>
      </c>
      <c r="K69" s="77">
        <v>0</v>
      </c>
      <c r="L69" s="77">
        <v>221.91863958363101</v>
      </c>
      <c r="M69" s="78">
        <v>1E-4</v>
      </c>
      <c r="N69" s="78">
        <v>2.2000000000000001E-3</v>
      </c>
      <c r="O69" s="78">
        <v>8.0000000000000004E-4</v>
      </c>
    </row>
    <row r="70" spans="2:15">
      <c r="B70" t="s">
        <v>436</v>
      </c>
      <c r="C70" t="s">
        <v>437</v>
      </c>
      <c r="D70" t="s">
        <v>100</v>
      </c>
      <c r="E70" t="s">
        <v>123</v>
      </c>
      <c r="F70" t="s">
        <v>438</v>
      </c>
      <c r="G70" t="s">
        <v>291</v>
      </c>
      <c r="H70" t="s">
        <v>102</v>
      </c>
      <c r="I70" s="77">
        <v>133.69</v>
      </c>
      <c r="J70" s="77">
        <v>17300</v>
      </c>
      <c r="K70" s="77">
        <v>0</v>
      </c>
      <c r="L70" s="77">
        <v>23.12837</v>
      </c>
      <c r="M70" s="78">
        <v>0</v>
      </c>
      <c r="N70" s="78">
        <v>2.0000000000000001E-4</v>
      </c>
      <c r="O70" s="78">
        <v>1E-4</v>
      </c>
    </row>
    <row r="71" spans="2:15">
      <c r="B71" t="s">
        <v>439</v>
      </c>
      <c r="C71" t="s">
        <v>440</v>
      </c>
      <c r="D71" t="s">
        <v>100</v>
      </c>
      <c r="E71" t="s">
        <v>123</v>
      </c>
      <c r="F71" t="s">
        <v>441</v>
      </c>
      <c r="G71" t="s">
        <v>112</v>
      </c>
      <c r="H71" t="s">
        <v>102</v>
      </c>
      <c r="I71" s="77">
        <v>2120.02</v>
      </c>
      <c r="J71" s="77">
        <v>12130</v>
      </c>
      <c r="K71" s="77">
        <v>0</v>
      </c>
      <c r="L71" s="77">
        <v>257.15842600000002</v>
      </c>
      <c r="M71" s="78">
        <v>1E-4</v>
      </c>
      <c r="N71" s="78">
        <v>2.5999999999999999E-3</v>
      </c>
      <c r="O71" s="78">
        <v>8.9999999999999998E-4</v>
      </c>
    </row>
    <row r="72" spans="2:15">
      <c r="B72" t="s">
        <v>442</v>
      </c>
      <c r="C72" t="s">
        <v>443</v>
      </c>
      <c r="D72" t="s">
        <v>100</v>
      </c>
      <c r="E72" t="s">
        <v>123</v>
      </c>
      <c r="F72" t="s">
        <v>444</v>
      </c>
      <c r="G72" t="s">
        <v>112</v>
      </c>
      <c r="H72" t="s">
        <v>102</v>
      </c>
      <c r="I72" s="77">
        <v>349234.7</v>
      </c>
      <c r="J72" s="77">
        <v>58.3</v>
      </c>
      <c r="K72" s="77">
        <v>0</v>
      </c>
      <c r="L72" s="77">
        <v>203.60383010000001</v>
      </c>
      <c r="M72" s="78">
        <v>2.9999999999999997E-4</v>
      </c>
      <c r="N72" s="78">
        <v>2E-3</v>
      </c>
      <c r="O72" s="78">
        <v>6.9999999999999999E-4</v>
      </c>
    </row>
    <row r="73" spans="2:15">
      <c r="B73" t="s">
        <v>445</v>
      </c>
      <c r="C73" t="s">
        <v>446</v>
      </c>
      <c r="D73" t="s">
        <v>100</v>
      </c>
      <c r="E73" t="s">
        <v>123</v>
      </c>
      <c r="F73" t="s">
        <v>447</v>
      </c>
      <c r="G73" t="s">
        <v>112</v>
      </c>
      <c r="H73" t="s">
        <v>102</v>
      </c>
      <c r="I73" s="77">
        <v>1504.87</v>
      </c>
      <c r="J73" s="77">
        <v>42230</v>
      </c>
      <c r="K73" s="77">
        <v>0</v>
      </c>
      <c r="L73" s="77">
        <v>635.50660100000005</v>
      </c>
      <c r="M73" s="78">
        <v>2.0000000000000001E-4</v>
      </c>
      <c r="N73" s="78">
        <v>6.4000000000000003E-3</v>
      </c>
      <c r="O73" s="78">
        <v>2.2000000000000001E-3</v>
      </c>
    </row>
    <row r="74" spans="2:15">
      <c r="B74" t="s">
        <v>448</v>
      </c>
      <c r="C74" t="s">
        <v>449</v>
      </c>
      <c r="D74" t="s">
        <v>100</v>
      </c>
      <c r="E74" t="s">
        <v>123</v>
      </c>
      <c r="F74" t="s">
        <v>450</v>
      </c>
      <c r="G74" t="s">
        <v>313</v>
      </c>
      <c r="H74" t="s">
        <v>102</v>
      </c>
      <c r="I74" s="77">
        <v>773745.62</v>
      </c>
      <c r="J74" s="77">
        <v>165.6</v>
      </c>
      <c r="K74" s="77">
        <v>0</v>
      </c>
      <c r="L74" s="77">
        <v>1281.3227467199999</v>
      </c>
      <c r="M74" s="78">
        <v>2.9999999999999997E-4</v>
      </c>
      <c r="N74" s="78">
        <v>1.2800000000000001E-2</v>
      </c>
      <c r="O74" s="78">
        <v>4.4999999999999997E-3</v>
      </c>
    </row>
    <row r="75" spans="2:15">
      <c r="B75" t="s">
        <v>451</v>
      </c>
      <c r="C75" t="s">
        <v>452</v>
      </c>
      <c r="D75" t="s">
        <v>100</v>
      </c>
      <c r="E75" t="s">
        <v>123</v>
      </c>
      <c r="F75" t="s">
        <v>453</v>
      </c>
      <c r="G75" t="s">
        <v>313</v>
      </c>
      <c r="H75" t="s">
        <v>102</v>
      </c>
      <c r="I75" s="77">
        <v>6675.52</v>
      </c>
      <c r="J75" s="77">
        <v>2923</v>
      </c>
      <c r="K75" s="77">
        <v>0</v>
      </c>
      <c r="L75" s="77">
        <v>195.1254496</v>
      </c>
      <c r="M75" s="78">
        <v>1E-4</v>
      </c>
      <c r="N75" s="78">
        <v>2E-3</v>
      </c>
      <c r="O75" s="78">
        <v>6.9999999999999999E-4</v>
      </c>
    </row>
    <row r="76" spans="2:15">
      <c r="B76" t="s">
        <v>454</v>
      </c>
      <c r="C76" t="s">
        <v>455</v>
      </c>
      <c r="D76" t="s">
        <v>100</v>
      </c>
      <c r="E76" t="s">
        <v>123</v>
      </c>
      <c r="F76" t="s">
        <v>456</v>
      </c>
      <c r="G76" t="s">
        <v>313</v>
      </c>
      <c r="H76" t="s">
        <v>102</v>
      </c>
      <c r="I76" s="77">
        <v>14330.41</v>
      </c>
      <c r="J76" s="77">
        <v>2185</v>
      </c>
      <c r="K76" s="77">
        <v>0</v>
      </c>
      <c r="L76" s="77">
        <v>313.11945850000001</v>
      </c>
      <c r="M76" s="78">
        <v>2.0000000000000001E-4</v>
      </c>
      <c r="N76" s="78">
        <v>3.0999999999999999E-3</v>
      </c>
      <c r="O76" s="78">
        <v>1.1000000000000001E-3</v>
      </c>
    </row>
    <row r="77" spans="2:15">
      <c r="B77" t="s">
        <v>457</v>
      </c>
      <c r="C77" t="s">
        <v>458</v>
      </c>
      <c r="D77" t="s">
        <v>100</v>
      </c>
      <c r="E77" t="s">
        <v>123</v>
      </c>
      <c r="F77" t="s">
        <v>459</v>
      </c>
      <c r="G77" t="s">
        <v>313</v>
      </c>
      <c r="H77" t="s">
        <v>102</v>
      </c>
      <c r="I77" s="77">
        <v>88822.2</v>
      </c>
      <c r="J77" s="77">
        <v>317.89999999999998</v>
      </c>
      <c r="K77" s="77">
        <v>0</v>
      </c>
      <c r="L77" s="77">
        <v>282.3657738</v>
      </c>
      <c r="M77" s="78">
        <v>1E-4</v>
      </c>
      <c r="N77" s="78">
        <v>2.8E-3</v>
      </c>
      <c r="O77" s="78">
        <v>1E-3</v>
      </c>
    </row>
    <row r="78" spans="2:15">
      <c r="B78" t="s">
        <v>460</v>
      </c>
      <c r="C78" t="s">
        <v>461</v>
      </c>
      <c r="D78" t="s">
        <v>100</v>
      </c>
      <c r="E78" t="s">
        <v>123</v>
      </c>
      <c r="F78" t="s">
        <v>462</v>
      </c>
      <c r="G78" t="s">
        <v>323</v>
      </c>
      <c r="H78" t="s">
        <v>102</v>
      </c>
      <c r="I78" s="77">
        <v>1170.98</v>
      </c>
      <c r="J78" s="77">
        <v>15780</v>
      </c>
      <c r="K78" s="77">
        <v>0</v>
      </c>
      <c r="L78" s="77">
        <v>184.780644</v>
      </c>
      <c r="M78" s="78">
        <v>1E-4</v>
      </c>
      <c r="N78" s="78">
        <v>1.8E-3</v>
      </c>
      <c r="O78" s="78">
        <v>5.9999999999999995E-4</v>
      </c>
    </row>
    <row r="79" spans="2:15">
      <c r="B79" t="s">
        <v>463</v>
      </c>
      <c r="C79" t="s">
        <v>464</v>
      </c>
      <c r="D79" t="s">
        <v>100</v>
      </c>
      <c r="E79" t="s">
        <v>123</v>
      </c>
      <c r="F79" t="s">
        <v>465</v>
      </c>
      <c r="G79" t="s">
        <v>327</v>
      </c>
      <c r="H79" t="s">
        <v>102</v>
      </c>
      <c r="I79" s="77">
        <v>2140.62</v>
      </c>
      <c r="J79" s="77">
        <v>23500</v>
      </c>
      <c r="K79" s="77">
        <v>0</v>
      </c>
      <c r="L79" s="77">
        <v>503.04570000000001</v>
      </c>
      <c r="M79" s="78">
        <v>0</v>
      </c>
      <c r="N79" s="78">
        <v>5.0000000000000001E-3</v>
      </c>
      <c r="O79" s="78">
        <v>1.8E-3</v>
      </c>
    </row>
    <row r="80" spans="2:15">
      <c r="B80" t="s">
        <v>466</v>
      </c>
      <c r="C80" t="s">
        <v>467</v>
      </c>
      <c r="D80" t="s">
        <v>100</v>
      </c>
      <c r="E80" t="s">
        <v>123</v>
      </c>
      <c r="F80" t="s">
        <v>468</v>
      </c>
      <c r="G80" t="s">
        <v>334</v>
      </c>
      <c r="H80" t="s">
        <v>102</v>
      </c>
      <c r="I80" s="77">
        <v>12054.5</v>
      </c>
      <c r="J80" s="77">
        <v>864</v>
      </c>
      <c r="K80" s="77">
        <v>0</v>
      </c>
      <c r="L80" s="77">
        <v>104.15088</v>
      </c>
      <c r="M80" s="78">
        <v>1E-4</v>
      </c>
      <c r="N80" s="78">
        <v>1E-3</v>
      </c>
      <c r="O80" s="78">
        <v>4.0000000000000002E-4</v>
      </c>
    </row>
    <row r="81" spans="2:15">
      <c r="B81" t="s">
        <v>469</v>
      </c>
      <c r="C81" t="s">
        <v>470</v>
      </c>
      <c r="D81" t="s">
        <v>100</v>
      </c>
      <c r="E81" t="s">
        <v>123</v>
      </c>
      <c r="F81" t="s">
        <v>471</v>
      </c>
      <c r="G81" t="s">
        <v>472</v>
      </c>
      <c r="H81" t="s">
        <v>102</v>
      </c>
      <c r="I81" s="77">
        <v>3504.53</v>
      </c>
      <c r="J81" s="77">
        <v>38400</v>
      </c>
      <c r="K81" s="77">
        <v>0</v>
      </c>
      <c r="L81" s="77">
        <v>1345.7395200000001</v>
      </c>
      <c r="M81" s="78">
        <v>2.0000000000000001E-4</v>
      </c>
      <c r="N81" s="78">
        <v>1.35E-2</v>
      </c>
      <c r="O81" s="78">
        <v>4.7000000000000002E-3</v>
      </c>
    </row>
    <row r="82" spans="2:15">
      <c r="B82" t="s">
        <v>473</v>
      </c>
      <c r="C82" t="s">
        <v>474</v>
      </c>
      <c r="D82" t="s">
        <v>100</v>
      </c>
      <c r="E82" t="s">
        <v>123</v>
      </c>
      <c r="F82" t="s">
        <v>475</v>
      </c>
      <c r="G82" t="s">
        <v>476</v>
      </c>
      <c r="H82" t="s">
        <v>102</v>
      </c>
      <c r="I82" s="77">
        <v>855.79</v>
      </c>
      <c r="J82" s="77">
        <v>3186</v>
      </c>
      <c r="K82" s="77">
        <v>0</v>
      </c>
      <c r="L82" s="77">
        <v>27.265469400000001</v>
      </c>
      <c r="M82" s="78">
        <v>0</v>
      </c>
      <c r="N82" s="78">
        <v>2.9999999999999997E-4</v>
      </c>
      <c r="O82" s="78">
        <v>1E-4</v>
      </c>
    </row>
    <row r="83" spans="2:15">
      <c r="B83" t="s">
        <v>477</v>
      </c>
      <c r="C83" t="s">
        <v>478</v>
      </c>
      <c r="D83" t="s">
        <v>100</v>
      </c>
      <c r="E83" t="s">
        <v>123</v>
      </c>
      <c r="F83" t="s">
        <v>479</v>
      </c>
      <c r="G83" t="s">
        <v>476</v>
      </c>
      <c r="H83" t="s">
        <v>102</v>
      </c>
      <c r="I83" s="77">
        <v>1965.64</v>
      </c>
      <c r="J83" s="77">
        <v>11980</v>
      </c>
      <c r="K83" s="77">
        <v>0</v>
      </c>
      <c r="L83" s="77">
        <v>235.48367200000001</v>
      </c>
      <c r="M83" s="78">
        <v>2.0000000000000001E-4</v>
      </c>
      <c r="N83" s="78">
        <v>2.3999999999999998E-3</v>
      </c>
      <c r="O83" s="78">
        <v>8.0000000000000004E-4</v>
      </c>
    </row>
    <row r="84" spans="2:15">
      <c r="B84" t="s">
        <v>480</v>
      </c>
      <c r="C84" t="s">
        <v>481</v>
      </c>
      <c r="D84" t="s">
        <v>100</v>
      </c>
      <c r="E84" t="s">
        <v>123</v>
      </c>
      <c r="F84" t="s">
        <v>482</v>
      </c>
      <c r="G84" t="s">
        <v>476</v>
      </c>
      <c r="H84" t="s">
        <v>102</v>
      </c>
      <c r="I84" s="77">
        <v>991.09</v>
      </c>
      <c r="J84" s="77">
        <v>26950</v>
      </c>
      <c r="K84" s="77">
        <v>0</v>
      </c>
      <c r="L84" s="77">
        <v>267.09875499999998</v>
      </c>
      <c r="M84" s="78">
        <v>1E-4</v>
      </c>
      <c r="N84" s="78">
        <v>2.7000000000000001E-3</v>
      </c>
      <c r="O84" s="78">
        <v>8.9999999999999998E-4</v>
      </c>
    </row>
    <row r="85" spans="2:15">
      <c r="B85" t="s">
        <v>483</v>
      </c>
      <c r="C85" t="s">
        <v>484</v>
      </c>
      <c r="D85" t="s">
        <v>100</v>
      </c>
      <c r="E85" t="s">
        <v>123</v>
      </c>
      <c r="F85" t="s">
        <v>485</v>
      </c>
      <c r="G85" t="s">
        <v>338</v>
      </c>
      <c r="H85" t="s">
        <v>102</v>
      </c>
      <c r="I85" s="77">
        <v>29672.95</v>
      </c>
      <c r="J85" s="77">
        <v>1178</v>
      </c>
      <c r="K85" s="77">
        <v>0</v>
      </c>
      <c r="L85" s="77">
        <v>349.54735099999999</v>
      </c>
      <c r="M85" s="78">
        <v>2.0000000000000001E-4</v>
      </c>
      <c r="N85" s="78">
        <v>3.5000000000000001E-3</v>
      </c>
      <c r="O85" s="78">
        <v>1.1999999999999999E-3</v>
      </c>
    </row>
    <row r="86" spans="2:15">
      <c r="B86" t="s">
        <v>486</v>
      </c>
      <c r="C86" t="s">
        <v>487</v>
      </c>
      <c r="D86" t="s">
        <v>100</v>
      </c>
      <c r="E86" t="s">
        <v>123</v>
      </c>
      <c r="F86" t="s">
        <v>488</v>
      </c>
      <c r="G86" t="s">
        <v>489</v>
      </c>
      <c r="H86" t="s">
        <v>102</v>
      </c>
      <c r="I86" s="77">
        <v>2249.75</v>
      </c>
      <c r="J86" s="77">
        <v>3661</v>
      </c>
      <c r="K86" s="77">
        <v>0</v>
      </c>
      <c r="L86" s="77">
        <v>82.363347500000003</v>
      </c>
      <c r="M86" s="78">
        <v>0</v>
      </c>
      <c r="N86" s="78">
        <v>8.0000000000000004E-4</v>
      </c>
      <c r="O86" s="78">
        <v>2.9999999999999997E-4</v>
      </c>
    </row>
    <row r="87" spans="2:15">
      <c r="B87" t="s">
        <v>490</v>
      </c>
      <c r="C87" t="s">
        <v>491</v>
      </c>
      <c r="D87" t="s">
        <v>100</v>
      </c>
      <c r="E87" t="s">
        <v>123</v>
      </c>
      <c r="F87" t="s">
        <v>492</v>
      </c>
      <c r="G87" t="s">
        <v>489</v>
      </c>
      <c r="H87" t="s">
        <v>102</v>
      </c>
      <c r="I87" s="77">
        <v>399.53</v>
      </c>
      <c r="J87" s="77">
        <v>5580</v>
      </c>
      <c r="K87" s="77">
        <v>0</v>
      </c>
      <c r="L87" s="77">
        <v>22.293773999999999</v>
      </c>
      <c r="M87" s="78">
        <v>0</v>
      </c>
      <c r="N87" s="78">
        <v>2.0000000000000001E-4</v>
      </c>
      <c r="O87" s="78">
        <v>1E-4</v>
      </c>
    </row>
    <row r="88" spans="2:15">
      <c r="B88" t="s">
        <v>493</v>
      </c>
      <c r="C88" t="s">
        <v>494</v>
      </c>
      <c r="D88" t="s">
        <v>100</v>
      </c>
      <c r="E88" t="s">
        <v>123</v>
      </c>
      <c r="F88" t="s">
        <v>495</v>
      </c>
      <c r="G88" t="s">
        <v>489</v>
      </c>
      <c r="H88" t="s">
        <v>102</v>
      </c>
      <c r="I88" s="77">
        <v>27956.880000000001</v>
      </c>
      <c r="J88" s="77">
        <v>1167</v>
      </c>
      <c r="K88" s="77">
        <v>0</v>
      </c>
      <c r="L88" s="77">
        <v>326.25678959999999</v>
      </c>
      <c r="M88" s="78">
        <v>2.0000000000000001E-4</v>
      </c>
      <c r="N88" s="78">
        <v>3.3E-3</v>
      </c>
      <c r="O88" s="78">
        <v>1.1000000000000001E-3</v>
      </c>
    </row>
    <row r="89" spans="2:15">
      <c r="B89" t="s">
        <v>496</v>
      </c>
      <c r="C89" t="s">
        <v>497</v>
      </c>
      <c r="D89" t="s">
        <v>100</v>
      </c>
      <c r="E89" t="s">
        <v>123</v>
      </c>
      <c r="F89" t="s">
        <v>498</v>
      </c>
      <c r="G89" t="s">
        <v>489</v>
      </c>
      <c r="H89" t="s">
        <v>102</v>
      </c>
      <c r="I89" s="77">
        <v>4005.81</v>
      </c>
      <c r="J89" s="77">
        <v>4892</v>
      </c>
      <c r="K89" s="77">
        <v>0</v>
      </c>
      <c r="L89" s="77">
        <v>195.96422519999999</v>
      </c>
      <c r="M89" s="78">
        <v>1E-4</v>
      </c>
      <c r="N89" s="78">
        <v>2E-3</v>
      </c>
      <c r="O89" s="78">
        <v>6.9999999999999999E-4</v>
      </c>
    </row>
    <row r="90" spans="2:15">
      <c r="B90" t="s">
        <v>499</v>
      </c>
      <c r="C90" t="s">
        <v>500</v>
      </c>
      <c r="D90" t="s">
        <v>100</v>
      </c>
      <c r="E90" t="s">
        <v>123</v>
      </c>
      <c r="F90" t="s">
        <v>501</v>
      </c>
      <c r="G90" t="s">
        <v>342</v>
      </c>
      <c r="H90" t="s">
        <v>102</v>
      </c>
      <c r="I90" s="77">
        <v>2408.23</v>
      </c>
      <c r="J90" s="77">
        <v>3380</v>
      </c>
      <c r="K90" s="77">
        <v>0</v>
      </c>
      <c r="L90" s="77">
        <v>81.398173999999997</v>
      </c>
      <c r="M90" s="78">
        <v>1E-4</v>
      </c>
      <c r="N90" s="78">
        <v>8.0000000000000004E-4</v>
      </c>
      <c r="O90" s="78">
        <v>2.9999999999999997E-4</v>
      </c>
    </row>
    <row r="91" spans="2:15">
      <c r="B91" t="s">
        <v>502</v>
      </c>
      <c r="C91" t="s">
        <v>503</v>
      </c>
      <c r="D91" t="s">
        <v>100</v>
      </c>
      <c r="E91" t="s">
        <v>123</v>
      </c>
      <c r="F91" t="s">
        <v>504</v>
      </c>
      <c r="G91" t="s">
        <v>342</v>
      </c>
      <c r="H91" t="s">
        <v>102</v>
      </c>
      <c r="I91" s="77">
        <v>486.26</v>
      </c>
      <c r="J91" s="77">
        <v>71190</v>
      </c>
      <c r="K91" s="77">
        <v>0</v>
      </c>
      <c r="L91" s="77">
        <v>346.16849400000001</v>
      </c>
      <c r="M91" s="78">
        <v>1E-4</v>
      </c>
      <c r="N91" s="78">
        <v>3.5000000000000001E-3</v>
      </c>
      <c r="O91" s="78">
        <v>1.1999999999999999E-3</v>
      </c>
    </row>
    <row r="92" spans="2:15">
      <c r="B92" t="s">
        <v>505</v>
      </c>
      <c r="C92" t="s">
        <v>506</v>
      </c>
      <c r="D92" t="s">
        <v>100</v>
      </c>
      <c r="E92" t="s">
        <v>123</v>
      </c>
      <c r="F92" t="s">
        <v>507</v>
      </c>
      <c r="G92" t="s">
        <v>342</v>
      </c>
      <c r="H92" t="s">
        <v>102</v>
      </c>
      <c r="I92" s="77">
        <v>12311.99</v>
      </c>
      <c r="J92" s="77">
        <v>858.7</v>
      </c>
      <c r="K92" s="77">
        <v>0</v>
      </c>
      <c r="L92" s="77">
        <v>105.72305813</v>
      </c>
      <c r="M92" s="78">
        <v>1E-4</v>
      </c>
      <c r="N92" s="78">
        <v>1.1000000000000001E-3</v>
      </c>
      <c r="O92" s="78">
        <v>4.0000000000000002E-4</v>
      </c>
    </row>
    <row r="93" spans="2:15">
      <c r="B93" t="s">
        <v>508</v>
      </c>
      <c r="C93" t="s">
        <v>509</v>
      </c>
      <c r="D93" t="s">
        <v>100</v>
      </c>
      <c r="E93" t="s">
        <v>123</v>
      </c>
      <c r="F93" t="s">
        <v>510</v>
      </c>
      <c r="G93" t="s">
        <v>342</v>
      </c>
      <c r="H93" t="s">
        <v>102</v>
      </c>
      <c r="I93" s="77">
        <v>6052.1</v>
      </c>
      <c r="J93" s="77">
        <v>6819</v>
      </c>
      <c r="K93" s="77">
        <v>0</v>
      </c>
      <c r="L93" s="77">
        <v>412.692699</v>
      </c>
      <c r="M93" s="78">
        <v>2.0000000000000001E-4</v>
      </c>
      <c r="N93" s="78">
        <v>4.1000000000000003E-3</v>
      </c>
      <c r="O93" s="78">
        <v>1.4E-3</v>
      </c>
    </row>
    <row r="94" spans="2:15">
      <c r="B94" t="s">
        <v>511</v>
      </c>
      <c r="C94" t="s">
        <v>512</v>
      </c>
      <c r="D94" t="s">
        <v>100</v>
      </c>
      <c r="E94" t="s">
        <v>123</v>
      </c>
      <c r="F94" t="s">
        <v>513</v>
      </c>
      <c r="G94" t="s">
        <v>342</v>
      </c>
      <c r="H94" t="s">
        <v>102</v>
      </c>
      <c r="I94" s="77">
        <v>192300.83</v>
      </c>
      <c r="J94" s="77">
        <v>156.1</v>
      </c>
      <c r="K94" s="77">
        <v>0</v>
      </c>
      <c r="L94" s="77">
        <v>300.18159563</v>
      </c>
      <c r="M94" s="78">
        <v>2.9999999999999997E-4</v>
      </c>
      <c r="N94" s="78">
        <v>3.0000000000000001E-3</v>
      </c>
      <c r="O94" s="78">
        <v>1.1000000000000001E-3</v>
      </c>
    </row>
    <row r="95" spans="2:15">
      <c r="B95" t="s">
        <v>514</v>
      </c>
      <c r="C95" t="s">
        <v>515</v>
      </c>
      <c r="D95" t="s">
        <v>100</v>
      </c>
      <c r="E95" t="s">
        <v>123</v>
      </c>
      <c r="F95" t="s">
        <v>516</v>
      </c>
      <c r="G95" t="s">
        <v>342</v>
      </c>
      <c r="H95" t="s">
        <v>102</v>
      </c>
      <c r="I95" s="77">
        <v>2430.36</v>
      </c>
      <c r="J95" s="77">
        <v>21760</v>
      </c>
      <c r="K95" s="77">
        <v>0</v>
      </c>
      <c r="L95" s="77">
        <v>528.84633599999995</v>
      </c>
      <c r="M95" s="78">
        <v>2.0000000000000001E-4</v>
      </c>
      <c r="N95" s="78">
        <v>5.3E-3</v>
      </c>
      <c r="O95" s="78">
        <v>1.9E-3</v>
      </c>
    </row>
    <row r="96" spans="2:15">
      <c r="B96" t="s">
        <v>517</v>
      </c>
      <c r="C96" t="s">
        <v>518</v>
      </c>
      <c r="D96" t="s">
        <v>100</v>
      </c>
      <c r="E96" t="s">
        <v>123</v>
      </c>
      <c r="F96" t="s">
        <v>519</v>
      </c>
      <c r="G96" t="s">
        <v>342</v>
      </c>
      <c r="H96" t="s">
        <v>102</v>
      </c>
      <c r="I96" s="77">
        <v>34887.17</v>
      </c>
      <c r="J96" s="77">
        <v>1555</v>
      </c>
      <c r="K96" s="77">
        <v>0</v>
      </c>
      <c r="L96" s="77">
        <v>542.49549349999995</v>
      </c>
      <c r="M96" s="78">
        <v>2.0000000000000001E-4</v>
      </c>
      <c r="N96" s="78">
        <v>5.4000000000000003E-3</v>
      </c>
      <c r="O96" s="78">
        <v>1.9E-3</v>
      </c>
    </row>
    <row r="97" spans="2:15">
      <c r="B97" t="s">
        <v>520</v>
      </c>
      <c r="C97" t="s">
        <v>521</v>
      </c>
      <c r="D97" t="s">
        <v>100</v>
      </c>
      <c r="E97" t="s">
        <v>123</v>
      </c>
      <c r="F97" t="s">
        <v>522</v>
      </c>
      <c r="G97" t="s">
        <v>125</v>
      </c>
      <c r="H97" t="s">
        <v>102</v>
      </c>
      <c r="I97" s="77">
        <v>9163.4500000000007</v>
      </c>
      <c r="J97" s="77">
        <v>2246</v>
      </c>
      <c r="K97" s="77">
        <v>0</v>
      </c>
      <c r="L97" s="77">
        <v>205.81108699999999</v>
      </c>
      <c r="M97" s="78">
        <v>1E-4</v>
      </c>
      <c r="N97" s="78">
        <v>2.0999999999999999E-3</v>
      </c>
      <c r="O97" s="78">
        <v>6.9999999999999999E-4</v>
      </c>
    </row>
    <row r="98" spans="2:15">
      <c r="B98" t="s">
        <v>523</v>
      </c>
      <c r="C98" t="s">
        <v>524</v>
      </c>
      <c r="D98" t="s">
        <v>100</v>
      </c>
      <c r="E98" t="s">
        <v>123</v>
      </c>
      <c r="F98" t="s">
        <v>525</v>
      </c>
      <c r="G98" t="s">
        <v>526</v>
      </c>
      <c r="H98" t="s">
        <v>102</v>
      </c>
      <c r="I98" s="77">
        <v>14034.88</v>
      </c>
      <c r="J98" s="77">
        <v>4003</v>
      </c>
      <c r="K98" s="77">
        <v>0</v>
      </c>
      <c r="L98" s="77">
        <v>561.81624639999995</v>
      </c>
      <c r="M98" s="78">
        <v>1E-4</v>
      </c>
      <c r="N98" s="78">
        <v>5.5999999999999999E-3</v>
      </c>
      <c r="O98" s="78">
        <v>2E-3</v>
      </c>
    </row>
    <row r="99" spans="2:15">
      <c r="B99" t="s">
        <v>527</v>
      </c>
      <c r="C99" t="s">
        <v>528</v>
      </c>
      <c r="D99" t="s">
        <v>100</v>
      </c>
      <c r="E99" t="s">
        <v>123</v>
      </c>
      <c r="F99" t="s">
        <v>529</v>
      </c>
      <c r="G99" t="s">
        <v>530</v>
      </c>
      <c r="H99" t="s">
        <v>102</v>
      </c>
      <c r="I99" s="77">
        <v>2727.27</v>
      </c>
      <c r="J99" s="77">
        <v>8131</v>
      </c>
      <c r="K99" s="77">
        <v>0</v>
      </c>
      <c r="L99" s="77">
        <v>221.75432369999999</v>
      </c>
      <c r="M99" s="78">
        <v>1E-4</v>
      </c>
      <c r="N99" s="78">
        <v>2.2000000000000001E-3</v>
      </c>
      <c r="O99" s="78">
        <v>8.0000000000000004E-4</v>
      </c>
    </row>
    <row r="100" spans="2:15">
      <c r="B100" t="s">
        <v>531</v>
      </c>
      <c r="C100" t="s">
        <v>532</v>
      </c>
      <c r="D100" t="s">
        <v>100</v>
      </c>
      <c r="E100" t="s">
        <v>123</v>
      </c>
      <c r="F100" t="s">
        <v>533</v>
      </c>
      <c r="G100" t="s">
        <v>530</v>
      </c>
      <c r="H100" t="s">
        <v>102</v>
      </c>
      <c r="I100" s="77">
        <v>2258.63</v>
      </c>
      <c r="J100" s="77">
        <v>15550</v>
      </c>
      <c r="K100" s="77">
        <v>0</v>
      </c>
      <c r="L100" s="77">
        <v>351.21696500000002</v>
      </c>
      <c r="M100" s="78">
        <v>2.0000000000000001E-4</v>
      </c>
      <c r="N100" s="78">
        <v>3.5000000000000001E-3</v>
      </c>
      <c r="O100" s="78">
        <v>1.1999999999999999E-3</v>
      </c>
    </row>
    <row r="101" spans="2:15">
      <c r="B101" t="s">
        <v>534</v>
      </c>
      <c r="C101" t="s">
        <v>535</v>
      </c>
      <c r="D101" t="s">
        <v>100</v>
      </c>
      <c r="E101" t="s">
        <v>123</v>
      </c>
      <c r="F101" t="s">
        <v>536</v>
      </c>
      <c r="G101" t="s">
        <v>530</v>
      </c>
      <c r="H101" t="s">
        <v>102</v>
      </c>
      <c r="I101" s="77">
        <v>997.99</v>
      </c>
      <c r="J101" s="77">
        <v>26410</v>
      </c>
      <c r="K101" s="77">
        <v>0</v>
      </c>
      <c r="L101" s="77">
        <v>263.56915900000001</v>
      </c>
      <c r="M101" s="78">
        <v>1E-4</v>
      </c>
      <c r="N101" s="78">
        <v>2.5999999999999999E-3</v>
      </c>
      <c r="O101" s="78">
        <v>8.9999999999999998E-4</v>
      </c>
    </row>
    <row r="102" spans="2:15">
      <c r="B102" t="s">
        <v>537</v>
      </c>
      <c r="C102" t="s">
        <v>538</v>
      </c>
      <c r="D102" t="s">
        <v>100</v>
      </c>
      <c r="E102" t="s">
        <v>123</v>
      </c>
      <c r="F102" t="s">
        <v>539</v>
      </c>
      <c r="G102" t="s">
        <v>530</v>
      </c>
      <c r="H102" t="s">
        <v>102</v>
      </c>
      <c r="I102" s="77">
        <v>3663.65</v>
      </c>
      <c r="J102" s="77">
        <v>7500</v>
      </c>
      <c r="K102" s="77">
        <v>0</v>
      </c>
      <c r="L102" s="77">
        <v>274.77375000000001</v>
      </c>
      <c r="M102" s="78">
        <v>1E-4</v>
      </c>
      <c r="N102" s="78">
        <v>2.7000000000000001E-3</v>
      </c>
      <c r="O102" s="78">
        <v>1E-3</v>
      </c>
    </row>
    <row r="103" spans="2:15">
      <c r="B103" t="s">
        <v>540</v>
      </c>
      <c r="C103" t="s">
        <v>541</v>
      </c>
      <c r="D103" t="s">
        <v>100</v>
      </c>
      <c r="E103" t="s">
        <v>123</v>
      </c>
      <c r="F103" t="s">
        <v>542</v>
      </c>
      <c r="G103" t="s">
        <v>530</v>
      </c>
      <c r="H103" t="s">
        <v>102</v>
      </c>
      <c r="I103" s="77">
        <v>892.93</v>
      </c>
      <c r="J103" s="77">
        <v>21820</v>
      </c>
      <c r="K103" s="77">
        <v>0</v>
      </c>
      <c r="L103" s="77">
        <v>194.83732599999999</v>
      </c>
      <c r="M103" s="78">
        <v>1E-4</v>
      </c>
      <c r="N103" s="78">
        <v>1.9E-3</v>
      </c>
      <c r="O103" s="78">
        <v>6.9999999999999999E-4</v>
      </c>
    </row>
    <row r="104" spans="2:15">
      <c r="B104" t="s">
        <v>543</v>
      </c>
      <c r="C104" t="s">
        <v>544</v>
      </c>
      <c r="D104" t="s">
        <v>100</v>
      </c>
      <c r="E104" t="s">
        <v>123</v>
      </c>
      <c r="F104" t="s">
        <v>545</v>
      </c>
      <c r="G104" t="s">
        <v>530</v>
      </c>
      <c r="H104" t="s">
        <v>102</v>
      </c>
      <c r="I104" s="77">
        <v>64268.78</v>
      </c>
      <c r="J104" s="77">
        <v>1769</v>
      </c>
      <c r="K104" s="77">
        <v>0</v>
      </c>
      <c r="L104" s="77">
        <v>1136.9147181999999</v>
      </c>
      <c r="M104" s="78">
        <v>2.0000000000000001E-4</v>
      </c>
      <c r="N104" s="78">
        <v>1.14E-2</v>
      </c>
      <c r="O104" s="78">
        <v>4.0000000000000001E-3</v>
      </c>
    </row>
    <row r="105" spans="2:15">
      <c r="B105" t="s">
        <v>546</v>
      </c>
      <c r="C105" t="s">
        <v>547</v>
      </c>
      <c r="D105" t="s">
        <v>100</v>
      </c>
      <c r="E105" t="s">
        <v>123</v>
      </c>
      <c r="F105" t="s">
        <v>548</v>
      </c>
      <c r="G105" t="s">
        <v>549</v>
      </c>
      <c r="H105" t="s">
        <v>102</v>
      </c>
      <c r="I105" s="77">
        <v>18956.04</v>
      </c>
      <c r="J105" s="77">
        <v>4801</v>
      </c>
      <c r="K105" s="77">
        <v>0</v>
      </c>
      <c r="L105" s="77">
        <v>910.07948039999997</v>
      </c>
      <c r="M105" s="78">
        <v>2.9999999999999997E-4</v>
      </c>
      <c r="N105" s="78">
        <v>9.1000000000000004E-3</v>
      </c>
      <c r="O105" s="78">
        <v>3.2000000000000002E-3</v>
      </c>
    </row>
    <row r="106" spans="2:15">
      <c r="B106" t="s">
        <v>550</v>
      </c>
      <c r="C106" t="s">
        <v>551</v>
      </c>
      <c r="D106" t="s">
        <v>100</v>
      </c>
      <c r="E106" t="s">
        <v>123</v>
      </c>
      <c r="F106" t="s">
        <v>552</v>
      </c>
      <c r="G106" t="s">
        <v>549</v>
      </c>
      <c r="H106" t="s">
        <v>102</v>
      </c>
      <c r="I106" s="77">
        <v>4619.32</v>
      </c>
      <c r="J106" s="77">
        <v>19750</v>
      </c>
      <c r="K106" s="77">
        <v>0</v>
      </c>
      <c r="L106" s="77">
        <v>912.31569999999999</v>
      </c>
      <c r="M106" s="78">
        <v>2.0000000000000001E-4</v>
      </c>
      <c r="N106" s="78">
        <v>9.1000000000000004E-3</v>
      </c>
      <c r="O106" s="78">
        <v>3.2000000000000002E-3</v>
      </c>
    </row>
    <row r="107" spans="2:15">
      <c r="B107" t="s">
        <v>553</v>
      </c>
      <c r="C107" t="s">
        <v>554</v>
      </c>
      <c r="D107" t="s">
        <v>100</v>
      </c>
      <c r="E107" t="s">
        <v>123</v>
      </c>
      <c r="F107" t="s">
        <v>555</v>
      </c>
      <c r="G107" t="s">
        <v>549</v>
      </c>
      <c r="H107" t="s">
        <v>102</v>
      </c>
      <c r="I107" s="77">
        <v>12825.23</v>
      </c>
      <c r="J107" s="77">
        <v>7800</v>
      </c>
      <c r="K107" s="77">
        <v>0</v>
      </c>
      <c r="L107" s="77">
        <v>1000.36794</v>
      </c>
      <c r="M107" s="78">
        <v>2.0000000000000001E-4</v>
      </c>
      <c r="N107" s="78">
        <v>0.01</v>
      </c>
      <c r="O107" s="78">
        <v>3.5000000000000001E-3</v>
      </c>
    </row>
    <row r="108" spans="2:15">
      <c r="B108" t="s">
        <v>556</v>
      </c>
      <c r="C108" t="s">
        <v>557</v>
      </c>
      <c r="D108" t="s">
        <v>100</v>
      </c>
      <c r="E108" t="s">
        <v>123</v>
      </c>
      <c r="F108" t="s">
        <v>558</v>
      </c>
      <c r="G108" t="s">
        <v>127</v>
      </c>
      <c r="H108" t="s">
        <v>102</v>
      </c>
      <c r="I108" s="77">
        <v>1235.8599999999999</v>
      </c>
      <c r="J108" s="77">
        <v>31220</v>
      </c>
      <c r="K108" s="77">
        <v>0</v>
      </c>
      <c r="L108" s="77">
        <v>385.83549199999999</v>
      </c>
      <c r="M108" s="78">
        <v>2.0000000000000001E-4</v>
      </c>
      <c r="N108" s="78">
        <v>3.8999999999999998E-3</v>
      </c>
      <c r="O108" s="78">
        <v>1.4E-3</v>
      </c>
    </row>
    <row r="109" spans="2:15">
      <c r="B109" t="s">
        <v>559</v>
      </c>
      <c r="C109" t="s">
        <v>560</v>
      </c>
      <c r="D109" t="s">
        <v>100</v>
      </c>
      <c r="E109" t="s">
        <v>123</v>
      </c>
      <c r="F109" t="s">
        <v>561</v>
      </c>
      <c r="G109" t="s">
        <v>127</v>
      </c>
      <c r="H109" t="s">
        <v>102</v>
      </c>
      <c r="I109" s="77">
        <v>156605.75</v>
      </c>
      <c r="J109" s="77">
        <v>178.2</v>
      </c>
      <c r="K109" s="77">
        <v>0</v>
      </c>
      <c r="L109" s="77">
        <v>279.07144649999998</v>
      </c>
      <c r="M109" s="78">
        <v>2.9999999999999997E-4</v>
      </c>
      <c r="N109" s="78">
        <v>2.8E-3</v>
      </c>
      <c r="O109" s="78">
        <v>1E-3</v>
      </c>
    </row>
    <row r="110" spans="2:15">
      <c r="B110" t="s">
        <v>562</v>
      </c>
      <c r="C110" t="s">
        <v>563</v>
      </c>
      <c r="D110" t="s">
        <v>100</v>
      </c>
      <c r="E110" t="s">
        <v>123</v>
      </c>
      <c r="F110" t="s">
        <v>564</v>
      </c>
      <c r="G110" t="s">
        <v>128</v>
      </c>
      <c r="H110" t="s">
        <v>102</v>
      </c>
      <c r="I110" s="77">
        <v>4458.1099999999997</v>
      </c>
      <c r="J110" s="77">
        <v>566.6</v>
      </c>
      <c r="K110" s="77">
        <v>0</v>
      </c>
      <c r="L110" s="77">
        <v>25.259651259999998</v>
      </c>
      <c r="M110" s="78">
        <v>0</v>
      </c>
      <c r="N110" s="78">
        <v>2.9999999999999997E-4</v>
      </c>
      <c r="O110" s="78">
        <v>1E-4</v>
      </c>
    </row>
    <row r="111" spans="2:15">
      <c r="B111" t="s">
        <v>565</v>
      </c>
      <c r="C111" t="s">
        <v>566</v>
      </c>
      <c r="D111" t="s">
        <v>100</v>
      </c>
      <c r="E111" t="s">
        <v>123</v>
      </c>
      <c r="F111" t="s">
        <v>567</v>
      </c>
      <c r="G111" t="s">
        <v>128</v>
      </c>
      <c r="H111" t="s">
        <v>102</v>
      </c>
      <c r="I111" s="77">
        <v>12473.86</v>
      </c>
      <c r="J111" s="77">
        <v>1575</v>
      </c>
      <c r="K111" s="77">
        <v>0</v>
      </c>
      <c r="L111" s="77">
        <v>196.46329499999999</v>
      </c>
      <c r="M111" s="78">
        <v>1E-4</v>
      </c>
      <c r="N111" s="78">
        <v>2E-3</v>
      </c>
      <c r="O111" s="78">
        <v>6.9999999999999999E-4</v>
      </c>
    </row>
    <row r="112" spans="2:15">
      <c r="B112" t="s">
        <v>568</v>
      </c>
      <c r="C112" t="s">
        <v>569</v>
      </c>
      <c r="D112" t="s">
        <v>100</v>
      </c>
      <c r="E112" t="s">
        <v>123</v>
      </c>
      <c r="F112" t="s">
        <v>570</v>
      </c>
      <c r="G112" t="s">
        <v>129</v>
      </c>
      <c r="H112" t="s">
        <v>102</v>
      </c>
      <c r="I112" s="77">
        <v>1385.65</v>
      </c>
      <c r="J112" s="77">
        <v>8834</v>
      </c>
      <c r="K112" s="77">
        <v>0</v>
      </c>
      <c r="L112" s="77">
        <v>122.408321</v>
      </c>
      <c r="M112" s="78">
        <v>0</v>
      </c>
      <c r="N112" s="78">
        <v>1.1999999999999999E-3</v>
      </c>
      <c r="O112" s="78">
        <v>4.0000000000000002E-4</v>
      </c>
    </row>
    <row r="113" spans="2:15">
      <c r="B113" t="s">
        <v>571</v>
      </c>
      <c r="C113" t="s">
        <v>572</v>
      </c>
      <c r="D113" t="s">
        <v>100</v>
      </c>
      <c r="E113" t="s">
        <v>123</v>
      </c>
      <c r="F113" t="s">
        <v>573</v>
      </c>
      <c r="G113" t="s">
        <v>129</v>
      </c>
      <c r="H113" t="s">
        <v>102</v>
      </c>
      <c r="I113" s="77">
        <v>55.61</v>
      </c>
      <c r="J113" s="77">
        <v>11690</v>
      </c>
      <c r="K113" s="77">
        <v>0</v>
      </c>
      <c r="L113" s="77">
        <v>6.5008090000000003</v>
      </c>
      <c r="M113" s="78">
        <v>0</v>
      </c>
      <c r="N113" s="78">
        <v>1E-4</v>
      </c>
      <c r="O113" s="78">
        <v>0</v>
      </c>
    </row>
    <row r="114" spans="2:15">
      <c r="B114" t="s">
        <v>574</v>
      </c>
      <c r="C114" t="s">
        <v>575</v>
      </c>
      <c r="D114" t="s">
        <v>100</v>
      </c>
      <c r="E114" t="s">
        <v>123</v>
      </c>
      <c r="F114" t="s">
        <v>576</v>
      </c>
      <c r="G114" t="s">
        <v>132</v>
      </c>
      <c r="H114" t="s">
        <v>102</v>
      </c>
      <c r="I114" s="77">
        <v>33022.14</v>
      </c>
      <c r="J114" s="77">
        <v>1494</v>
      </c>
      <c r="K114" s="77">
        <v>0</v>
      </c>
      <c r="L114" s="77">
        <v>493.35077159999997</v>
      </c>
      <c r="M114" s="78">
        <v>2.0000000000000001E-4</v>
      </c>
      <c r="N114" s="78">
        <v>4.8999999999999998E-3</v>
      </c>
      <c r="O114" s="78">
        <v>1.6999999999999999E-3</v>
      </c>
    </row>
    <row r="115" spans="2:15">
      <c r="B115" t="s">
        <v>577</v>
      </c>
      <c r="C115" t="s">
        <v>578</v>
      </c>
      <c r="D115" t="s">
        <v>100</v>
      </c>
      <c r="E115" t="s">
        <v>123</v>
      </c>
      <c r="F115" t="s">
        <v>579</v>
      </c>
      <c r="G115" t="s">
        <v>132</v>
      </c>
      <c r="H115" t="s">
        <v>102</v>
      </c>
      <c r="I115" s="77">
        <v>29216.16</v>
      </c>
      <c r="J115" s="77">
        <v>1232</v>
      </c>
      <c r="K115" s="77">
        <v>0</v>
      </c>
      <c r="L115" s="77">
        <v>359.94309120000003</v>
      </c>
      <c r="M115" s="78">
        <v>2.0000000000000001E-4</v>
      </c>
      <c r="N115" s="78">
        <v>3.5999999999999999E-3</v>
      </c>
      <c r="O115" s="78">
        <v>1.2999999999999999E-3</v>
      </c>
    </row>
    <row r="116" spans="2:15">
      <c r="B116" s="79" t="s">
        <v>580</v>
      </c>
      <c r="E116" s="16"/>
      <c r="F116" s="16"/>
      <c r="G116" s="16"/>
      <c r="I116" s="81">
        <v>560826.72</v>
      </c>
      <c r="K116" s="81">
        <v>5.2529199999999996</v>
      </c>
      <c r="L116" s="81">
        <v>4332.9964170699996</v>
      </c>
      <c r="N116" s="80">
        <v>4.3299999999999998E-2</v>
      </c>
      <c r="O116" s="80">
        <v>1.52E-2</v>
      </c>
    </row>
    <row r="117" spans="2:15">
      <c r="B117" t="s">
        <v>581</v>
      </c>
      <c r="C117" t="s">
        <v>582</v>
      </c>
      <c r="D117" t="s">
        <v>100</v>
      </c>
      <c r="E117" t="s">
        <v>123</v>
      </c>
      <c r="F117" t="s">
        <v>583</v>
      </c>
      <c r="G117" t="s">
        <v>584</v>
      </c>
      <c r="H117" t="s">
        <v>102</v>
      </c>
      <c r="I117" s="77">
        <v>2194.04</v>
      </c>
      <c r="J117" s="77">
        <v>129.5</v>
      </c>
      <c r="K117" s="77">
        <v>0</v>
      </c>
      <c r="L117" s="77">
        <v>2.8412818</v>
      </c>
      <c r="M117" s="78">
        <v>1E-4</v>
      </c>
      <c r="N117" s="78">
        <v>0</v>
      </c>
      <c r="O117" s="78">
        <v>0</v>
      </c>
    </row>
    <row r="118" spans="2:15">
      <c r="B118" t="s">
        <v>585</v>
      </c>
      <c r="C118" t="s">
        <v>586</v>
      </c>
      <c r="D118" t="s">
        <v>100</v>
      </c>
      <c r="E118" t="s">
        <v>123</v>
      </c>
      <c r="F118" t="s">
        <v>587</v>
      </c>
      <c r="G118" t="s">
        <v>584</v>
      </c>
      <c r="H118" t="s">
        <v>102</v>
      </c>
      <c r="I118" s="77">
        <v>4894.99</v>
      </c>
      <c r="J118" s="77">
        <v>5999</v>
      </c>
      <c r="K118" s="77">
        <v>0</v>
      </c>
      <c r="L118" s="77">
        <v>293.6504501</v>
      </c>
      <c r="M118" s="78">
        <v>2.0000000000000001E-4</v>
      </c>
      <c r="N118" s="78">
        <v>2.8999999999999998E-3</v>
      </c>
      <c r="O118" s="78">
        <v>1E-3</v>
      </c>
    </row>
    <row r="119" spans="2:15">
      <c r="B119" t="s">
        <v>588</v>
      </c>
      <c r="C119" t="s">
        <v>589</v>
      </c>
      <c r="D119" t="s">
        <v>100</v>
      </c>
      <c r="E119" t="s">
        <v>123</v>
      </c>
      <c r="F119" t="s">
        <v>590</v>
      </c>
      <c r="G119" t="s">
        <v>259</v>
      </c>
      <c r="H119" t="s">
        <v>102</v>
      </c>
      <c r="I119" s="77">
        <v>2779.84</v>
      </c>
      <c r="J119" s="77">
        <v>3094</v>
      </c>
      <c r="K119" s="77">
        <v>0</v>
      </c>
      <c r="L119" s="77">
        <v>86.008249599999999</v>
      </c>
      <c r="M119" s="78">
        <v>2.0000000000000001E-4</v>
      </c>
      <c r="N119" s="78">
        <v>8.9999999999999998E-4</v>
      </c>
      <c r="O119" s="78">
        <v>2.9999999999999997E-4</v>
      </c>
    </row>
    <row r="120" spans="2:15">
      <c r="B120" t="s">
        <v>591</v>
      </c>
      <c r="C120" t="s">
        <v>592</v>
      </c>
      <c r="D120" t="s">
        <v>100</v>
      </c>
      <c r="E120" t="s">
        <v>123</v>
      </c>
      <c r="F120" t="s">
        <v>593</v>
      </c>
      <c r="G120" t="s">
        <v>263</v>
      </c>
      <c r="H120" t="s">
        <v>102</v>
      </c>
      <c r="I120" s="77">
        <v>431.03</v>
      </c>
      <c r="J120" s="77">
        <v>5877</v>
      </c>
      <c r="K120" s="77">
        <v>0</v>
      </c>
      <c r="L120" s="77">
        <v>25.331633100000001</v>
      </c>
      <c r="M120" s="78">
        <v>0</v>
      </c>
      <c r="N120" s="78">
        <v>2.9999999999999997E-4</v>
      </c>
      <c r="O120" s="78">
        <v>1E-4</v>
      </c>
    </row>
    <row r="121" spans="2:15">
      <c r="B121" t="s">
        <v>594</v>
      </c>
      <c r="C121" t="s">
        <v>595</v>
      </c>
      <c r="D121" t="s">
        <v>100</v>
      </c>
      <c r="E121" t="s">
        <v>123</v>
      </c>
      <c r="F121" t="s">
        <v>596</v>
      </c>
      <c r="G121" t="s">
        <v>263</v>
      </c>
      <c r="H121" t="s">
        <v>102</v>
      </c>
      <c r="I121" s="77">
        <v>4448.8599999999997</v>
      </c>
      <c r="J121" s="77">
        <v>1258</v>
      </c>
      <c r="K121" s="77">
        <v>0</v>
      </c>
      <c r="L121" s="77">
        <v>55.966658799999998</v>
      </c>
      <c r="M121" s="78">
        <v>1E-4</v>
      </c>
      <c r="N121" s="78">
        <v>5.9999999999999995E-4</v>
      </c>
      <c r="O121" s="78">
        <v>2.0000000000000001E-4</v>
      </c>
    </row>
    <row r="122" spans="2:15">
      <c r="B122" t="s">
        <v>597</v>
      </c>
      <c r="C122" t="s">
        <v>598</v>
      </c>
      <c r="D122" t="s">
        <v>100</v>
      </c>
      <c r="E122" t="s">
        <v>123</v>
      </c>
      <c r="F122" t="s">
        <v>599</v>
      </c>
      <c r="G122" t="s">
        <v>263</v>
      </c>
      <c r="H122" t="s">
        <v>102</v>
      </c>
      <c r="I122" s="77">
        <v>5092.22</v>
      </c>
      <c r="J122" s="77">
        <v>670.4</v>
      </c>
      <c r="K122" s="77">
        <v>0</v>
      </c>
      <c r="L122" s="77">
        <v>34.13824288</v>
      </c>
      <c r="M122" s="78">
        <v>1E-4</v>
      </c>
      <c r="N122" s="78">
        <v>2.9999999999999997E-4</v>
      </c>
      <c r="O122" s="78">
        <v>1E-4</v>
      </c>
    </row>
    <row r="123" spans="2:15">
      <c r="B123" t="s">
        <v>600</v>
      </c>
      <c r="C123" t="s">
        <v>601</v>
      </c>
      <c r="D123" t="s">
        <v>100</v>
      </c>
      <c r="E123" t="s">
        <v>123</v>
      </c>
      <c r="F123" t="s">
        <v>602</v>
      </c>
      <c r="G123" t="s">
        <v>263</v>
      </c>
      <c r="H123" t="s">
        <v>102</v>
      </c>
      <c r="I123" s="77">
        <v>4808.82</v>
      </c>
      <c r="J123" s="77">
        <v>571.70000000000005</v>
      </c>
      <c r="K123" s="77">
        <v>0</v>
      </c>
      <c r="L123" s="77">
        <v>27.492023939999999</v>
      </c>
      <c r="M123" s="78">
        <v>1E-4</v>
      </c>
      <c r="N123" s="78">
        <v>2.9999999999999997E-4</v>
      </c>
      <c r="O123" s="78">
        <v>1E-4</v>
      </c>
    </row>
    <row r="124" spans="2:15">
      <c r="B124" t="s">
        <v>603</v>
      </c>
      <c r="C124" t="s">
        <v>604</v>
      </c>
      <c r="D124" t="s">
        <v>100</v>
      </c>
      <c r="E124" t="s">
        <v>123</v>
      </c>
      <c r="F124" t="s">
        <v>605</v>
      </c>
      <c r="G124" t="s">
        <v>399</v>
      </c>
      <c r="H124" t="s">
        <v>102</v>
      </c>
      <c r="I124" s="77">
        <v>49989.36</v>
      </c>
      <c r="J124" s="77">
        <v>161.5</v>
      </c>
      <c r="K124" s="77">
        <v>0</v>
      </c>
      <c r="L124" s="77">
        <v>80.732816400000004</v>
      </c>
      <c r="M124" s="78">
        <v>2.0000000000000001E-4</v>
      </c>
      <c r="N124" s="78">
        <v>8.0000000000000004E-4</v>
      </c>
      <c r="O124" s="78">
        <v>2.9999999999999997E-4</v>
      </c>
    </row>
    <row r="125" spans="2:15">
      <c r="B125" t="s">
        <v>606</v>
      </c>
      <c r="C125" t="s">
        <v>607</v>
      </c>
      <c r="D125" t="s">
        <v>100</v>
      </c>
      <c r="E125" t="s">
        <v>123</v>
      </c>
      <c r="F125" t="s">
        <v>608</v>
      </c>
      <c r="G125" t="s">
        <v>609</v>
      </c>
      <c r="H125" t="s">
        <v>102</v>
      </c>
      <c r="I125" s="77">
        <v>1476.3</v>
      </c>
      <c r="J125" s="77">
        <v>2052</v>
      </c>
      <c r="K125" s="77">
        <v>0</v>
      </c>
      <c r="L125" s="77">
        <v>30.293676000000001</v>
      </c>
      <c r="M125" s="78">
        <v>0</v>
      </c>
      <c r="N125" s="78">
        <v>2.9999999999999997E-4</v>
      </c>
      <c r="O125" s="78">
        <v>1E-4</v>
      </c>
    </row>
    <row r="126" spans="2:15">
      <c r="B126" t="s">
        <v>610</v>
      </c>
      <c r="C126" t="s">
        <v>611</v>
      </c>
      <c r="D126" t="s">
        <v>100</v>
      </c>
      <c r="E126" t="s">
        <v>123</v>
      </c>
      <c r="F126" t="s">
        <v>612</v>
      </c>
      <c r="G126" t="s">
        <v>284</v>
      </c>
      <c r="H126" t="s">
        <v>102</v>
      </c>
      <c r="I126" s="77">
        <v>1094.71</v>
      </c>
      <c r="J126" s="77">
        <v>27970</v>
      </c>
      <c r="K126" s="77">
        <v>0</v>
      </c>
      <c r="L126" s="77">
        <v>306.19038699999999</v>
      </c>
      <c r="M126" s="78">
        <v>2.9999999999999997E-4</v>
      </c>
      <c r="N126" s="78">
        <v>3.0999999999999999E-3</v>
      </c>
      <c r="O126" s="78">
        <v>1.1000000000000001E-3</v>
      </c>
    </row>
    <row r="127" spans="2:15">
      <c r="B127" t="s">
        <v>613</v>
      </c>
      <c r="C127" t="s">
        <v>614</v>
      </c>
      <c r="D127" t="s">
        <v>100</v>
      </c>
      <c r="E127" t="s">
        <v>123</v>
      </c>
      <c r="F127" t="s">
        <v>615</v>
      </c>
      <c r="G127" t="s">
        <v>284</v>
      </c>
      <c r="H127" t="s">
        <v>102</v>
      </c>
      <c r="I127" s="77">
        <v>34.020000000000003</v>
      </c>
      <c r="J127" s="77">
        <v>136.9</v>
      </c>
      <c r="K127" s="77">
        <v>0</v>
      </c>
      <c r="L127" s="77">
        <v>4.6573379999999998E-2</v>
      </c>
      <c r="M127" s="78">
        <v>0</v>
      </c>
      <c r="N127" s="78">
        <v>0</v>
      </c>
      <c r="O127" s="78">
        <v>0</v>
      </c>
    </row>
    <row r="128" spans="2:15">
      <c r="B128" t="s">
        <v>616</v>
      </c>
      <c r="C128" t="s">
        <v>617</v>
      </c>
      <c r="D128" t="s">
        <v>100</v>
      </c>
      <c r="E128" t="s">
        <v>123</v>
      </c>
      <c r="F128" t="s">
        <v>618</v>
      </c>
      <c r="G128" t="s">
        <v>284</v>
      </c>
      <c r="H128" t="s">
        <v>102</v>
      </c>
      <c r="I128" s="77">
        <v>4448.8599999999997</v>
      </c>
      <c r="J128" s="77">
        <v>429</v>
      </c>
      <c r="K128" s="77">
        <v>0</v>
      </c>
      <c r="L128" s="77">
        <v>19.085609399999999</v>
      </c>
      <c r="M128" s="78">
        <v>0</v>
      </c>
      <c r="N128" s="78">
        <v>2.0000000000000001E-4</v>
      </c>
      <c r="O128" s="78">
        <v>1E-4</v>
      </c>
    </row>
    <row r="129" spans="2:15">
      <c r="B129" t="s">
        <v>619</v>
      </c>
      <c r="C129" t="s">
        <v>620</v>
      </c>
      <c r="D129" t="s">
        <v>100</v>
      </c>
      <c r="E129" t="s">
        <v>123</v>
      </c>
      <c r="F129" t="s">
        <v>621</v>
      </c>
      <c r="G129" t="s">
        <v>284</v>
      </c>
      <c r="H129" t="s">
        <v>102</v>
      </c>
      <c r="I129" s="77">
        <v>5103.28</v>
      </c>
      <c r="J129" s="77">
        <v>3146</v>
      </c>
      <c r="K129" s="77">
        <v>0</v>
      </c>
      <c r="L129" s="77">
        <v>160.5491888</v>
      </c>
      <c r="M129" s="78">
        <v>1E-4</v>
      </c>
      <c r="N129" s="78">
        <v>1.6000000000000001E-3</v>
      </c>
      <c r="O129" s="78">
        <v>5.9999999999999995E-4</v>
      </c>
    </row>
    <row r="130" spans="2:15">
      <c r="B130" t="s">
        <v>622</v>
      </c>
      <c r="C130" t="s">
        <v>623</v>
      </c>
      <c r="D130" t="s">
        <v>100</v>
      </c>
      <c r="E130" t="s">
        <v>123</v>
      </c>
      <c r="F130" t="s">
        <v>624</v>
      </c>
      <c r="G130" t="s">
        <v>625</v>
      </c>
      <c r="H130" t="s">
        <v>102</v>
      </c>
      <c r="I130" s="77">
        <v>742.85</v>
      </c>
      <c r="J130" s="77">
        <v>1868</v>
      </c>
      <c r="K130" s="77">
        <v>0</v>
      </c>
      <c r="L130" s="77">
        <v>13.876438</v>
      </c>
      <c r="M130" s="78">
        <v>2.0000000000000001E-4</v>
      </c>
      <c r="N130" s="78">
        <v>1E-4</v>
      </c>
      <c r="O130" s="78">
        <v>0</v>
      </c>
    </row>
    <row r="131" spans="2:15">
      <c r="B131" t="s">
        <v>626</v>
      </c>
      <c r="C131" t="s">
        <v>627</v>
      </c>
      <c r="D131" t="s">
        <v>100</v>
      </c>
      <c r="E131" t="s">
        <v>123</v>
      </c>
      <c r="F131" t="s">
        <v>628</v>
      </c>
      <c r="G131" t="s">
        <v>629</v>
      </c>
      <c r="H131" t="s">
        <v>102</v>
      </c>
      <c r="I131" s="77">
        <v>2919.92</v>
      </c>
      <c r="J131" s="77">
        <v>472.1</v>
      </c>
      <c r="K131" s="77">
        <v>0</v>
      </c>
      <c r="L131" s="77">
        <v>13.784942320000001</v>
      </c>
      <c r="M131" s="78">
        <v>1E-4</v>
      </c>
      <c r="N131" s="78">
        <v>1E-4</v>
      </c>
      <c r="O131" s="78">
        <v>0</v>
      </c>
    </row>
    <row r="132" spans="2:15">
      <c r="B132" t="s">
        <v>630</v>
      </c>
      <c r="C132" t="s">
        <v>631</v>
      </c>
      <c r="D132" t="s">
        <v>100</v>
      </c>
      <c r="E132" t="s">
        <v>123</v>
      </c>
      <c r="F132" t="s">
        <v>632</v>
      </c>
      <c r="G132" t="s">
        <v>112</v>
      </c>
      <c r="H132" t="s">
        <v>102</v>
      </c>
      <c r="I132" s="77">
        <v>3060.95</v>
      </c>
      <c r="J132" s="77">
        <v>2414</v>
      </c>
      <c r="K132" s="77">
        <v>0</v>
      </c>
      <c r="L132" s="77">
        <v>73.891333000000003</v>
      </c>
      <c r="M132" s="78">
        <v>1E-4</v>
      </c>
      <c r="N132" s="78">
        <v>6.9999999999999999E-4</v>
      </c>
      <c r="O132" s="78">
        <v>2.9999999999999997E-4</v>
      </c>
    </row>
    <row r="133" spans="2:15">
      <c r="B133" t="s">
        <v>633</v>
      </c>
      <c r="C133" t="s">
        <v>634</v>
      </c>
      <c r="D133" t="s">
        <v>100</v>
      </c>
      <c r="E133" t="s">
        <v>123</v>
      </c>
      <c r="F133" t="s">
        <v>635</v>
      </c>
      <c r="G133" t="s">
        <v>112</v>
      </c>
      <c r="H133" t="s">
        <v>102</v>
      </c>
      <c r="I133" s="77">
        <v>712.39</v>
      </c>
      <c r="J133" s="77">
        <v>11370</v>
      </c>
      <c r="K133" s="77">
        <v>0</v>
      </c>
      <c r="L133" s="77">
        <v>80.998743000000005</v>
      </c>
      <c r="M133" s="78">
        <v>1E-4</v>
      </c>
      <c r="N133" s="78">
        <v>8.0000000000000004E-4</v>
      </c>
      <c r="O133" s="78">
        <v>2.9999999999999997E-4</v>
      </c>
    </row>
    <row r="134" spans="2:15">
      <c r="B134" t="s">
        <v>636</v>
      </c>
      <c r="C134" t="s">
        <v>637</v>
      </c>
      <c r="D134" t="s">
        <v>100</v>
      </c>
      <c r="E134" t="s">
        <v>123</v>
      </c>
      <c r="F134" t="s">
        <v>638</v>
      </c>
      <c r="G134" t="s">
        <v>112</v>
      </c>
      <c r="H134" t="s">
        <v>102</v>
      </c>
      <c r="I134" s="77">
        <v>16821.13</v>
      </c>
      <c r="J134" s="77">
        <v>570</v>
      </c>
      <c r="K134" s="77">
        <v>1.65456</v>
      </c>
      <c r="L134" s="77">
        <v>97.535000999999994</v>
      </c>
      <c r="M134" s="78">
        <v>1E-4</v>
      </c>
      <c r="N134" s="78">
        <v>1E-3</v>
      </c>
      <c r="O134" s="78">
        <v>2.9999999999999997E-4</v>
      </c>
    </row>
    <row r="135" spans="2:15">
      <c r="B135" t="s">
        <v>639</v>
      </c>
      <c r="C135" t="s">
        <v>640</v>
      </c>
      <c r="D135" t="s">
        <v>100</v>
      </c>
      <c r="E135" t="s">
        <v>123</v>
      </c>
      <c r="F135" t="s">
        <v>641</v>
      </c>
      <c r="G135" t="s">
        <v>112</v>
      </c>
      <c r="H135" t="s">
        <v>102</v>
      </c>
      <c r="I135" s="77">
        <v>2384.34</v>
      </c>
      <c r="J135" s="77">
        <v>7</v>
      </c>
      <c r="K135" s="77">
        <v>0</v>
      </c>
      <c r="L135" s="77">
        <v>0.16690379999999999</v>
      </c>
      <c r="M135" s="78">
        <v>1E-4</v>
      </c>
      <c r="N135" s="78">
        <v>0</v>
      </c>
      <c r="O135" s="78">
        <v>0</v>
      </c>
    </row>
    <row r="136" spans="2:15">
      <c r="B136" t="s">
        <v>642</v>
      </c>
      <c r="C136" t="s">
        <v>643</v>
      </c>
      <c r="D136" t="s">
        <v>100</v>
      </c>
      <c r="E136" t="s">
        <v>123</v>
      </c>
      <c r="F136" t="s">
        <v>644</v>
      </c>
      <c r="G136" t="s">
        <v>112</v>
      </c>
      <c r="H136" t="s">
        <v>102</v>
      </c>
      <c r="I136" s="77">
        <v>3516.01</v>
      </c>
      <c r="J136" s="77">
        <v>9315</v>
      </c>
      <c r="K136" s="77">
        <v>0</v>
      </c>
      <c r="L136" s="77">
        <v>327.51633149999998</v>
      </c>
      <c r="M136" s="78">
        <v>1E-4</v>
      </c>
      <c r="N136" s="78">
        <v>3.3E-3</v>
      </c>
      <c r="O136" s="78">
        <v>1.1000000000000001E-3</v>
      </c>
    </row>
    <row r="137" spans="2:15">
      <c r="B137" t="s">
        <v>645</v>
      </c>
      <c r="C137" t="s">
        <v>646</v>
      </c>
      <c r="D137" t="s">
        <v>100</v>
      </c>
      <c r="E137" t="s">
        <v>123</v>
      </c>
      <c r="F137" t="s">
        <v>647</v>
      </c>
      <c r="G137" t="s">
        <v>313</v>
      </c>
      <c r="H137" t="s">
        <v>102</v>
      </c>
      <c r="I137" s="77">
        <v>3537.95</v>
      </c>
      <c r="J137" s="77">
        <v>1233</v>
      </c>
      <c r="K137" s="77">
        <v>0</v>
      </c>
      <c r="L137" s="77">
        <v>43.622923499999999</v>
      </c>
      <c r="M137" s="78">
        <v>2.0000000000000001E-4</v>
      </c>
      <c r="N137" s="78">
        <v>4.0000000000000002E-4</v>
      </c>
      <c r="O137" s="78">
        <v>2.0000000000000001E-4</v>
      </c>
    </row>
    <row r="138" spans="2:15">
      <c r="B138" t="s">
        <v>648</v>
      </c>
      <c r="C138" t="s">
        <v>649</v>
      </c>
      <c r="D138" t="s">
        <v>100</v>
      </c>
      <c r="E138" t="s">
        <v>123</v>
      </c>
      <c r="F138" t="s">
        <v>650</v>
      </c>
      <c r="G138" t="s">
        <v>651</v>
      </c>
      <c r="H138" t="s">
        <v>102</v>
      </c>
      <c r="I138" s="77">
        <v>4864.93</v>
      </c>
      <c r="J138" s="77">
        <v>514.70000000000005</v>
      </c>
      <c r="K138" s="77">
        <v>0</v>
      </c>
      <c r="L138" s="77">
        <v>25.039794709999999</v>
      </c>
      <c r="M138" s="78">
        <v>2.9999999999999997E-4</v>
      </c>
      <c r="N138" s="78">
        <v>2.9999999999999997E-4</v>
      </c>
      <c r="O138" s="78">
        <v>1E-4</v>
      </c>
    </row>
    <row r="139" spans="2:15">
      <c r="B139" t="s">
        <v>652</v>
      </c>
      <c r="C139" t="s">
        <v>653</v>
      </c>
      <c r="D139" t="s">
        <v>100</v>
      </c>
      <c r="E139" t="s">
        <v>123</v>
      </c>
      <c r="F139" t="s">
        <v>654</v>
      </c>
      <c r="G139" t="s">
        <v>323</v>
      </c>
      <c r="H139" t="s">
        <v>102</v>
      </c>
      <c r="I139" s="77">
        <v>6020.83</v>
      </c>
      <c r="J139" s="77">
        <v>1146</v>
      </c>
      <c r="K139" s="77">
        <v>0</v>
      </c>
      <c r="L139" s="77">
        <v>68.998711799999995</v>
      </c>
      <c r="M139" s="78">
        <v>2.0000000000000001E-4</v>
      </c>
      <c r="N139" s="78">
        <v>6.9999999999999999E-4</v>
      </c>
      <c r="O139" s="78">
        <v>2.0000000000000001E-4</v>
      </c>
    </row>
    <row r="140" spans="2:15">
      <c r="B140" t="s">
        <v>655</v>
      </c>
      <c r="C140" t="s">
        <v>656</v>
      </c>
      <c r="D140" t="s">
        <v>100</v>
      </c>
      <c r="E140" t="s">
        <v>123</v>
      </c>
      <c r="F140" t="s">
        <v>657</v>
      </c>
      <c r="G140" t="s">
        <v>323</v>
      </c>
      <c r="H140" t="s">
        <v>102</v>
      </c>
      <c r="I140" s="77">
        <v>3758.95</v>
      </c>
      <c r="J140" s="77">
        <v>702.3</v>
      </c>
      <c r="K140" s="77">
        <v>0</v>
      </c>
      <c r="L140" s="77">
        <v>26.399105850000002</v>
      </c>
      <c r="M140" s="78">
        <v>2.0000000000000001E-4</v>
      </c>
      <c r="N140" s="78">
        <v>2.9999999999999997E-4</v>
      </c>
      <c r="O140" s="78">
        <v>1E-4</v>
      </c>
    </row>
    <row r="141" spans="2:15">
      <c r="B141" t="s">
        <v>658</v>
      </c>
      <c r="C141" t="s">
        <v>659</v>
      </c>
      <c r="D141" t="s">
        <v>100</v>
      </c>
      <c r="E141" t="s">
        <v>123</v>
      </c>
      <c r="F141" t="s">
        <v>660</v>
      </c>
      <c r="G141" t="s">
        <v>323</v>
      </c>
      <c r="H141" t="s">
        <v>102</v>
      </c>
      <c r="I141" s="77">
        <v>1642.31</v>
      </c>
      <c r="J141" s="77">
        <v>535.29999999999995</v>
      </c>
      <c r="K141" s="77">
        <v>0</v>
      </c>
      <c r="L141" s="77">
        <v>8.7912854300000003</v>
      </c>
      <c r="M141" s="78">
        <v>1E-4</v>
      </c>
      <c r="N141" s="78">
        <v>1E-4</v>
      </c>
      <c r="O141" s="78">
        <v>0</v>
      </c>
    </row>
    <row r="142" spans="2:15">
      <c r="B142" t="s">
        <v>661</v>
      </c>
      <c r="C142" t="s">
        <v>662</v>
      </c>
      <c r="D142" t="s">
        <v>100</v>
      </c>
      <c r="E142" t="s">
        <v>123</v>
      </c>
      <c r="F142" t="s">
        <v>663</v>
      </c>
      <c r="G142" t="s">
        <v>323</v>
      </c>
      <c r="H142" t="s">
        <v>102</v>
      </c>
      <c r="I142" s="77">
        <v>28673.77</v>
      </c>
      <c r="J142" s="77">
        <v>1040</v>
      </c>
      <c r="K142" s="77">
        <v>0</v>
      </c>
      <c r="L142" s="77">
        <v>298.20720799999998</v>
      </c>
      <c r="M142" s="78">
        <v>2.9999999999999997E-4</v>
      </c>
      <c r="N142" s="78">
        <v>3.0000000000000001E-3</v>
      </c>
      <c r="O142" s="78">
        <v>1E-3</v>
      </c>
    </row>
    <row r="143" spans="2:15">
      <c r="B143" t="s">
        <v>664</v>
      </c>
      <c r="C143" t="s">
        <v>665</v>
      </c>
      <c r="D143" t="s">
        <v>100</v>
      </c>
      <c r="E143" t="s">
        <v>123</v>
      </c>
      <c r="F143" t="s">
        <v>666</v>
      </c>
      <c r="G143" t="s">
        <v>323</v>
      </c>
      <c r="H143" t="s">
        <v>102</v>
      </c>
      <c r="I143" s="77">
        <v>3603.17</v>
      </c>
      <c r="J143" s="77">
        <v>3273</v>
      </c>
      <c r="K143" s="77">
        <v>0</v>
      </c>
      <c r="L143" s="77">
        <v>117.93175410000001</v>
      </c>
      <c r="M143" s="78">
        <v>1E-4</v>
      </c>
      <c r="N143" s="78">
        <v>1.1999999999999999E-3</v>
      </c>
      <c r="O143" s="78">
        <v>4.0000000000000002E-4</v>
      </c>
    </row>
    <row r="144" spans="2:15">
      <c r="B144" t="s">
        <v>667</v>
      </c>
      <c r="C144" t="s">
        <v>668</v>
      </c>
      <c r="D144" t="s">
        <v>100</v>
      </c>
      <c r="E144" t="s">
        <v>123</v>
      </c>
      <c r="F144" t="s">
        <v>669</v>
      </c>
      <c r="G144" t="s">
        <v>323</v>
      </c>
      <c r="H144" t="s">
        <v>102</v>
      </c>
      <c r="I144" s="77">
        <v>18417.7</v>
      </c>
      <c r="J144" s="77">
        <v>279.10000000000002</v>
      </c>
      <c r="K144" s="77">
        <v>0</v>
      </c>
      <c r="L144" s="77">
        <v>51.403800699999998</v>
      </c>
      <c r="M144" s="78">
        <v>2.0000000000000001E-4</v>
      </c>
      <c r="N144" s="78">
        <v>5.0000000000000001E-4</v>
      </c>
      <c r="O144" s="78">
        <v>2.0000000000000001E-4</v>
      </c>
    </row>
    <row r="145" spans="2:15">
      <c r="B145" t="s">
        <v>670</v>
      </c>
      <c r="C145" t="s">
        <v>671</v>
      </c>
      <c r="D145" t="s">
        <v>100</v>
      </c>
      <c r="E145" t="s">
        <v>123</v>
      </c>
      <c r="F145" t="s">
        <v>672</v>
      </c>
      <c r="G145" t="s">
        <v>323</v>
      </c>
      <c r="H145" t="s">
        <v>102</v>
      </c>
      <c r="I145" s="77">
        <v>1112.21</v>
      </c>
      <c r="J145" s="77">
        <v>5515</v>
      </c>
      <c r="K145" s="77">
        <v>0.66732999999999998</v>
      </c>
      <c r="L145" s="77">
        <v>62.005711499999997</v>
      </c>
      <c r="M145" s="78">
        <v>1E-4</v>
      </c>
      <c r="N145" s="78">
        <v>5.9999999999999995E-4</v>
      </c>
      <c r="O145" s="78">
        <v>2.0000000000000001E-4</v>
      </c>
    </row>
    <row r="146" spans="2:15">
      <c r="B146" t="s">
        <v>673</v>
      </c>
      <c r="C146" t="s">
        <v>674</v>
      </c>
      <c r="D146" t="s">
        <v>100</v>
      </c>
      <c r="E146" t="s">
        <v>123</v>
      </c>
      <c r="F146" t="s">
        <v>675</v>
      </c>
      <c r="G146" t="s">
        <v>323</v>
      </c>
      <c r="H146" t="s">
        <v>102</v>
      </c>
      <c r="I146" s="77">
        <v>4361.2</v>
      </c>
      <c r="J146" s="77">
        <v>1053</v>
      </c>
      <c r="K146" s="77">
        <v>0</v>
      </c>
      <c r="L146" s="77">
        <v>45.923436000000002</v>
      </c>
      <c r="M146" s="78">
        <v>2.9999999999999997E-4</v>
      </c>
      <c r="N146" s="78">
        <v>5.0000000000000001E-4</v>
      </c>
      <c r="O146" s="78">
        <v>2.0000000000000001E-4</v>
      </c>
    </row>
    <row r="147" spans="2:15">
      <c r="B147" t="s">
        <v>676</v>
      </c>
      <c r="C147" t="s">
        <v>677</v>
      </c>
      <c r="D147" t="s">
        <v>100</v>
      </c>
      <c r="E147" t="s">
        <v>123</v>
      </c>
      <c r="F147" t="s">
        <v>678</v>
      </c>
      <c r="G147" t="s">
        <v>334</v>
      </c>
      <c r="H147" t="s">
        <v>102</v>
      </c>
      <c r="I147" s="77">
        <v>2607.58</v>
      </c>
      <c r="J147" s="77">
        <v>1966</v>
      </c>
      <c r="K147" s="77">
        <v>2.9310299999999998</v>
      </c>
      <c r="L147" s="77">
        <v>54.196052799999997</v>
      </c>
      <c r="M147" s="78">
        <v>2.0000000000000001E-4</v>
      </c>
      <c r="N147" s="78">
        <v>5.0000000000000001E-4</v>
      </c>
      <c r="O147" s="78">
        <v>2.0000000000000001E-4</v>
      </c>
    </row>
    <row r="148" spans="2:15">
      <c r="B148" t="s">
        <v>679</v>
      </c>
      <c r="C148" t="s">
        <v>680</v>
      </c>
      <c r="D148" t="s">
        <v>100</v>
      </c>
      <c r="E148" t="s">
        <v>123</v>
      </c>
      <c r="F148" t="s">
        <v>681</v>
      </c>
      <c r="G148" t="s">
        <v>334</v>
      </c>
      <c r="H148" t="s">
        <v>102</v>
      </c>
      <c r="I148" s="77">
        <v>109.97</v>
      </c>
      <c r="J148" s="77">
        <v>14700</v>
      </c>
      <c r="K148" s="77">
        <v>0</v>
      </c>
      <c r="L148" s="77">
        <v>16.165590000000002</v>
      </c>
      <c r="M148" s="78">
        <v>0</v>
      </c>
      <c r="N148" s="78">
        <v>2.0000000000000001E-4</v>
      </c>
      <c r="O148" s="78">
        <v>1E-4</v>
      </c>
    </row>
    <row r="149" spans="2:15">
      <c r="B149" t="s">
        <v>682</v>
      </c>
      <c r="C149" t="s">
        <v>683</v>
      </c>
      <c r="D149" t="s">
        <v>100</v>
      </c>
      <c r="E149" t="s">
        <v>123</v>
      </c>
      <c r="F149" t="s">
        <v>684</v>
      </c>
      <c r="G149" t="s">
        <v>334</v>
      </c>
      <c r="H149" t="s">
        <v>102</v>
      </c>
      <c r="I149" s="77">
        <v>1898.41</v>
      </c>
      <c r="J149" s="77">
        <v>8299</v>
      </c>
      <c r="K149" s="77">
        <v>0</v>
      </c>
      <c r="L149" s="77">
        <v>157.54904590000001</v>
      </c>
      <c r="M149" s="78">
        <v>2.0000000000000001E-4</v>
      </c>
      <c r="N149" s="78">
        <v>1.6000000000000001E-3</v>
      </c>
      <c r="O149" s="78">
        <v>5.9999999999999995E-4</v>
      </c>
    </row>
    <row r="150" spans="2:15">
      <c r="B150" t="s">
        <v>685</v>
      </c>
      <c r="C150" t="s">
        <v>686</v>
      </c>
      <c r="D150" t="s">
        <v>100</v>
      </c>
      <c r="E150" t="s">
        <v>123</v>
      </c>
      <c r="F150" t="s">
        <v>687</v>
      </c>
      <c r="G150" t="s">
        <v>688</v>
      </c>
      <c r="H150" t="s">
        <v>102</v>
      </c>
      <c r="I150" s="77">
        <v>3614.7</v>
      </c>
      <c r="J150" s="77">
        <v>738.2</v>
      </c>
      <c r="K150" s="77">
        <v>0</v>
      </c>
      <c r="L150" s="77">
        <v>26.683715400000001</v>
      </c>
      <c r="M150" s="78">
        <v>1E-4</v>
      </c>
      <c r="N150" s="78">
        <v>2.9999999999999997E-4</v>
      </c>
      <c r="O150" s="78">
        <v>1E-4</v>
      </c>
    </row>
    <row r="151" spans="2:15">
      <c r="B151" t="s">
        <v>689</v>
      </c>
      <c r="C151" t="s">
        <v>690</v>
      </c>
      <c r="D151" t="s">
        <v>100</v>
      </c>
      <c r="E151" t="s">
        <v>123</v>
      </c>
      <c r="F151" t="s">
        <v>691</v>
      </c>
      <c r="G151" t="s">
        <v>472</v>
      </c>
      <c r="H151" t="s">
        <v>102</v>
      </c>
      <c r="I151" s="77">
        <v>1793.9</v>
      </c>
      <c r="J151" s="77">
        <v>6895</v>
      </c>
      <c r="K151" s="77">
        <v>0</v>
      </c>
      <c r="L151" s="77">
        <v>123.68940499999999</v>
      </c>
      <c r="M151" s="78">
        <v>0</v>
      </c>
      <c r="N151" s="78">
        <v>1.1999999999999999E-3</v>
      </c>
      <c r="O151" s="78">
        <v>4.0000000000000002E-4</v>
      </c>
    </row>
    <row r="152" spans="2:15">
      <c r="B152" t="s">
        <v>692</v>
      </c>
      <c r="C152" t="s">
        <v>693</v>
      </c>
      <c r="D152" t="s">
        <v>100</v>
      </c>
      <c r="E152" t="s">
        <v>123</v>
      </c>
      <c r="F152" t="s">
        <v>694</v>
      </c>
      <c r="G152" t="s">
        <v>476</v>
      </c>
      <c r="H152" t="s">
        <v>102</v>
      </c>
      <c r="I152" s="77">
        <v>5338.63</v>
      </c>
      <c r="J152" s="77">
        <v>542.5</v>
      </c>
      <c r="K152" s="77">
        <v>0</v>
      </c>
      <c r="L152" s="77">
        <v>28.962067749999999</v>
      </c>
      <c r="M152" s="78">
        <v>1E-4</v>
      </c>
      <c r="N152" s="78">
        <v>2.9999999999999997E-4</v>
      </c>
      <c r="O152" s="78">
        <v>1E-4</v>
      </c>
    </row>
    <row r="153" spans="2:15">
      <c r="B153" t="s">
        <v>695</v>
      </c>
      <c r="C153" t="s">
        <v>696</v>
      </c>
      <c r="D153" t="s">
        <v>100</v>
      </c>
      <c r="E153" t="s">
        <v>123</v>
      </c>
      <c r="F153" t="s">
        <v>697</v>
      </c>
      <c r="G153" t="s">
        <v>476</v>
      </c>
      <c r="H153" t="s">
        <v>102</v>
      </c>
      <c r="I153" s="77">
        <v>18418.27</v>
      </c>
      <c r="J153" s="77">
        <v>192.8</v>
      </c>
      <c r="K153" s="77">
        <v>0</v>
      </c>
      <c r="L153" s="77">
        <v>35.510424559999997</v>
      </c>
      <c r="M153" s="78">
        <v>1E-4</v>
      </c>
      <c r="N153" s="78">
        <v>4.0000000000000002E-4</v>
      </c>
      <c r="O153" s="78">
        <v>1E-4</v>
      </c>
    </row>
    <row r="154" spans="2:15">
      <c r="B154" t="s">
        <v>698</v>
      </c>
      <c r="C154" t="s">
        <v>699</v>
      </c>
      <c r="D154" t="s">
        <v>100</v>
      </c>
      <c r="E154" t="s">
        <v>123</v>
      </c>
      <c r="F154" t="s">
        <v>700</v>
      </c>
      <c r="G154" t="s">
        <v>476</v>
      </c>
      <c r="H154" t="s">
        <v>102</v>
      </c>
      <c r="I154" s="77">
        <v>7072.04</v>
      </c>
      <c r="J154" s="77">
        <v>759.4</v>
      </c>
      <c r="K154" s="77">
        <v>0</v>
      </c>
      <c r="L154" s="77">
        <v>53.705071760000003</v>
      </c>
      <c r="M154" s="78">
        <v>2.0000000000000001E-4</v>
      </c>
      <c r="N154" s="78">
        <v>5.0000000000000001E-4</v>
      </c>
      <c r="O154" s="78">
        <v>2.0000000000000001E-4</v>
      </c>
    </row>
    <row r="155" spans="2:15">
      <c r="B155" t="s">
        <v>701</v>
      </c>
      <c r="C155" t="s">
        <v>702</v>
      </c>
      <c r="D155" t="s">
        <v>100</v>
      </c>
      <c r="E155" t="s">
        <v>123</v>
      </c>
      <c r="F155" t="s">
        <v>703</v>
      </c>
      <c r="G155" t="s">
        <v>338</v>
      </c>
      <c r="H155" t="s">
        <v>102</v>
      </c>
      <c r="I155" s="77">
        <v>1483.98</v>
      </c>
      <c r="J155" s="77">
        <v>9300</v>
      </c>
      <c r="K155" s="77">
        <v>0</v>
      </c>
      <c r="L155" s="77">
        <v>138.01014000000001</v>
      </c>
      <c r="M155" s="78">
        <v>2.0000000000000001E-4</v>
      </c>
      <c r="N155" s="78">
        <v>1.4E-3</v>
      </c>
      <c r="O155" s="78">
        <v>5.0000000000000001E-4</v>
      </c>
    </row>
    <row r="156" spans="2:15">
      <c r="B156" t="s">
        <v>704</v>
      </c>
      <c r="C156" t="s">
        <v>705</v>
      </c>
      <c r="D156" t="s">
        <v>100</v>
      </c>
      <c r="E156" t="s">
        <v>123</v>
      </c>
      <c r="F156" t="s">
        <v>706</v>
      </c>
      <c r="G156" t="s">
        <v>338</v>
      </c>
      <c r="H156" t="s">
        <v>102</v>
      </c>
      <c r="I156" s="77">
        <v>20019.86</v>
      </c>
      <c r="J156" s="77">
        <v>424.7</v>
      </c>
      <c r="K156" s="77">
        <v>0</v>
      </c>
      <c r="L156" s="77">
        <v>85.024345420000003</v>
      </c>
      <c r="M156" s="78">
        <v>1E-4</v>
      </c>
      <c r="N156" s="78">
        <v>8.9999999999999998E-4</v>
      </c>
      <c r="O156" s="78">
        <v>2.9999999999999997E-4</v>
      </c>
    </row>
    <row r="157" spans="2:15">
      <c r="B157" t="s">
        <v>707</v>
      </c>
      <c r="C157" t="s">
        <v>708</v>
      </c>
      <c r="D157" t="s">
        <v>100</v>
      </c>
      <c r="E157" t="s">
        <v>123</v>
      </c>
      <c r="F157" t="s">
        <v>709</v>
      </c>
      <c r="G157" t="s">
        <v>338</v>
      </c>
      <c r="H157" t="s">
        <v>102</v>
      </c>
      <c r="I157" s="77">
        <v>312.3</v>
      </c>
      <c r="J157" s="77">
        <v>18850</v>
      </c>
      <c r="K157" s="77">
        <v>0</v>
      </c>
      <c r="L157" s="77">
        <v>58.868549999999999</v>
      </c>
      <c r="M157" s="78">
        <v>1E-4</v>
      </c>
      <c r="N157" s="78">
        <v>5.9999999999999995E-4</v>
      </c>
      <c r="O157" s="78">
        <v>2.0000000000000001E-4</v>
      </c>
    </row>
    <row r="158" spans="2:15">
      <c r="B158" t="s">
        <v>710</v>
      </c>
      <c r="C158" t="s">
        <v>711</v>
      </c>
      <c r="D158" t="s">
        <v>100</v>
      </c>
      <c r="E158" t="s">
        <v>123</v>
      </c>
      <c r="F158" t="s">
        <v>712</v>
      </c>
      <c r="G158" t="s">
        <v>338</v>
      </c>
      <c r="H158" t="s">
        <v>102</v>
      </c>
      <c r="I158" s="77">
        <v>2254.11</v>
      </c>
      <c r="J158" s="77">
        <v>226</v>
      </c>
      <c r="K158" s="77">
        <v>0</v>
      </c>
      <c r="L158" s="77">
        <v>5.0942885999999996</v>
      </c>
      <c r="M158" s="78">
        <v>0</v>
      </c>
      <c r="N158" s="78">
        <v>1E-4</v>
      </c>
      <c r="O158" s="78">
        <v>0</v>
      </c>
    </row>
    <row r="159" spans="2:15">
      <c r="B159" t="s">
        <v>713</v>
      </c>
      <c r="C159" t="s">
        <v>714</v>
      </c>
      <c r="D159" t="s">
        <v>100</v>
      </c>
      <c r="E159" t="s">
        <v>123</v>
      </c>
      <c r="F159" t="s">
        <v>715</v>
      </c>
      <c r="G159" t="s">
        <v>489</v>
      </c>
      <c r="H159" t="s">
        <v>102</v>
      </c>
      <c r="I159" s="77">
        <v>21797.279999999999</v>
      </c>
      <c r="J159" s="77">
        <v>435.2</v>
      </c>
      <c r="K159" s="77">
        <v>0</v>
      </c>
      <c r="L159" s="77">
        <v>94.861762560000003</v>
      </c>
      <c r="M159" s="78">
        <v>1E-4</v>
      </c>
      <c r="N159" s="78">
        <v>8.9999999999999998E-4</v>
      </c>
      <c r="O159" s="78">
        <v>2.9999999999999997E-4</v>
      </c>
    </row>
    <row r="160" spans="2:15">
      <c r="B160" t="s">
        <v>716</v>
      </c>
      <c r="C160" t="s">
        <v>717</v>
      </c>
      <c r="D160" t="s">
        <v>100</v>
      </c>
      <c r="E160" t="s">
        <v>123</v>
      </c>
      <c r="F160" t="s">
        <v>718</v>
      </c>
      <c r="G160" t="s">
        <v>342</v>
      </c>
      <c r="H160" t="s">
        <v>102</v>
      </c>
      <c r="I160" s="77">
        <v>24691.16</v>
      </c>
      <c r="J160" s="77">
        <v>470.9</v>
      </c>
      <c r="K160" s="77">
        <v>0</v>
      </c>
      <c r="L160" s="77">
        <v>116.27067244</v>
      </c>
      <c r="M160" s="78">
        <v>2.9999999999999997E-4</v>
      </c>
      <c r="N160" s="78">
        <v>1.1999999999999999E-3</v>
      </c>
      <c r="O160" s="78">
        <v>4.0000000000000002E-4</v>
      </c>
    </row>
    <row r="161" spans="2:15">
      <c r="B161" t="s">
        <v>719</v>
      </c>
      <c r="C161" t="s">
        <v>720</v>
      </c>
      <c r="D161" t="s">
        <v>100</v>
      </c>
      <c r="E161" t="s">
        <v>123</v>
      </c>
      <c r="F161" t="s">
        <v>721</v>
      </c>
      <c r="G161" t="s">
        <v>722</v>
      </c>
      <c r="H161" t="s">
        <v>102</v>
      </c>
      <c r="I161" s="77">
        <v>53807.14</v>
      </c>
      <c r="J161" s="77">
        <v>165.9</v>
      </c>
      <c r="K161" s="77">
        <v>0</v>
      </c>
      <c r="L161" s="77">
        <v>89.266045259999999</v>
      </c>
      <c r="M161" s="78">
        <v>2.0000000000000001E-4</v>
      </c>
      <c r="N161" s="78">
        <v>8.9999999999999998E-4</v>
      </c>
      <c r="O161" s="78">
        <v>2.9999999999999997E-4</v>
      </c>
    </row>
    <row r="162" spans="2:15">
      <c r="B162" t="s">
        <v>723</v>
      </c>
      <c r="C162" t="s">
        <v>724</v>
      </c>
      <c r="D162" t="s">
        <v>100</v>
      </c>
      <c r="E162" t="s">
        <v>123</v>
      </c>
      <c r="F162" t="s">
        <v>725</v>
      </c>
      <c r="G162" t="s">
        <v>726</v>
      </c>
      <c r="H162" t="s">
        <v>102</v>
      </c>
      <c r="I162" s="77">
        <v>15972.07</v>
      </c>
      <c r="J162" s="77">
        <v>669.3</v>
      </c>
      <c r="K162" s="77">
        <v>0</v>
      </c>
      <c r="L162" s="77">
        <v>106.90106451</v>
      </c>
      <c r="M162" s="78">
        <v>2.0000000000000001E-4</v>
      </c>
      <c r="N162" s="78">
        <v>1.1000000000000001E-3</v>
      </c>
      <c r="O162" s="78">
        <v>4.0000000000000002E-4</v>
      </c>
    </row>
    <row r="163" spans="2:15">
      <c r="B163" t="s">
        <v>727</v>
      </c>
      <c r="C163" t="s">
        <v>728</v>
      </c>
      <c r="D163" t="s">
        <v>100</v>
      </c>
      <c r="E163" t="s">
        <v>123</v>
      </c>
      <c r="F163" t="s">
        <v>729</v>
      </c>
      <c r="G163" t="s">
        <v>125</v>
      </c>
      <c r="H163" t="s">
        <v>102</v>
      </c>
      <c r="I163" s="77">
        <v>103.97</v>
      </c>
      <c r="J163" s="77">
        <v>7518</v>
      </c>
      <c r="K163" s="77">
        <v>0</v>
      </c>
      <c r="L163" s="77">
        <v>7.8164645999999998</v>
      </c>
      <c r="M163" s="78">
        <v>0</v>
      </c>
      <c r="N163" s="78">
        <v>1E-4</v>
      </c>
      <c r="O163" s="78">
        <v>0</v>
      </c>
    </row>
    <row r="164" spans="2:15">
      <c r="B164" t="s">
        <v>730</v>
      </c>
      <c r="C164" t="s">
        <v>731</v>
      </c>
      <c r="D164" t="s">
        <v>100</v>
      </c>
      <c r="E164" t="s">
        <v>123</v>
      </c>
      <c r="F164" t="s">
        <v>732</v>
      </c>
      <c r="G164" t="s">
        <v>125</v>
      </c>
      <c r="H164" t="s">
        <v>102</v>
      </c>
      <c r="I164" s="77">
        <v>17952.52</v>
      </c>
      <c r="J164" s="77">
        <v>129.69999999999999</v>
      </c>
      <c r="K164" s="77">
        <v>0</v>
      </c>
      <c r="L164" s="77">
        <v>23.28441844</v>
      </c>
      <c r="M164" s="78">
        <v>2.0000000000000001E-4</v>
      </c>
      <c r="N164" s="78">
        <v>2.0000000000000001E-4</v>
      </c>
      <c r="O164" s="78">
        <v>1E-4</v>
      </c>
    </row>
    <row r="165" spans="2:15">
      <c r="B165" t="s">
        <v>733</v>
      </c>
      <c r="C165" t="s">
        <v>734</v>
      </c>
      <c r="D165" t="s">
        <v>100</v>
      </c>
      <c r="E165" t="s">
        <v>123</v>
      </c>
      <c r="F165" t="s">
        <v>735</v>
      </c>
      <c r="G165" t="s">
        <v>125</v>
      </c>
      <c r="H165" t="s">
        <v>102</v>
      </c>
      <c r="I165" s="77">
        <v>4521.37</v>
      </c>
      <c r="J165" s="77">
        <v>372.1</v>
      </c>
      <c r="K165" s="77">
        <v>0</v>
      </c>
      <c r="L165" s="77">
        <v>16.824017770000001</v>
      </c>
      <c r="M165" s="78">
        <v>2.0000000000000001E-4</v>
      </c>
      <c r="N165" s="78">
        <v>2.0000000000000001E-4</v>
      </c>
      <c r="O165" s="78">
        <v>1E-4</v>
      </c>
    </row>
    <row r="166" spans="2:15">
      <c r="B166" t="s">
        <v>736</v>
      </c>
      <c r="C166" t="s">
        <v>737</v>
      </c>
      <c r="D166" t="s">
        <v>100</v>
      </c>
      <c r="E166" t="s">
        <v>123</v>
      </c>
      <c r="F166" t="s">
        <v>738</v>
      </c>
      <c r="G166" t="s">
        <v>125</v>
      </c>
      <c r="H166" t="s">
        <v>102</v>
      </c>
      <c r="I166" s="77">
        <v>1468.12</v>
      </c>
      <c r="J166" s="77">
        <v>540</v>
      </c>
      <c r="K166" s="77">
        <v>0</v>
      </c>
      <c r="L166" s="77">
        <v>7.927848</v>
      </c>
      <c r="M166" s="78">
        <v>2.0000000000000001E-4</v>
      </c>
      <c r="N166" s="78">
        <v>1E-4</v>
      </c>
      <c r="O166" s="78">
        <v>0</v>
      </c>
    </row>
    <row r="167" spans="2:15">
      <c r="B167" t="s">
        <v>739</v>
      </c>
      <c r="C167" t="s">
        <v>740</v>
      </c>
      <c r="D167" t="s">
        <v>100</v>
      </c>
      <c r="E167" t="s">
        <v>123</v>
      </c>
      <c r="F167" t="s">
        <v>741</v>
      </c>
      <c r="G167" t="s">
        <v>125</v>
      </c>
      <c r="H167" t="s">
        <v>102</v>
      </c>
      <c r="I167" s="77">
        <v>11967.65</v>
      </c>
      <c r="J167" s="77">
        <v>241</v>
      </c>
      <c r="K167" s="77">
        <v>0</v>
      </c>
      <c r="L167" s="77">
        <v>28.842036499999999</v>
      </c>
      <c r="M167" s="78">
        <v>2.0000000000000001E-4</v>
      </c>
      <c r="N167" s="78">
        <v>2.9999999999999997E-4</v>
      </c>
      <c r="O167" s="78">
        <v>1E-4</v>
      </c>
    </row>
    <row r="168" spans="2:15">
      <c r="B168" t="s">
        <v>742</v>
      </c>
      <c r="C168" t="s">
        <v>743</v>
      </c>
      <c r="D168" t="s">
        <v>100</v>
      </c>
      <c r="E168" t="s">
        <v>123</v>
      </c>
      <c r="F168" t="s">
        <v>744</v>
      </c>
      <c r="G168" t="s">
        <v>526</v>
      </c>
      <c r="H168" t="s">
        <v>102</v>
      </c>
      <c r="I168" s="77">
        <v>4507.84</v>
      </c>
      <c r="J168" s="77">
        <v>171.5</v>
      </c>
      <c r="K168" s="77">
        <v>0</v>
      </c>
      <c r="L168" s="77">
        <v>7.7309456000000001</v>
      </c>
      <c r="M168" s="78">
        <v>0</v>
      </c>
      <c r="N168" s="78">
        <v>1E-4</v>
      </c>
      <c r="O168" s="78">
        <v>0</v>
      </c>
    </row>
    <row r="169" spans="2:15">
      <c r="B169" t="s">
        <v>745</v>
      </c>
      <c r="C169" t="s">
        <v>746</v>
      </c>
      <c r="D169" t="s">
        <v>100</v>
      </c>
      <c r="E169" t="s">
        <v>123</v>
      </c>
      <c r="F169" t="s">
        <v>747</v>
      </c>
      <c r="G169" t="s">
        <v>526</v>
      </c>
      <c r="H169" t="s">
        <v>102</v>
      </c>
      <c r="I169" s="77">
        <v>18717</v>
      </c>
      <c r="J169" s="77">
        <v>17.600000000000001</v>
      </c>
      <c r="K169" s="77">
        <v>0</v>
      </c>
      <c r="L169" s="77">
        <v>3.2941919999999998</v>
      </c>
      <c r="M169" s="78">
        <v>2.0000000000000001E-4</v>
      </c>
      <c r="N169" s="78">
        <v>0</v>
      </c>
      <c r="O169" s="78">
        <v>0</v>
      </c>
    </row>
    <row r="170" spans="2:15">
      <c r="B170" t="s">
        <v>748</v>
      </c>
      <c r="C170" t="s">
        <v>749</v>
      </c>
      <c r="D170" t="s">
        <v>100</v>
      </c>
      <c r="E170" t="s">
        <v>123</v>
      </c>
      <c r="F170" t="s">
        <v>750</v>
      </c>
      <c r="G170" t="s">
        <v>526</v>
      </c>
      <c r="H170" t="s">
        <v>102</v>
      </c>
      <c r="I170" s="77">
        <v>2999.73</v>
      </c>
      <c r="J170" s="77">
        <v>591.1</v>
      </c>
      <c r="K170" s="77">
        <v>0</v>
      </c>
      <c r="L170" s="77">
        <v>17.73140403</v>
      </c>
      <c r="M170" s="78">
        <v>1E-4</v>
      </c>
      <c r="N170" s="78">
        <v>2.0000000000000001E-4</v>
      </c>
      <c r="O170" s="78">
        <v>1E-4</v>
      </c>
    </row>
    <row r="171" spans="2:15">
      <c r="B171" t="s">
        <v>751</v>
      </c>
      <c r="C171" t="s">
        <v>752</v>
      </c>
      <c r="D171" t="s">
        <v>100</v>
      </c>
      <c r="E171" t="s">
        <v>123</v>
      </c>
      <c r="F171" t="s">
        <v>753</v>
      </c>
      <c r="G171" t="s">
        <v>530</v>
      </c>
      <c r="H171" t="s">
        <v>102</v>
      </c>
      <c r="I171" s="77">
        <v>11244.92</v>
      </c>
      <c r="J171" s="77">
        <v>93.6</v>
      </c>
      <c r="K171" s="77">
        <v>0</v>
      </c>
      <c r="L171" s="77">
        <v>10.525245119999999</v>
      </c>
      <c r="M171" s="78">
        <v>1E-4</v>
      </c>
      <c r="N171" s="78">
        <v>1E-4</v>
      </c>
      <c r="O171" s="78">
        <v>0</v>
      </c>
    </row>
    <row r="172" spans="2:15">
      <c r="B172" t="s">
        <v>754</v>
      </c>
      <c r="C172" t="s">
        <v>755</v>
      </c>
      <c r="D172" t="s">
        <v>100</v>
      </c>
      <c r="E172" t="s">
        <v>123</v>
      </c>
      <c r="F172" t="s">
        <v>756</v>
      </c>
      <c r="G172" t="s">
        <v>530</v>
      </c>
      <c r="H172" t="s">
        <v>102</v>
      </c>
      <c r="I172" s="77">
        <v>7477.71</v>
      </c>
      <c r="J172" s="77">
        <v>268</v>
      </c>
      <c r="K172" s="77">
        <v>0</v>
      </c>
      <c r="L172" s="77">
        <v>20.040262800000001</v>
      </c>
      <c r="M172" s="78">
        <v>1E-4</v>
      </c>
      <c r="N172" s="78">
        <v>2.0000000000000001E-4</v>
      </c>
      <c r="O172" s="78">
        <v>1E-4</v>
      </c>
    </row>
    <row r="173" spans="2:15">
      <c r="B173" t="s">
        <v>757</v>
      </c>
      <c r="C173" t="s">
        <v>758</v>
      </c>
      <c r="D173" t="s">
        <v>100</v>
      </c>
      <c r="E173" t="s">
        <v>123</v>
      </c>
      <c r="F173" t="s">
        <v>759</v>
      </c>
      <c r="G173" t="s">
        <v>530</v>
      </c>
      <c r="H173" t="s">
        <v>102</v>
      </c>
      <c r="I173" s="77">
        <v>9946.7099999999991</v>
      </c>
      <c r="J173" s="77">
        <v>716.9</v>
      </c>
      <c r="K173" s="77">
        <v>0</v>
      </c>
      <c r="L173" s="77">
        <v>71.307963990000005</v>
      </c>
      <c r="M173" s="78">
        <v>1E-4</v>
      </c>
      <c r="N173" s="78">
        <v>6.9999999999999999E-4</v>
      </c>
      <c r="O173" s="78">
        <v>2.0000000000000001E-4</v>
      </c>
    </row>
    <row r="174" spans="2:15">
      <c r="B174" t="s">
        <v>760</v>
      </c>
      <c r="C174" t="s">
        <v>761</v>
      </c>
      <c r="D174" t="s">
        <v>100</v>
      </c>
      <c r="E174" t="s">
        <v>123</v>
      </c>
      <c r="F174" t="s">
        <v>762</v>
      </c>
      <c r="G174" t="s">
        <v>127</v>
      </c>
      <c r="H174" t="s">
        <v>102</v>
      </c>
      <c r="I174" s="77">
        <v>9709.82</v>
      </c>
      <c r="J174" s="77">
        <v>426.8</v>
      </c>
      <c r="K174" s="77">
        <v>0</v>
      </c>
      <c r="L174" s="77">
        <v>41.441511759999997</v>
      </c>
      <c r="M174" s="78">
        <v>2.0000000000000001E-4</v>
      </c>
      <c r="N174" s="78">
        <v>4.0000000000000002E-4</v>
      </c>
      <c r="O174" s="78">
        <v>1E-4</v>
      </c>
    </row>
    <row r="175" spans="2:15">
      <c r="B175" t="s">
        <v>763</v>
      </c>
      <c r="C175" t="s">
        <v>764</v>
      </c>
      <c r="D175" t="s">
        <v>100</v>
      </c>
      <c r="E175" t="s">
        <v>123</v>
      </c>
      <c r="F175" t="s">
        <v>765</v>
      </c>
      <c r="G175" t="s">
        <v>127</v>
      </c>
      <c r="H175" t="s">
        <v>102</v>
      </c>
      <c r="I175" s="77">
        <v>4269.71</v>
      </c>
      <c r="J175" s="77">
        <v>2113</v>
      </c>
      <c r="K175" s="77">
        <v>0</v>
      </c>
      <c r="L175" s="77">
        <v>90.218972300000004</v>
      </c>
      <c r="M175" s="78">
        <v>2.9999999999999997E-4</v>
      </c>
      <c r="N175" s="78">
        <v>8.9999999999999998E-4</v>
      </c>
      <c r="O175" s="78">
        <v>2.9999999999999997E-4</v>
      </c>
    </row>
    <row r="176" spans="2:15">
      <c r="B176" t="s">
        <v>766</v>
      </c>
      <c r="C176" t="s">
        <v>767</v>
      </c>
      <c r="D176" t="s">
        <v>100</v>
      </c>
      <c r="E176" t="s">
        <v>123</v>
      </c>
      <c r="F176" t="s">
        <v>768</v>
      </c>
      <c r="G176" t="s">
        <v>127</v>
      </c>
      <c r="H176" t="s">
        <v>102</v>
      </c>
      <c r="I176" s="77">
        <v>1634.06</v>
      </c>
      <c r="J176" s="77">
        <v>1870</v>
      </c>
      <c r="K176" s="77">
        <v>0</v>
      </c>
      <c r="L176" s="77">
        <v>30.556922</v>
      </c>
      <c r="M176" s="78">
        <v>2.9999999999999997E-4</v>
      </c>
      <c r="N176" s="78">
        <v>2.9999999999999997E-4</v>
      </c>
      <c r="O176" s="78">
        <v>1E-4</v>
      </c>
    </row>
    <row r="177" spans="2:15">
      <c r="B177" t="s">
        <v>769</v>
      </c>
      <c r="C177" t="s">
        <v>770</v>
      </c>
      <c r="D177" t="s">
        <v>100</v>
      </c>
      <c r="E177" t="s">
        <v>123</v>
      </c>
      <c r="F177" t="s">
        <v>771</v>
      </c>
      <c r="G177" t="s">
        <v>127</v>
      </c>
      <c r="H177" t="s">
        <v>102</v>
      </c>
      <c r="I177" s="77">
        <v>17350.55</v>
      </c>
      <c r="J177" s="77">
        <v>405.3</v>
      </c>
      <c r="K177" s="77">
        <v>0</v>
      </c>
      <c r="L177" s="77">
        <v>70.321779149999998</v>
      </c>
      <c r="M177" s="78">
        <v>2.0000000000000001E-4</v>
      </c>
      <c r="N177" s="78">
        <v>6.9999999999999999E-4</v>
      </c>
      <c r="O177" s="78">
        <v>2.0000000000000001E-4</v>
      </c>
    </row>
    <row r="178" spans="2:15">
      <c r="B178" t="s">
        <v>772</v>
      </c>
      <c r="C178" t="s">
        <v>773</v>
      </c>
      <c r="D178" t="s">
        <v>100</v>
      </c>
      <c r="E178" t="s">
        <v>123</v>
      </c>
      <c r="F178" t="s">
        <v>774</v>
      </c>
      <c r="G178" t="s">
        <v>127</v>
      </c>
      <c r="H178" t="s">
        <v>102</v>
      </c>
      <c r="I178" s="77">
        <v>25182.22</v>
      </c>
      <c r="J178" s="77">
        <v>500.1</v>
      </c>
      <c r="K178" s="77">
        <v>0</v>
      </c>
      <c r="L178" s="77">
        <v>125.93628222</v>
      </c>
      <c r="M178" s="78">
        <v>2.9999999999999997E-4</v>
      </c>
      <c r="N178" s="78">
        <v>1.2999999999999999E-3</v>
      </c>
      <c r="O178" s="78">
        <v>4.0000000000000002E-4</v>
      </c>
    </row>
    <row r="179" spans="2:15">
      <c r="B179" t="s">
        <v>775</v>
      </c>
      <c r="C179" t="s">
        <v>776</v>
      </c>
      <c r="D179" t="s">
        <v>100</v>
      </c>
      <c r="E179" t="s">
        <v>123</v>
      </c>
      <c r="F179" t="s">
        <v>777</v>
      </c>
      <c r="G179" t="s">
        <v>127</v>
      </c>
      <c r="H179" t="s">
        <v>102</v>
      </c>
      <c r="I179" s="77">
        <v>2609.7399999999998</v>
      </c>
      <c r="J179" s="77">
        <v>1493</v>
      </c>
      <c r="K179" s="77">
        <v>0</v>
      </c>
      <c r="L179" s="77">
        <v>38.9634182</v>
      </c>
      <c r="M179" s="78">
        <v>2.0000000000000001E-4</v>
      </c>
      <c r="N179" s="78">
        <v>4.0000000000000002E-4</v>
      </c>
      <c r="O179" s="78">
        <v>1E-4</v>
      </c>
    </row>
    <row r="180" spans="2:15">
      <c r="B180" t="s">
        <v>778</v>
      </c>
      <c r="C180" t="s">
        <v>779</v>
      </c>
      <c r="D180" t="s">
        <v>100</v>
      </c>
      <c r="E180" t="s">
        <v>123</v>
      </c>
      <c r="F180" t="s">
        <v>780</v>
      </c>
      <c r="G180" t="s">
        <v>129</v>
      </c>
      <c r="H180" t="s">
        <v>102</v>
      </c>
      <c r="I180" s="77">
        <v>1493.68</v>
      </c>
      <c r="J180" s="77">
        <v>2240</v>
      </c>
      <c r="K180" s="77">
        <v>0</v>
      </c>
      <c r="L180" s="77">
        <v>33.458432000000002</v>
      </c>
      <c r="M180" s="78">
        <v>1E-4</v>
      </c>
      <c r="N180" s="78">
        <v>2.9999999999999997E-4</v>
      </c>
      <c r="O180" s="78">
        <v>1E-4</v>
      </c>
    </row>
    <row r="181" spans="2:15">
      <c r="B181" t="s">
        <v>781</v>
      </c>
      <c r="C181" t="s">
        <v>782</v>
      </c>
      <c r="D181" t="s">
        <v>100</v>
      </c>
      <c r="E181" t="s">
        <v>123</v>
      </c>
      <c r="F181" t="s">
        <v>783</v>
      </c>
      <c r="G181" t="s">
        <v>129</v>
      </c>
      <c r="H181" t="s">
        <v>102</v>
      </c>
      <c r="I181" s="77">
        <v>29346.91</v>
      </c>
      <c r="J181" s="77">
        <v>53.2</v>
      </c>
      <c r="K181" s="77">
        <v>0</v>
      </c>
      <c r="L181" s="77">
        <v>15.612556120000001</v>
      </c>
      <c r="M181" s="78">
        <v>2.0000000000000001E-4</v>
      </c>
      <c r="N181" s="78">
        <v>2.0000000000000001E-4</v>
      </c>
      <c r="O181" s="78">
        <v>1E-4</v>
      </c>
    </row>
    <row r="182" spans="2:15">
      <c r="B182" t="s">
        <v>784</v>
      </c>
      <c r="C182" t="s">
        <v>785</v>
      </c>
      <c r="D182" t="s">
        <v>100</v>
      </c>
      <c r="E182" t="s">
        <v>123</v>
      </c>
      <c r="F182" t="s">
        <v>786</v>
      </c>
      <c r="G182" t="s">
        <v>129</v>
      </c>
      <c r="H182" t="s">
        <v>102</v>
      </c>
      <c r="I182" s="77">
        <v>4184.1499999999996</v>
      </c>
      <c r="J182" s="77">
        <v>47.4</v>
      </c>
      <c r="K182" s="77">
        <v>0</v>
      </c>
      <c r="L182" s="77">
        <v>1.9832871000000001</v>
      </c>
      <c r="M182" s="78">
        <v>1E-4</v>
      </c>
      <c r="N182" s="78">
        <v>0</v>
      </c>
      <c r="O182" s="78">
        <v>0</v>
      </c>
    </row>
    <row r="183" spans="2:15">
      <c r="B183" s="79" t="s">
        <v>787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207</v>
      </c>
      <c r="C184" t="s">
        <v>207</v>
      </c>
      <c r="E184" s="16"/>
      <c r="F184" s="16"/>
      <c r="G184" t="s">
        <v>207</v>
      </c>
      <c r="H184" t="s">
        <v>207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215</v>
      </c>
      <c r="E185" s="16"/>
      <c r="F185" s="16"/>
      <c r="G185" s="16"/>
      <c r="I185" s="81">
        <v>284402.3</v>
      </c>
      <c r="K185" s="81">
        <v>17.282499999999999</v>
      </c>
      <c r="L185" s="81">
        <v>28759.70944499606</v>
      </c>
      <c r="N185" s="80">
        <v>0.28749999999999998</v>
      </c>
      <c r="O185" s="80">
        <v>0.10059999999999999</v>
      </c>
    </row>
    <row r="186" spans="2:15">
      <c r="B186" s="79" t="s">
        <v>252</v>
      </c>
      <c r="E186" s="16"/>
      <c r="F186" s="16"/>
      <c r="G186" s="16"/>
      <c r="I186" s="81">
        <v>149906.39000000001</v>
      </c>
      <c r="K186" s="81">
        <v>0</v>
      </c>
      <c r="L186" s="81">
        <v>9524.4081188346627</v>
      </c>
      <c r="N186" s="80">
        <v>9.5200000000000007E-2</v>
      </c>
      <c r="O186" s="80">
        <v>3.3300000000000003E-2</v>
      </c>
    </row>
    <row r="187" spans="2:15">
      <c r="B187" t="s">
        <v>788</v>
      </c>
      <c r="C187" t="s">
        <v>789</v>
      </c>
      <c r="D187" t="s">
        <v>790</v>
      </c>
      <c r="E187" t="s">
        <v>791</v>
      </c>
      <c r="F187" t="s">
        <v>792</v>
      </c>
      <c r="G187" t="s">
        <v>793</v>
      </c>
      <c r="H187" t="s">
        <v>106</v>
      </c>
      <c r="I187" s="77">
        <v>594.37</v>
      </c>
      <c r="J187" s="77">
        <v>4109</v>
      </c>
      <c r="K187" s="77">
        <v>0</v>
      </c>
      <c r="L187" s="77">
        <v>94.002831041700006</v>
      </c>
      <c r="M187" s="78">
        <v>0</v>
      </c>
      <c r="N187" s="78">
        <v>8.9999999999999998E-4</v>
      </c>
      <c r="O187" s="78">
        <v>2.9999999999999997E-4</v>
      </c>
    </row>
    <row r="188" spans="2:15">
      <c r="B188" t="s">
        <v>794</v>
      </c>
      <c r="C188" t="s">
        <v>795</v>
      </c>
      <c r="D188" t="s">
        <v>796</v>
      </c>
      <c r="E188" t="s">
        <v>791</v>
      </c>
      <c r="F188" t="s">
        <v>797</v>
      </c>
      <c r="G188" t="s">
        <v>798</v>
      </c>
      <c r="H188" t="s">
        <v>106</v>
      </c>
      <c r="I188" s="77">
        <v>1042.55</v>
      </c>
      <c r="J188" s="77">
        <v>1832</v>
      </c>
      <c r="K188" s="77">
        <v>0</v>
      </c>
      <c r="L188" s="77">
        <v>73.514037083999995</v>
      </c>
      <c r="M188" s="78">
        <v>0</v>
      </c>
      <c r="N188" s="78">
        <v>6.9999999999999999E-4</v>
      </c>
      <c r="O188" s="78">
        <v>2.9999999999999997E-4</v>
      </c>
    </row>
    <row r="189" spans="2:15">
      <c r="B189" t="s">
        <v>799</v>
      </c>
      <c r="C189" t="s">
        <v>800</v>
      </c>
      <c r="D189" t="s">
        <v>790</v>
      </c>
      <c r="E189" t="s">
        <v>791</v>
      </c>
      <c r="F189" t="s">
        <v>801</v>
      </c>
      <c r="G189" t="s">
        <v>802</v>
      </c>
      <c r="H189" t="s">
        <v>106</v>
      </c>
      <c r="I189" s="77">
        <v>785.12</v>
      </c>
      <c r="J189" s="77">
        <v>2381</v>
      </c>
      <c r="K189" s="77">
        <v>0</v>
      </c>
      <c r="L189" s="77">
        <v>71.952079012799999</v>
      </c>
      <c r="M189" s="78">
        <v>0</v>
      </c>
      <c r="N189" s="78">
        <v>6.9999999999999999E-4</v>
      </c>
      <c r="O189" s="78">
        <v>2.9999999999999997E-4</v>
      </c>
    </row>
    <row r="190" spans="2:15">
      <c r="B190" t="s">
        <v>803</v>
      </c>
      <c r="C190" t="s">
        <v>804</v>
      </c>
      <c r="D190" t="s">
        <v>790</v>
      </c>
      <c r="E190" t="s">
        <v>791</v>
      </c>
      <c r="F190" t="s">
        <v>262</v>
      </c>
      <c r="G190" t="s">
        <v>805</v>
      </c>
      <c r="H190" t="s">
        <v>106</v>
      </c>
      <c r="I190" s="77">
        <v>2354.62</v>
      </c>
      <c r="J190" s="77">
        <v>6955</v>
      </c>
      <c r="K190" s="77">
        <v>0</v>
      </c>
      <c r="L190" s="77">
        <v>630.32694702900005</v>
      </c>
      <c r="M190" s="78">
        <v>0</v>
      </c>
      <c r="N190" s="78">
        <v>6.3E-3</v>
      </c>
      <c r="O190" s="78">
        <v>2.2000000000000001E-3</v>
      </c>
    </row>
    <row r="191" spans="2:15">
      <c r="B191" t="s">
        <v>806</v>
      </c>
      <c r="C191" t="s">
        <v>807</v>
      </c>
      <c r="D191" t="s">
        <v>796</v>
      </c>
      <c r="E191" t="s">
        <v>791</v>
      </c>
      <c r="F191" t="s">
        <v>808</v>
      </c>
      <c r="G191" t="s">
        <v>809</v>
      </c>
      <c r="H191" t="s">
        <v>106</v>
      </c>
      <c r="I191" s="77">
        <v>1644.22</v>
      </c>
      <c r="J191" s="77">
        <v>3095</v>
      </c>
      <c r="K191" s="77">
        <v>0</v>
      </c>
      <c r="L191" s="77">
        <v>195.870256041</v>
      </c>
      <c r="M191" s="78">
        <v>0</v>
      </c>
      <c r="N191" s="78">
        <v>2E-3</v>
      </c>
      <c r="O191" s="78">
        <v>6.9999999999999999E-4</v>
      </c>
    </row>
    <row r="192" spans="2:15">
      <c r="B192" t="s">
        <v>810</v>
      </c>
      <c r="C192" t="s">
        <v>811</v>
      </c>
      <c r="D192" t="s">
        <v>796</v>
      </c>
      <c r="E192" t="s">
        <v>791</v>
      </c>
      <c r="F192" t="s">
        <v>812</v>
      </c>
      <c r="G192" t="s">
        <v>813</v>
      </c>
      <c r="H192" t="s">
        <v>106</v>
      </c>
      <c r="I192" s="77">
        <v>2737.46</v>
      </c>
      <c r="J192" s="77">
        <v>169</v>
      </c>
      <c r="K192" s="77">
        <v>0</v>
      </c>
      <c r="L192" s="77">
        <v>17.806657182599999</v>
      </c>
      <c r="M192" s="78">
        <v>1E-4</v>
      </c>
      <c r="N192" s="78">
        <v>2.0000000000000001E-4</v>
      </c>
      <c r="O192" s="78">
        <v>1E-4</v>
      </c>
    </row>
    <row r="193" spans="2:15">
      <c r="B193" t="s">
        <v>814</v>
      </c>
      <c r="C193" t="s">
        <v>815</v>
      </c>
      <c r="D193" t="s">
        <v>796</v>
      </c>
      <c r="E193" t="s">
        <v>791</v>
      </c>
      <c r="F193" t="s">
        <v>816</v>
      </c>
      <c r="G193" t="s">
        <v>813</v>
      </c>
      <c r="H193" t="s">
        <v>106</v>
      </c>
      <c r="I193" s="77">
        <v>1442.1</v>
      </c>
      <c r="J193" s="77">
        <v>1428.9996000000001</v>
      </c>
      <c r="K193" s="77">
        <v>0</v>
      </c>
      <c r="L193" s="77">
        <v>79.318664838428404</v>
      </c>
      <c r="M193" s="78">
        <v>1E-4</v>
      </c>
      <c r="N193" s="78">
        <v>8.0000000000000004E-4</v>
      </c>
      <c r="O193" s="78">
        <v>2.9999999999999997E-4</v>
      </c>
    </row>
    <row r="194" spans="2:15">
      <c r="B194" t="s">
        <v>817</v>
      </c>
      <c r="C194" t="s">
        <v>818</v>
      </c>
      <c r="D194" t="s">
        <v>790</v>
      </c>
      <c r="E194" t="s">
        <v>791</v>
      </c>
      <c r="F194" t="s">
        <v>819</v>
      </c>
      <c r="G194" t="s">
        <v>820</v>
      </c>
      <c r="H194" t="s">
        <v>106</v>
      </c>
      <c r="I194" s="77">
        <v>1072.17</v>
      </c>
      <c r="J194" s="77">
        <v>3884</v>
      </c>
      <c r="K194" s="77">
        <v>0</v>
      </c>
      <c r="L194" s="77">
        <v>160.28422569719999</v>
      </c>
      <c r="M194" s="78">
        <v>0</v>
      </c>
      <c r="N194" s="78">
        <v>1.6000000000000001E-3</v>
      </c>
      <c r="O194" s="78">
        <v>5.9999999999999995E-4</v>
      </c>
    </row>
    <row r="195" spans="2:15">
      <c r="B195" t="s">
        <v>821</v>
      </c>
      <c r="C195" t="s">
        <v>822</v>
      </c>
      <c r="D195" t="s">
        <v>796</v>
      </c>
      <c r="E195" t="s">
        <v>791</v>
      </c>
      <c r="F195" t="s">
        <v>823</v>
      </c>
      <c r="G195" t="s">
        <v>824</v>
      </c>
      <c r="H195" t="s">
        <v>106</v>
      </c>
      <c r="I195" s="77">
        <v>1018.47</v>
      </c>
      <c r="J195" s="77">
        <v>13074</v>
      </c>
      <c r="K195" s="77">
        <v>0</v>
      </c>
      <c r="L195" s="77">
        <v>512.51270126220004</v>
      </c>
      <c r="M195" s="78">
        <v>0</v>
      </c>
      <c r="N195" s="78">
        <v>5.1000000000000004E-3</v>
      </c>
      <c r="O195" s="78">
        <v>1.8E-3</v>
      </c>
    </row>
    <row r="196" spans="2:15">
      <c r="B196" t="s">
        <v>825</v>
      </c>
      <c r="C196" t="s">
        <v>826</v>
      </c>
      <c r="D196" t="s">
        <v>796</v>
      </c>
      <c r="E196" t="s">
        <v>791</v>
      </c>
      <c r="F196" t="s">
        <v>465</v>
      </c>
      <c r="G196" t="s">
        <v>824</v>
      </c>
      <c r="H196" t="s">
        <v>106</v>
      </c>
      <c r="I196" s="77">
        <v>2509.1</v>
      </c>
      <c r="J196" s="77">
        <v>6371</v>
      </c>
      <c r="K196" s="77">
        <v>0</v>
      </c>
      <c r="L196" s="77">
        <v>615.28097508899998</v>
      </c>
      <c r="M196" s="78">
        <v>1E-4</v>
      </c>
      <c r="N196" s="78">
        <v>6.1999999999999998E-3</v>
      </c>
      <c r="O196" s="78">
        <v>2.2000000000000001E-3</v>
      </c>
    </row>
    <row r="197" spans="2:15">
      <c r="B197" t="s">
        <v>827</v>
      </c>
      <c r="C197" t="s">
        <v>828</v>
      </c>
      <c r="D197" t="s">
        <v>796</v>
      </c>
      <c r="E197" t="s">
        <v>791</v>
      </c>
      <c r="F197" t="s">
        <v>829</v>
      </c>
      <c r="G197" t="s">
        <v>830</v>
      </c>
      <c r="H197" t="s">
        <v>106</v>
      </c>
      <c r="I197" s="77">
        <v>854.29</v>
      </c>
      <c r="J197" s="77">
        <v>2533</v>
      </c>
      <c r="K197" s="77">
        <v>0</v>
      </c>
      <c r="L197" s="77">
        <v>83.289148779300007</v>
      </c>
      <c r="M197" s="78">
        <v>0</v>
      </c>
      <c r="N197" s="78">
        <v>8.0000000000000004E-4</v>
      </c>
      <c r="O197" s="78">
        <v>2.9999999999999997E-4</v>
      </c>
    </row>
    <row r="198" spans="2:15">
      <c r="B198" t="s">
        <v>831</v>
      </c>
      <c r="C198" t="s">
        <v>832</v>
      </c>
      <c r="D198" t="s">
        <v>796</v>
      </c>
      <c r="E198" t="s">
        <v>791</v>
      </c>
      <c r="F198" t="s">
        <v>833</v>
      </c>
      <c r="G198" t="s">
        <v>830</v>
      </c>
      <c r="H198" t="s">
        <v>106</v>
      </c>
      <c r="I198" s="77">
        <v>219.48</v>
      </c>
      <c r="J198" s="77">
        <v>15887</v>
      </c>
      <c r="K198" s="77">
        <v>0</v>
      </c>
      <c r="L198" s="77">
        <v>134.20996347240001</v>
      </c>
      <c r="M198" s="78">
        <v>0</v>
      </c>
      <c r="N198" s="78">
        <v>1.2999999999999999E-3</v>
      </c>
      <c r="O198" s="78">
        <v>5.0000000000000001E-4</v>
      </c>
    </row>
    <row r="199" spans="2:15">
      <c r="B199" t="s">
        <v>834</v>
      </c>
      <c r="C199" t="s">
        <v>835</v>
      </c>
      <c r="D199" t="s">
        <v>790</v>
      </c>
      <c r="E199" t="s">
        <v>791</v>
      </c>
      <c r="F199" t="s">
        <v>836</v>
      </c>
      <c r="G199" t="s">
        <v>830</v>
      </c>
      <c r="H199" t="s">
        <v>106</v>
      </c>
      <c r="I199" s="77">
        <v>1642.85</v>
      </c>
      <c r="J199" s="77">
        <v>451</v>
      </c>
      <c r="K199" s="77">
        <v>0</v>
      </c>
      <c r="L199" s="77">
        <v>28.5182167215</v>
      </c>
      <c r="M199" s="78">
        <v>0</v>
      </c>
      <c r="N199" s="78">
        <v>2.9999999999999997E-4</v>
      </c>
      <c r="O199" s="78">
        <v>1E-4</v>
      </c>
    </row>
    <row r="200" spans="2:15">
      <c r="B200" t="s">
        <v>837</v>
      </c>
      <c r="C200" t="s">
        <v>838</v>
      </c>
      <c r="D200" t="s">
        <v>790</v>
      </c>
      <c r="E200" t="s">
        <v>791</v>
      </c>
      <c r="F200" t="s">
        <v>839</v>
      </c>
      <c r="G200" t="s">
        <v>830</v>
      </c>
      <c r="H200" t="s">
        <v>106</v>
      </c>
      <c r="I200" s="77">
        <v>3530.06</v>
      </c>
      <c r="J200" s="77">
        <v>578</v>
      </c>
      <c r="K200" s="77">
        <v>0</v>
      </c>
      <c r="L200" s="77">
        <v>78.534021433199996</v>
      </c>
      <c r="M200" s="78">
        <v>0</v>
      </c>
      <c r="N200" s="78">
        <v>8.0000000000000004E-4</v>
      </c>
      <c r="O200" s="78">
        <v>2.9999999999999997E-4</v>
      </c>
    </row>
    <row r="201" spans="2:15">
      <c r="B201" t="s">
        <v>840</v>
      </c>
      <c r="C201" t="s">
        <v>841</v>
      </c>
      <c r="D201" t="s">
        <v>796</v>
      </c>
      <c r="E201" t="s">
        <v>791</v>
      </c>
      <c r="F201" t="s">
        <v>842</v>
      </c>
      <c r="G201" t="s">
        <v>830</v>
      </c>
      <c r="H201" t="s">
        <v>120</v>
      </c>
      <c r="I201" s="77">
        <v>29584.91</v>
      </c>
      <c r="J201" s="77">
        <v>3.7</v>
      </c>
      <c r="K201" s="77">
        <v>0</v>
      </c>
      <c r="L201" s="77">
        <v>2.694788863206</v>
      </c>
      <c r="M201" s="78">
        <v>1E-4</v>
      </c>
      <c r="N201" s="78">
        <v>0</v>
      </c>
      <c r="O201" s="78">
        <v>0</v>
      </c>
    </row>
    <row r="202" spans="2:15">
      <c r="B202" t="s">
        <v>843</v>
      </c>
      <c r="C202" t="s">
        <v>844</v>
      </c>
      <c r="D202" t="s">
        <v>796</v>
      </c>
      <c r="E202" t="s">
        <v>791</v>
      </c>
      <c r="F202" t="s">
        <v>845</v>
      </c>
      <c r="G202" t="s">
        <v>830</v>
      </c>
      <c r="H202" t="s">
        <v>106</v>
      </c>
      <c r="I202" s="77">
        <v>482.7</v>
      </c>
      <c r="J202" s="77">
        <v>2314.9998999999998</v>
      </c>
      <c r="K202" s="77">
        <v>0</v>
      </c>
      <c r="L202" s="77">
        <v>43.010667887087699</v>
      </c>
      <c r="M202" s="78">
        <v>0</v>
      </c>
      <c r="N202" s="78">
        <v>4.0000000000000002E-4</v>
      </c>
      <c r="O202" s="78">
        <v>2.0000000000000001E-4</v>
      </c>
    </row>
    <row r="203" spans="2:15">
      <c r="B203" t="s">
        <v>846</v>
      </c>
      <c r="C203" t="s">
        <v>847</v>
      </c>
      <c r="D203" t="s">
        <v>796</v>
      </c>
      <c r="E203" t="s">
        <v>791</v>
      </c>
      <c r="F203" t="s">
        <v>848</v>
      </c>
      <c r="G203" t="s">
        <v>830</v>
      </c>
      <c r="H203" t="s">
        <v>106</v>
      </c>
      <c r="I203" s="77">
        <v>560.63</v>
      </c>
      <c r="J203" s="77">
        <v>9109</v>
      </c>
      <c r="K203" s="77">
        <v>0</v>
      </c>
      <c r="L203" s="77">
        <v>196.55991100829999</v>
      </c>
      <c r="M203" s="78">
        <v>0</v>
      </c>
      <c r="N203" s="78">
        <v>2E-3</v>
      </c>
      <c r="O203" s="78">
        <v>6.9999999999999999E-4</v>
      </c>
    </row>
    <row r="204" spans="2:15">
      <c r="B204" t="s">
        <v>849</v>
      </c>
      <c r="C204" t="s">
        <v>850</v>
      </c>
      <c r="D204" t="s">
        <v>796</v>
      </c>
      <c r="E204" t="s">
        <v>791</v>
      </c>
      <c r="F204" t="s">
        <v>851</v>
      </c>
      <c r="G204" t="s">
        <v>830</v>
      </c>
      <c r="H204" t="s">
        <v>106</v>
      </c>
      <c r="I204" s="77">
        <v>209.1</v>
      </c>
      <c r="J204" s="77">
        <v>16354</v>
      </c>
      <c r="K204" s="77">
        <v>0</v>
      </c>
      <c r="L204" s="77">
        <v>131.621227686</v>
      </c>
      <c r="M204" s="78">
        <v>0</v>
      </c>
      <c r="N204" s="78">
        <v>1.2999999999999999E-3</v>
      </c>
      <c r="O204" s="78">
        <v>5.0000000000000001E-4</v>
      </c>
    </row>
    <row r="205" spans="2:15">
      <c r="B205" t="s">
        <v>852</v>
      </c>
      <c r="C205" t="s">
        <v>853</v>
      </c>
      <c r="D205" t="s">
        <v>796</v>
      </c>
      <c r="E205" t="s">
        <v>791</v>
      </c>
      <c r="F205" t="s">
        <v>854</v>
      </c>
      <c r="G205" t="s">
        <v>830</v>
      </c>
      <c r="H205" t="s">
        <v>106</v>
      </c>
      <c r="I205" s="77">
        <v>200.2</v>
      </c>
      <c r="J205" s="77">
        <v>13399</v>
      </c>
      <c r="K205" s="77">
        <v>0</v>
      </c>
      <c r="L205" s="77">
        <v>103.248647502</v>
      </c>
      <c r="M205" s="78">
        <v>0</v>
      </c>
      <c r="N205" s="78">
        <v>1E-3</v>
      </c>
      <c r="O205" s="78">
        <v>4.0000000000000002E-4</v>
      </c>
    </row>
    <row r="206" spans="2:15">
      <c r="B206" t="s">
        <v>855</v>
      </c>
      <c r="C206" t="s">
        <v>856</v>
      </c>
      <c r="D206" t="s">
        <v>796</v>
      </c>
      <c r="E206" t="s">
        <v>791</v>
      </c>
      <c r="F206" t="s">
        <v>857</v>
      </c>
      <c r="G206" t="s">
        <v>858</v>
      </c>
      <c r="H206" t="s">
        <v>106</v>
      </c>
      <c r="I206" s="77">
        <v>3114.2</v>
      </c>
      <c r="J206" s="77">
        <v>210</v>
      </c>
      <c r="K206" s="77">
        <v>0</v>
      </c>
      <c r="L206" s="77">
        <v>25.17176718</v>
      </c>
      <c r="M206" s="78">
        <v>0</v>
      </c>
      <c r="N206" s="78">
        <v>2.9999999999999997E-4</v>
      </c>
      <c r="O206" s="78">
        <v>1E-4</v>
      </c>
    </row>
    <row r="207" spans="2:15">
      <c r="B207" t="s">
        <v>859</v>
      </c>
      <c r="C207" t="s">
        <v>860</v>
      </c>
      <c r="D207" t="s">
        <v>796</v>
      </c>
      <c r="E207" t="s">
        <v>791</v>
      </c>
      <c r="F207" t="s">
        <v>861</v>
      </c>
      <c r="G207" t="s">
        <v>858</v>
      </c>
      <c r="H207" t="s">
        <v>106</v>
      </c>
      <c r="I207" s="77">
        <v>9331.48</v>
      </c>
      <c r="J207" s="77">
        <v>191</v>
      </c>
      <c r="K207" s="77">
        <v>0</v>
      </c>
      <c r="L207" s="77">
        <v>68.601215053199994</v>
      </c>
      <c r="M207" s="78">
        <v>1E-4</v>
      </c>
      <c r="N207" s="78">
        <v>6.9999999999999999E-4</v>
      </c>
      <c r="O207" s="78">
        <v>2.0000000000000001E-4</v>
      </c>
    </row>
    <row r="208" spans="2:15">
      <c r="B208" t="s">
        <v>862</v>
      </c>
      <c r="C208" t="s">
        <v>863</v>
      </c>
      <c r="D208" t="s">
        <v>796</v>
      </c>
      <c r="E208" t="s">
        <v>791</v>
      </c>
      <c r="F208" t="s">
        <v>864</v>
      </c>
      <c r="G208" t="s">
        <v>858</v>
      </c>
      <c r="H208" t="s">
        <v>106</v>
      </c>
      <c r="I208" s="77">
        <v>2065.56</v>
      </c>
      <c r="J208" s="77">
        <v>1321</v>
      </c>
      <c r="K208" s="77">
        <v>0</v>
      </c>
      <c r="L208" s="77">
        <v>105.0239972124</v>
      </c>
      <c r="M208" s="78">
        <v>0</v>
      </c>
      <c r="N208" s="78">
        <v>1.1000000000000001E-3</v>
      </c>
      <c r="O208" s="78">
        <v>4.0000000000000002E-4</v>
      </c>
    </row>
    <row r="209" spans="2:15">
      <c r="B209" t="s">
        <v>865</v>
      </c>
      <c r="C209" t="s">
        <v>866</v>
      </c>
      <c r="D209" t="s">
        <v>790</v>
      </c>
      <c r="E209" t="s">
        <v>791</v>
      </c>
      <c r="F209" t="s">
        <v>867</v>
      </c>
      <c r="G209" t="s">
        <v>868</v>
      </c>
      <c r="H209" t="s">
        <v>106</v>
      </c>
      <c r="I209" s="77">
        <v>2469.12</v>
      </c>
      <c r="J209" s="77">
        <v>1033</v>
      </c>
      <c r="K209" s="77">
        <v>0</v>
      </c>
      <c r="L209" s="77">
        <v>98.172630950400006</v>
      </c>
      <c r="M209" s="78">
        <v>0</v>
      </c>
      <c r="N209" s="78">
        <v>1E-3</v>
      </c>
      <c r="O209" s="78">
        <v>2.9999999999999997E-4</v>
      </c>
    </row>
    <row r="210" spans="2:15">
      <c r="B210" t="s">
        <v>869</v>
      </c>
      <c r="C210" t="s">
        <v>870</v>
      </c>
      <c r="D210" t="s">
        <v>796</v>
      </c>
      <c r="E210" t="s">
        <v>791</v>
      </c>
      <c r="F210" t="s">
        <v>279</v>
      </c>
      <c r="G210" t="s">
        <v>280</v>
      </c>
      <c r="H210" t="s">
        <v>106</v>
      </c>
      <c r="I210" s="77">
        <v>15.57</v>
      </c>
      <c r="J210" s="77">
        <v>19792</v>
      </c>
      <c r="K210" s="77">
        <v>0</v>
      </c>
      <c r="L210" s="77">
        <v>11.8611338256</v>
      </c>
      <c r="M210" s="78">
        <v>0</v>
      </c>
      <c r="N210" s="78">
        <v>1E-4</v>
      </c>
      <c r="O210" s="78">
        <v>0</v>
      </c>
    </row>
    <row r="211" spans="2:15">
      <c r="B211" t="s">
        <v>871</v>
      </c>
      <c r="C211" t="s">
        <v>872</v>
      </c>
      <c r="D211" t="s">
        <v>796</v>
      </c>
      <c r="E211" t="s">
        <v>791</v>
      </c>
      <c r="F211" t="s">
        <v>326</v>
      </c>
      <c r="G211" t="s">
        <v>327</v>
      </c>
      <c r="H211" t="s">
        <v>106</v>
      </c>
      <c r="I211" s="77">
        <v>2877.98</v>
      </c>
      <c r="J211" s="77">
        <v>2471</v>
      </c>
      <c r="K211" s="77">
        <v>0</v>
      </c>
      <c r="L211" s="77">
        <v>273.72119544420002</v>
      </c>
      <c r="M211" s="78">
        <v>0</v>
      </c>
      <c r="N211" s="78">
        <v>2.7000000000000001E-3</v>
      </c>
      <c r="O211" s="78">
        <v>1E-3</v>
      </c>
    </row>
    <row r="212" spans="2:15">
      <c r="B212" t="s">
        <v>873</v>
      </c>
      <c r="C212" t="s">
        <v>874</v>
      </c>
      <c r="D212" t="s">
        <v>796</v>
      </c>
      <c r="E212" t="s">
        <v>791</v>
      </c>
      <c r="F212" t="s">
        <v>330</v>
      </c>
      <c r="G212" t="s">
        <v>327</v>
      </c>
      <c r="H212" t="s">
        <v>106</v>
      </c>
      <c r="I212" s="77">
        <v>2306.0300000000002</v>
      </c>
      <c r="J212" s="77">
        <v>11077</v>
      </c>
      <c r="K212" s="77">
        <v>0</v>
      </c>
      <c r="L212" s="77">
        <v>983.18449199190002</v>
      </c>
      <c r="M212" s="78">
        <v>1E-4</v>
      </c>
      <c r="N212" s="78">
        <v>9.7999999999999997E-3</v>
      </c>
      <c r="O212" s="78">
        <v>3.3999999999999998E-3</v>
      </c>
    </row>
    <row r="213" spans="2:15">
      <c r="B213" t="s">
        <v>875</v>
      </c>
      <c r="C213" t="s">
        <v>876</v>
      </c>
      <c r="D213" t="s">
        <v>796</v>
      </c>
      <c r="E213" t="s">
        <v>791</v>
      </c>
      <c r="F213" t="s">
        <v>877</v>
      </c>
      <c r="G213" t="s">
        <v>476</v>
      </c>
      <c r="H213" t="s">
        <v>106</v>
      </c>
      <c r="I213" s="77">
        <v>5872.49</v>
      </c>
      <c r="J213" s="77">
        <v>613</v>
      </c>
      <c r="K213" s="77">
        <v>0</v>
      </c>
      <c r="L213" s="77">
        <v>138.55770188130001</v>
      </c>
      <c r="M213" s="78">
        <v>0</v>
      </c>
      <c r="N213" s="78">
        <v>1.4E-3</v>
      </c>
      <c r="O213" s="78">
        <v>5.0000000000000001E-4</v>
      </c>
    </row>
    <row r="214" spans="2:15">
      <c r="B214" t="s">
        <v>878</v>
      </c>
      <c r="C214" t="s">
        <v>879</v>
      </c>
      <c r="D214" t="s">
        <v>790</v>
      </c>
      <c r="E214" t="s">
        <v>791</v>
      </c>
      <c r="F214" t="s">
        <v>363</v>
      </c>
      <c r="G214" t="s">
        <v>364</v>
      </c>
      <c r="H214" t="s">
        <v>106</v>
      </c>
      <c r="I214" s="77">
        <v>60110.3</v>
      </c>
      <c r="J214" s="77">
        <v>1022</v>
      </c>
      <c r="K214" s="77">
        <v>0</v>
      </c>
      <c r="L214" s="77">
        <v>2364.5456468339999</v>
      </c>
      <c r="M214" s="78">
        <v>1E-4</v>
      </c>
      <c r="N214" s="78">
        <v>2.3599999999999999E-2</v>
      </c>
      <c r="O214" s="78">
        <v>8.3000000000000001E-3</v>
      </c>
    </row>
    <row r="215" spans="2:15">
      <c r="B215" t="s">
        <v>880</v>
      </c>
      <c r="C215" t="s">
        <v>881</v>
      </c>
      <c r="D215" t="s">
        <v>796</v>
      </c>
      <c r="E215" t="s">
        <v>791</v>
      </c>
      <c r="F215" t="s">
        <v>882</v>
      </c>
      <c r="G215" t="s">
        <v>125</v>
      </c>
      <c r="H215" t="s">
        <v>106</v>
      </c>
      <c r="I215" s="77">
        <v>2150.41</v>
      </c>
      <c r="J215" s="77">
        <v>68.599999999999994</v>
      </c>
      <c r="K215" s="77">
        <v>0</v>
      </c>
      <c r="L215" s="77">
        <v>5.6779726697399999</v>
      </c>
      <c r="M215" s="78">
        <v>0</v>
      </c>
      <c r="N215" s="78">
        <v>1E-4</v>
      </c>
      <c r="O215" s="78">
        <v>0</v>
      </c>
    </row>
    <row r="216" spans="2:15">
      <c r="B216" t="s">
        <v>883</v>
      </c>
      <c r="C216" t="s">
        <v>884</v>
      </c>
      <c r="D216" t="s">
        <v>796</v>
      </c>
      <c r="E216" t="s">
        <v>791</v>
      </c>
      <c r="F216" t="s">
        <v>367</v>
      </c>
      <c r="G216" t="s">
        <v>129</v>
      </c>
      <c r="H216" t="s">
        <v>106</v>
      </c>
      <c r="I216" s="77">
        <v>2573.15</v>
      </c>
      <c r="J216" s="77">
        <v>16780</v>
      </c>
      <c r="K216" s="77">
        <v>0</v>
      </c>
      <c r="L216" s="77">
        <v>1661.90031993</v>
      </c>
      <c r="M216" s="78">
        <v>0</v>
      </c>
      <c r="N216" s="78">
        <v>1.66E-2</v>
      </c>
      <c r="O216" s="78">
        <v>5.7999999999999996E-3</v>
      </c>
    </row>
    <row r="217" spans="2:15">
      <c r="B217" t="s">
        <v>885</v>
      </c>
      <c r="C217" t="s">
        <v>886</v>
      </c>
      <c r="D217" t="s">
        <v>796</v>
      </c>
      <c r="E217" t="s">
        <v>791</v>
      </c>
      <c r="F217" t="s">
        <v>573</v>
      </c>
      <c r="G217" t="s">
        <v>129</v>
      </c>
      <c r="H217" t="s">
        <v>106</v>
      </c>
      <c r="I217" s="77">
        <v>4535.7</v>
      </c>
      <c r="J217" s="77">
        <v>3067</v>
      </c>
      <c r="K217" s="77">
        <v>0</v>
      </c>
      <c r="L217" s="77">
        <v>535.43407823099994</v>
      </c>
      <c r="M217" s="78">
        <v>1E-4</v>
      </c>
      <c r="N217" s="78">
        <v>5.4000000000000003E-3</v>
      </c>
      <c r="O217" s="78">
        <v>1.9E-3</v>
      </c>
    </row>
    <row r="218" spans="2:15">
      <c r="B218" s="79" t="s">
        <v>253</v>
      </c>
      <c r="E218" s="16"/>
      <c r="F218" s="16"/>
      <c r="G218" s="16"/>
      <c r="I218" s="81">
        <v>134495.91</v>
      </c>
      <c r="K218" s="81">
        <v>17.282499999999999</v>
      </c>
      <c r="L218" s="81">
        <v>19235.3013261614</v>
      </c>
      <c r="N218" s="80">
        <v>0.1923</v>
      </c>
      <c r="O218" s="80">
        <v>6.7299999999999999E-2</v>
      </c>
    </row>
    <row r="219" spans="2:15">
      <c r="B219" t="s">
        <v>887</v>
      </c>
      <c r="C219" t="s">
        <v>888</v>
      </c>
      <c r="D219" t="s">
        <v>796</v>
      </c>
      <c r="E219" t="s">
        <v>791</v>
      </c>
      <c r="F219"/>
      <c r="G219" t="s">
        <v>793</v>
      </c>
      <c r="H219" t="s">
        <v>106</v>
      </c>
      <c r="I219" s="77">
        <v>230.1</v>
      </c>
      <c r="J219" s="77">
        <v>24638</v>
      </c>
      <c r="K219" s="77">
        <v>0</v>
      </c>
      <c r="L219" s="77">
        <v>218.20765426200001</v>
      </c>
      <c r="M219" s="78">
        <v>0</v>
      </c>
      <c r="N219" s="78">
        <v>2.2000000000000001E-3</v>
      </c>
      <c r="O219" s="78">
        <v>8.0000000000000004E-4</v>
      </c>
    </row>
    <row r="220" spans="2:15">
      <c r="B220" t="s">
        <v>889</v>
      </c>
      <c r="C220" t="s">
        <v>890</v>
      </c>
      <c r="D220" t="s">
        <v>790</v>
      </c>
      <c r="E220" t="s">
        <v>791</v>
      </c>
      <c r="F220"/>
      <c r="G220" t="s">
        <v>891</v>
      </c>
      <c r="H220" t="s">
        <v>106</v>
      </c>
      <c r="I220" s="77">
        <v>3865.72</v>
      </c>
      <c r="J220" s="77">
        <v>2756</v>
      </c>
      <c r="K220" s="77">
        <v>3.5478100000000001</v>
      </c>
      <c r="L220" s="77">
        <v>413.61735707679998</v>
      </c>
      <c r="M220" s="78">
        <v>0</v>
      </c>
      <c r="N220" s="78">
        <v>4.1000000000000003E-3</v>
      </c>
      <c r="O220" s="78">
        <v>1.4E-3</v>
      </c>
    </row>
    <row r="221" spans="2:15">
      <c r="B221" t="s">
        <v>892</v>
      </c>
      <c r="C221" t="s">
        <v>893</v>
      </c>
      <c r="D221" t="s">
        <v>790</v>
      </c>
      <c r="E221" t="s">
        <v>791</v>
      </c>
      <c r="F221"/>
      <c r="G221" t="s">
        <v>891</v>
      </c>
      <c r="H221" t="s">
        <v>106</v>
      </c>
      <c r="I221" s="77">
        <v>786.29</v>
      </c>
      <c r="J221" s="77">
        <v>14759</v>
      </c>
      <c r="K221" s="77">
        <v>0</v>
      </c>
      <c r="L221" s="77">
        <v>446.67083469390002</v>
      </c>
      <c r="M221" s="78">
        <v>0</v>
      </c>
      <c r="N221" s="78">
        <v>4.4999999999999997E-3</v>
      </c>
      <c r="O221" s="78">
        <v>1.6000000000000001E-3</v>
      </c>
    </row>
    <row r="222" spans="2:15">
      <c r="B222" t="s">
        <v>894</v>
      </c>
      <c r="C222" t="s">
        <v>895</v>
      </c>
      <c r="D222" t="s">
        <v>790</v>
      </c>
      <c r="E222" t="s">
        <v>791</v>
      </c>
      <c r="F222"/>
      <c r="G222" t="s">
        <v>798</v>
      </c>
      <c r="H222" t="s">
        <v>106</v>
      </c>
      <c r="I222" s="77">
        <v>836.26</v>
      </c>
      <c r="J222" s="77">
        <v>12082</v>
      </c>
      <c r="K222" s="77">
        <v>0</v>
      </c>
      <c r="L222" s="77">
        <v>388.89115588679999</v>
      </c>
      <c r="M222" s="78">
        <v>0</v>
      </c>
      <c r="N222" s="78">
        <v>3.8999999999999998E-3</v>
      </c>
      <c r="O222" s="78">
        <v>1.4E-3</v>
      </c>
    </row>
    <row r="223" spans="2:15">
      <c r="B223" t="s">
        <v>896</v>
      </c>
      <c r="C223" t="s">
        <v>897</v>
      </c>
      <c r="D223" t="s">
        <v>123</v>
      </c>
      <c r="E223" t="s">
        <v>791</v>
      </c>
      <c r="F223"/>
      <c r="G223" t="s">
        <v>798</v>
      </c>
      <c r="H223" t="s">
        <v>110</v>
      </c>
      <c r="I223" s="77">
        <v>740</v>
      </c>
      <c r="J223" s="77">
        <v>12674</v>
      </c>
      <c r="K223" s="77">
        <v>0</v>
      </c>
      <c r="L223" s="77">
        <v>380.54318699999999</v>
      </c>
      <c r="M223" s="78">
        <v>0</v>
      </c>
      <c r="N223" s="78">
        <v>3.8E-3</v>
      </c>
      <c r="O223" s="78">
        <v>1.2999999999999999E-3</v>
      </c>
    </row>
    <row r="224" spans="2:15">
      <c r="B224" t="s">
        <v>898</v>
      </c>
      <c r="C224" t="s">
        <v>899</v>
      </c>
      <c r="D224" t="s">
        <v>790</v>
      </c>
      <c r="E224" t="s">
        <v>791</v>
      </c>
      <c r="F224"/>
      <c r="G224" t="s">
        <v>798</v>
      </c>
      <c r="H224" t="s">
        <v>106</v>
      </c>
      <c r="I224" s="77">
        <v>781.03</v>
      </c>
      <c r="J224" s="77">
        <v>19043</v>
      </c>
      <c r="K224" s="77">
        <v>0</v>
      </c>
      <c r="L224" s="77">
        <v>572.46770862209996</v>
      </c>
      <c r="M224" s="78">
        <v>0</v>
      </c>
      <c r="N224" s="78">
        <v>5.7000000000000002E-3</v>
      </c>
      <c r="O224" s="78">
        <v>2E-3</v>
      </c>
    </row>
    <row r="225" spans="2:15">
      <c r="B225" t="s">
        <v>900</v>
      </c>
      <c r="C225" t="s">
        <v>901</v>
      </c>
      <c r="D225" t="s">
        <v>123</v>
      </c>
      <c r="E225" t="s">
        <v>791</v>
      </c>
      <c r="F225"/>
      <c r="G225" t="s">
        <v>798</v>
      </c>
      <c r="H225" t="s">
        <v>110</v>
      </c>
      <c r="I225" s="77">
        <v>802.07</v>
      </c>
      <c r="J225" s="77">
        <v>9100</v>
      </c>
      <c r="K225" s="77">
        <v>0</v>
      </c>
      <c r="L225" s="77">
        <v>296.15031127499998</v>
      </c>
      <c r="M225" s="78">
        <v>0</v>
      </c>
      <c r="N225" s="78">
        <v>3.0000000000000001E-3</v>
      </c>
      <c r="O225" s="78">
        <v>1E-3</v>
      </c>
    </row>
    <row r="226" spans="2:15">
      <c r="B226" t="s">
        <v>902</v>
      </c>
      <c r="C226" t="s">
        <v>903</v>
      </c>
      <c r="D226" t="s">
        <v>123</v>
      </c>
      <c r="E226" t="s">
        <v>791</v>
      </c>
      <c r="F226"/>
      <c r="G226" t="s">
        <v>798</v>
      </c>
      <c r="H226" t="s">
        <v>110</v>
      </c>
      <c r="I226" s="77">
        <v>1564.7</v>
      </c>
      <c r="J226" s="77">
        <v>10522</v>
      </c>
      <c r="K226" s="77">
        <v>0</v>
      </c>
      <c r="L226" s="77">
        <v>668.01760570500005</v>
      </c>
      <c r="M226" s="78">
        <v>0</v>
      </c>
      <c r="N226" s="78">
        <v>6.7000000000000002E-3</v>
      </c>
      <c r="O226" s="78">
        <v>2.3E-3</v>
      </c>
    </row>
    <row r="227" spans="2:15">
      <c r="B227" t="s">
        <v>904</v>
      </c>
      <c r="C227" t="s">
        <v>905</v>
      </c>
      <c r="D227" t="s">
        <v>123</v>
      </c>
      <c r="E227" t="s">
        <v>791</v>
      </c>
      <c r="F227"/>
      <c r="G227" t="s">
        <v>906</v>
      </c>
      <c r="H227" t="s">
        <v>198</v>
      </c>
      <c r="I227" s="77">
        <v>323.45999999999998</v>
      </c>
      <c r="J227" s="77">
        <v>10990</v>
      </c>
      <c r="K227" s="77">
        <v>0</v>
      </c>
      <c r="L227" s="77">
        <v>148.96140356160001</v>
      </c>
      <c r="M227" s="78">
        <v>0</v>
      </c>
      <c r="N227" s="78">
        <v>1.5E-3</v>
      </c>
      <c r="O227" s="78">
        <v>5.0000000000000001E-4</v>
      </c>
    </row>
    <row r="228" spans="2:15">
      <c r="B228" t="s">
        <v>907</v>
      </c>
      <c r="C228" t="s">
        <v>908</v>
      </c>
      <c r="D228" t="s">
        <v>790</v>
      </c>
      <c r="E228" t="s">
        <v>791</v>
      </c>
      <c r="F228"/>
      <c r="G228" t="s">
        <v>906</v>
      </c>
      <c r="H228" t="s">
        <v>106</v>
      </c>
      <c r="I228" s="77">
        <v>407.61</v>
      </c>
      <c r="J228" s="77">
        <v>10892</v>
      </c>
      <c r="K228" s="77">
        <v>0</v>
      </c>
      <c r="L228" s="77">
        <v>170.88359573880001</v>
      </c>
      <c r="M228" s="78">
        <v>0</v>
      </c>
      <c r="N228" s="78">
        <v>1.6999999999999999E-3</v>
      </c>
      <c r="O228" s="78">
        <v>5.9999999999999995E-4</v>
      </c>
    </row>
    <row r="229" spans="2:15">
      <c r="B229" t="s">
        <v>909</v>
      </c>
      <c r="C229" t="s">
        <v>910</v>
      </c>
      <c r="D229" t="s">
        <v>796</v>
      </c>
      <c r="E229" t="s">
        <v>791</v>
      </c>
      <c r="F229"/>
      <c r="G229" t="s">
        <v>906</v>
      </c>
      <c r="H229" t="s">
        <v>106</v>
      </c>
      <c r="I229" s="77">
        <v>394.46</v>
      </c>
      <c r="J229" s="77">
        <v>11420</v>
      </c>
      <c r="K229" s="77">
        <v>0</v>
      </c>
      <c r="L229" s="77">
        <v>173.387180868</v>
      </c>
      <c r="M229" s="78">
        <v>0</v>
      </c>
      <c r="N229" s="78">
        <v>1.6999999999999999E-3</v>
      </c>
      <c r="O229" s="78">
        <v>5.9999999999999995E-4</v>
      </c>
    </row>
    <row r="230" spans="2:15">
      <c r="B230" t="s">
        <v>911</v>
      </c>
      <c r="C230" t="s">
        <v>912</v>
      </c>
      <c r="D230" t="s">
        <v>123</v>
      </c>
      <c r="E230" t="s">
        <v>791</v>
      </c>
      <c r="F230"/>
      <c r="G230" t="s">
        <v>906</v>
      </c>
      <c r="H230" t="s">
        <v>110</v>
      </c>
      <c r="I230" s="77">
        <v>107.82</v>
      </c>
      <c r="J230" s="77">
        <v>70600</v>
      </c>
      <c r="K230" s="77">
        <v>0</v>
      </c>
      <c r="L230" s="77">
        <v>308.86063289999998</v>
      </c>
      <c r="M230" s="78">
        <v>0</v>
      </c>
      <c r="N230" s="78">
        <v>3.0999999999999999E-3</v>
      </c>
      <c r="O230" s="78">
        <v>1.1000000000000001E-3</v>
      </c>
    </row>
    <row r="231" spans="2:15">
      <c r="B231" t="s">
        <v>913</v>
      </c>
      <c r="C231" t="s">
        <v>914</v>
      </c>
      <c r="D231" t="s">
        <v>796</v>
      </c>
      <c r="E231" t="s">
        <v>791</v>
      </c>
      <c r="F231"/>
      <c r="G231" t="s">
        <v>915</v>
      </c>
      <c r="H231" t="s">
        <v>106</v>
      </c>
      <c r="I231" s="77">
        <v>0.18</v>
      </c>
      <c r="J231" s="77">
        <v>54242574.75</v>
      </c>
      <c r="K231" s="77">
        <v>0</v>
      </c>
      <c r="L231" s="77">
        <v>375.80340638295002</v>
      </c>
      <c r="M231" s="78">
        <v>0</v>
      </c>
      <c r="N231" s="78">
        <v>3.8E-3</v>
      </c>
      <c r="O231" s="78">
        <v>1.2999999999999999E-3</v>
      </c>
    </row>
    <row r="232" spans="2:15">
      <c r="B232" t="s">
        <v>916</v>
      </c>
      <c r="C232" t="s">
        <v>917</v>
      </c>
      <c r="D232" t="s">
        <v>790</v>
      </c>
      <c r="E232" t="s">
        <v>791</v>
      </c>
      <c r="F232"/>
      <c r="G232" t="s">
        <v>915</v>
      </c>
      <c r="H232" t="s">
        <v>106</v>
      </c>
      <c r="I232" s="77">
        <v>94.67</v>
      </c>
      <c r="J232" s="77">
        <v>64524</v>
      </c>
      <c r="K232" s="77">
        <v>0</v>
      </c>
      <c r="L232" s="77">
        <v>235.11566770920001</v>
      </c>
      <c r="M232" s="78">
        <v>0</v>
      </c>
      <c r="N232" s="78">
        <v>2.3999999999999998E-3</v>
      </c>
      <c r="O232" s="78">
        <v>8.0000000000000004E-4</v>
      </c>
    </row>
    <row r="233" spans="2:15">
      <c r="B233" t="s">
        <v>918</v>
      </c>
      <c r="C233" t="s">
        <v>919</v>
      </c>
      <c r="D233" t="s">
        <v>796</v>
      </c>
      <c r="E233" t="s">
        <v>791</v>
      </c>
      <c r="F233"/>
      <c r="G233" t="s">
        <v>915</v>
      </c>
      <c r="H233" t="s">
        <v>106</v>
      </c>
      <c r="I233" s="77">
        <v>2224.4299999999998</v>
      </c>
      <c r="J233" s="77">
        <v>1066.6199999999999</v>
      </c>
      <c r="K233" s="77">
        <v>0</v>
      </c>
      <c r="L233" s="77">
        <v>91.322202558833993</v>
      </c>
      <c r="M233" s="78">
        <v>2.0000000000000001E-4</v>
      </c>
      <c r="N233" s="78">
        <v>8.9999999999999998E-4</v>
      </c>
      <c r="O233" s="78">
        <v>2.9999999999999997E-4</v>
      </c>
    </row>
    <row r="234" spans="2:15">
      <c r="B234" t="s">
        <v>920</v>
      </c>
      <c r="C234" t="s">
        <v>921</v>
      </c>
      <c r="D234" t="s">
        <v>790</v>
      </c>
      <c r="E234" t="s">
        <v>791</v>
      </c>
      <c r="F234"/>
      <c r="G234" t="s">
        <v>915</v>
      </c>
      <c r="H234" t="s">
        <v>106</v>
      </c>
      <c r="I234" s="77">
        <v>383.94</v>
      </c>
      <c r="J234" s="77">
        <v>32520</v>
      </c>
      <c r="K234" s="77">
        <v>0</v>
      </c>
      <c r="L234" s="77">
        <v>480.57570151200002</v>
      </c>
      <c r="M234" s="78">
        <v>0</v>
      </c>
      <c r="N234" s="78">
        <v>4.7999999999999996E-3</v>
      </c>
      <c r="O234" s="78">
        <v>1.6999999999999999E-3</v>
      </c>
    </row>
    <row r="235" spans="2:15">
      <c r="B235" t="s">
        <v>922</v>
      </c>
      <c r="C235" t="s">
        <v>923</v>
      </c>
      <c r="D235" t="s">
        <v>790</v>
      </c>
      <c r="E235" t="s">
        <v>791</v>
      </c>
      <c r="F235"/>
      <c r="G235" t="s">
        <v>915</v>
      </c>
      <c r="H235" t="s">
        <v>106</v>
      </c>
      <c r="I235" s="77">
        <v>1199.6099999999999</v>
      </c>
      <c r="J235" s="77">
        <v>8219</v>
      </c>
      <c r="K235" s="77">
        <v>0</v>
      </c>
      <c r="L235" s="77">
        <v>379.49579576910003</v>
      </c>
      <c r="M235" s="78">
        <v>0</v>
      </c>
      <c r="N235" s="78">
        <v>3.8E-3</v>
      </c>
      <c r="O235" s="78">
        <v>1.2999999999999999E-3</v>
      </c>
    </row>
    <row r="236" spans="2:15">
      <c r="B236" t="s">
        <v>924</v>
      </c>
      <c r="C236" t="s">
        <v>925</v>
      </c>
      <c r="D236" t="s">
        <v>926</v>
      </c>
      <c r="E236" t="s">
        <v>791</v>
      </c>
      <c r="F236"/>
      <c r="G236" t="s">
        <v>805</v>
      </c>
      <c r="H236" t="s">
        <v>113</v>
      </c>
      <c r="I236" s="77">
        <v>8827.19</v>
      </c>
      <c r="J236" s="77">
        <v>1158</v>
      </c>
      <c r="K236" s="77">
        <v>10.12655</v>
      </c>
      <c r="L236" s="77">
        <v>490.58585859805999</v>
      </c>
      <c r="M236" s="78">
        <v>1E-4</v>
      </c>
      <c r="N236" s="78">
        <v>4.8999999999999998E-3</v>
      </c>
      <c r="O236" s="78">
        <v>1.6999999999999999E-3</v>
      </c>
    </row>
    <row r="237" spans="2:15">
      <c r="B237" t="s">
        <v>927</v>
      </c>
      <c r="C237" t="s">
        <v>928</v>
      </c>
      <c r="D237" t="s">
        <v>796</v>
      </c>
      <c r="E237" t="s">
        <v>791</v>
      </c>
      <c r="F237"/>
      <c r="G237" t="s">
        <v>805</v>
      </c>
      <c r="H237" t="s">
        <v>106</v>
      </c>
      <c r="I237" s="77">
        <v>3627.42</v>
      </c>
      <c r="J237" s="77">
        <v>1552</v>
      </c>
      <c r="K237" s="77">
        <v>0</v>
      </c>
      <c r="L237" s="77">
        <v>216.68930228159999</v>
      </c>
      <c r="M237" s="78">
        <v>0</v>
      </c>
      <c r="N237" s="78">
        <v>2.2000000000000001E-3</v>
      </c>
      <c r="O237" s="78">
        <v>8.0000000000000004E-4</v>
      </c>
    </row>
    <row r="238" spans="2:15">
      <c r="B238" t="s">
        <v>929</v>
      </c>
      <c r="C238" t="s">
        <v>930</v>
      </c>
      <c r="D238" t="s">
        <v>796</v>
      </c>
      <c r="E238" t="s">
        <v>791</v>
      </c>
      <c r="F238"/>
      <c r="G238" t="s">
        <v>931</v>
      </c>
      <c r="H238" t="s">
        <v>106</v>
      </c>
      <c r="I238" s="77">
        <v>178.82</v>
      </c>
      <c r="J238" s="77">
        <v>56863</v>
      </c>
      <c r="K238" s="77">
        <v>0</v>
      </c>
      <c r="L238" s="77">
        <v>391.37562149339999</v>
      </c>
      <c r="M238" s="78">
        <v>0</v>
      </c>
      <c r="N238" s="78">
        <v>3.8999999999999998E-3</v>
      </c>
      <c r="O238" s="78">
        <v>1.4E-3</v>
      </c>
    </row>
    <row r="239" spans="2:15">
      <c r="B239" t="s">
        <v>932</v>
      </c>
      <c r="C239" t="s">
        <v>933</v>
      </c>
      <c r="D239" t="s">
        <v>796</v>
      </c>
      <c r="E239" t="s">
        <v>791</v>
      </c>
      <c r="F239"/>
      <c r="G239" t="s">
        <v>809</v>
      </c>
      <c r="H239" t="s">
        <v>106</v>
      </c>
      <c r="I239" s="77">
        <v>4448.8599999999997</v>
      </c>
      <c r="J239" s="77">
        <v>191</v>
      </c>
      <c r="K239" s="77">
        <v>0</v>
      </c>
      <c r="L239" s="77">
        <v>32.7061946874</v>
      </c>
      <c r="M239" s="78">
        <v>0</v>
      </c>
      <c r="N239" s="78">
        <v>2.9999999999999997E-4</v>
      </c>
      <c r="O239" s="78">
        <v>1E-4</v>
      </c>
    </row>
    <row r="240" spans="2:15">
      <c r="B240" t="s">
        <v>934</v>
      </c>
      <c r="C240" t="s">
        <v>935</v>
      </c>
      <c r="D240" t="s">
        <v>796</v>
      </c>
      <c r="E240" t="s">
        <v>791</v>
      </c>
      <c r="F240"/>
      <c r="G240" t="s">
        <v>936</v>
      </c>
      <c r="H240" t="s">
        <v>106</v>
      </c>
      <c r="I240" s="77">
        <v>1866.78</v>
      </c>
      <c r="J240" s="77">
        <v>13313</v>
      </c>
      <c r="K240" s="77">
        <v>0</v>
      </c>
      <c r="L240" s="77">
        <v>956.57049796859997</v>
      </c>
      <c r="M240" s="78">
        <v>0</v>
      </c>
      <c r="N240" s="78">
        <v>9.5999999999999992E-3</v>
      </c>
      <c r="O240" s="78">
        <v>3.3E-3</v>
      </c>
    </row>
    <row r="241" spans="2:15">
      <c r="B241" t="s">
        <v>937</v>
      </c>
      <c r="C241" t="s">
        <v>938</v>
      </c>
      <c r="D241" t="s">
        <v>790</v>
      </c>
      <c r="E241" t="s">
        <v>791</v>
      </c>
      <c r="F241"/>
      <c r="G241" t="s">
        <v>936</v>
      </c>
      <c r="H241" t="s">
        <v>106</v>
      </c>
      <c r="I241" s="77">
        <v>7436.79</v>
      </c>
      <c r="J241" s="77">
        <v>380</v>
      </c>
      <c r="K241" s="77">
        <v>0</v>
      </c>
      <c r="L241" s="77">
        <v>108.771977898</v>
      </c>
      <c r="M241" s="78">
        <v>0</v>
      </c>
      <c r="N241" s="78">
        <v>1.1000000000000001E-3</v>
      </c>
      <c r="O241" s="78">
        <v>4.0000000000000002E-4</v>
      </c>
    </row>
    <row r="242" spans="2:15">
      <c r="B242" t="s">
        <v>939</v>
      </c>
      <c r="C242" t="s">
        <v>940</v>
      </c>
      <c r="D242" t="s">
        <v>796</v>
      </c>
      <c r="E242" t="s">
        <v>791</v>
      </c>
      <c r="F242"/>
      <c r="G242" t="s">
        <v>936</v>
      </c>
      <c r="H242" t="s">
        <v>106</v>
      </c>
      <c r="I242" s="77">
        <v>744.22</v>
      </c>
      <c r="J242" s="77">
        <v>30396</v>
      </c>
      <c r="K242" s="77">
        <v>0</v>
      </c>
      <c r="L242" s="77">
        <v>870.69426500880002</v>
      </c>
      <c r="M242" s="78">
        <v>0</v>
      </c>
      <c r="N242" s="78">
        <v>8.6999999999999994E-3</v>
      </c>
      <c r="O242" s="78">
        <v>3.0000000000000001E-3</v>
      </c>
    </row>
    <row r="243" spans="2:15">
      <c r="B243" t="s">
        <v>941</v>
      </c>
      <c r="C243" t="s">
        <v>942</v>
      </c>
      <c r="D243" t="s">
        <v>796</v>
      </c>
      <c r="E243" t="s">
        <v>791</v>
      </c>
      <c r="F243"/>
      <c r="G243" t="s">
        <v>936</v>
      </c>
      <c r="H243" t="s">
        <v>106</v>
      </c>
      <c r="I243" s="77">
        <v>152.53</v>
      </c>
      <c r="J243" s="77">
        <v>37636</v>
      </c>
      <c r="K243" s="77">
        <v>0</v>
      </c>
      <c r="L243" s="77">
        <v>220.9564283892</v>
      </c>
      <c r="M243" s="78">
        <v>0</v>
      </c>
      <c r="N243" s="78">
        <v>2.2000000000000001E-3</v>
      </c>
      <c r="O243" s="78">
        <v>8.0000000000000004E-4</v>
      </c>
    </row>
    <row r="244" spans="2:15">
      <c r="B244" t="s">
        <v>943</v>
      </c>
      <c r="C244" t="s">
        <v>944</v>
      </c>
      <c r="D244" t="s">
        <v>790</v>
      </c>
      <c r="E244" t="s">
        <v>791</v>
      </c>
      <c r="F244"/>
      <c r="G244" t="s">
        <v>813</v>
      </c>
      <c r="H244" t="s">
        <v>106</v>
      </c>
      <c r="I244" s="77">
        <v>4699.3500000000004</v>
      </c>
      <c r="J244" s="77">
        <v>3209</v>
      </c>
      <c r="K244" s="77">
        <v>0</v>
      </c>
      <c r="L244" s="77">
        <v>580.43744263350004</v>
      </c>
      <c r="M244" s="78">
        <v>0</v>
      </c>
      <c r="N244" s="78">
        <v>5.7999999999999996E-3</v>
      </c>
      <c r="O244" s="78">
        <v>2E-3</v>
      </c>
    </row>
    <row r="245" spans="2:15">
      <c r="B245" t="s">
        <v>945</v>
      </c>
      <c r="C245" t="s">
        <v>946</v>
      </c>
      <c r="D245" t="s">
        <v>947</v>
      </c>
      <c r="E245" t="s">
        <v>791</v>
      </c>
      <c r="F245"/>
      <c r="G245" t="s">
        <v>948</v>
      </c>
      <c r="H245" t="s">
        <v>110</v>
      </c>
      <c r="I245" s="77">
        <v>72961.27</v>
      </c>
      <c r="J245" s="77">
        <v>181.1</v>
      </c>
      <c r="K245" s="77">
        <v>0</v>
      </c>
      <c r="L245" s="77">
        <v>536.129079328275</v>
      </c>
      <c r="M245" s="78">
        <v>0</v>
      </c>
      <c r="N245" s="78">
        <v>5.4000000000000003E-3</v>
      </c>
      <c r="O245" s="78">
        <v>1.9E-3</v>
      </c>
    </row>
    <row r="246" spans="2:15">
      <c r="B246" t="s">
        <v>949</v>
      </c>
      <c r="C246" t="s">
        <v>950</v>
      </c>
      <c r="D246" t="s">
        <v>796</v>
      </c>
      <c r="E246" t="s">
        <v>791</v>
      </c>
      <c r="F246"/>
      <c r="G246" t="s">
        <v>820</v>
      </c>
      <c r="H246" t="s">
        <v>106</v>
      </c>
      <c r="I246" s="77">
        <v>3108.36</v>
      </c>
      <c r="J246" s="77">
        <v>12598</v>
      </c>
      <c r="K246" s="77">
        <v>0</v>
      </c>
      <c r="L246" s="77">
        <v>1507.2345010872</v>
      </c>
      <c r="M246" s="78">
        <v>0</v>
      </c>
      <c r="N246" s="78">
        <v>1.5100000000000001E-2</v>
      </c>
      <c r="O246" s="78">
        <v>5.3E-3</v>
      </c>
    </row>
    <row r="247" spans="2:15">
      <c r="B247" t="s">
        <v>951</v>
      </c>
      <c r="C247" t="s">
        <v>952</v>
      </c>
      <c r="D247" t="s">
        <v>796</v>
      </c>
      <c r="E247" t="s">
        <v>791</v>
      </c>
      <c r="F247"/>
      <c r="G247" t="s">
        <v>824</v>
      </c>
      <c r="H247" t="s">
        <v>106</v>
      </c>
      <c r="I247" s="77">
        <v>1380.62</v>
      </c>
      <c r="J247" s="77">
        <v>13822</v>
      </c>
      <c r="K247" s="77">
        <v>0</v>
      </c>
      <c r="L247" s="77">
        <v>734.50196184360004</v>
      </c>
      <c r="M247" s="78">
        <v>0</v>
      </c>
      <c r="N247" s="78">
        <v>7.3000000000000001E-3</v>
      </c>
      <c r="O247" s="78">
        <v>2.5999999999999999E-3</v>
      </c>
    </row>
    <row r="248" spans="2:15">
      <c r="B248" t="s">
        <v>953</v>
      </c>
      <c r="C248" t="s">
        <v>954</v>
      </c>
      <c r="D248" t="s">
        <v>955</v>
      </c>
      <c r="E248" t="s">
        <v>791</v>
      </c>
      <c r="F248"/>
      <c r="G248" t="s">
        <v>824</v>
      </c>
      <c r="H248" t="s">
        <v>110</v>
      </c>
      <c r="I248" s="77">
        <v>294.52999999999997</v>
      </c>
      <c r="J248" s="77">
        <v>55080</v>
      </c>
      <c r="K248" s="77">
        <v>0</v>
      </c>
      <c r="L248" s="77">
        <v>658.23655563</v>
      </c>
      <c r="M248" s="78">
        <v>0</v>
      </c>
      <c r="N248" s="78">
        <v>6.6E-3</v>
      </c>
      <c r="O248" s="78">
        <v>2.3E-3</v>
      </c>
    </row>
    <row r="249" spans="2:15">
      <c r="B249" t="s">
        <v>956</v>
      </c>
      <c r="C249" t="s">
        <v>957</v>
      </c>
      <c r="D249" t="s">
        <v>796</v>
      </c>
      <c r="E249" t="s">
        <v>791</v>
      </c>
      <c r="F249"/>
      <c r="G249" t="s">
        <v>824</v>
      </c>
      <c r="H249" t="s">
        <v>106</v>
      </c>
      <c r="I249" s="77">
        <v>205.12</v>
      </c>
      <c r="J249" s="77">
        <v>83200</v>
      </c>
      <c r="K249" s="77">
        <v>3.6081400000000001</v>
      </c>
      <c r="L249" s="77">
        <v>660.47786415999997</v>
      </c>
      <c r="M249" s="78">
        <v>0</v>
      </c>
      <c r="N249" s="78">
        <v>6.6E-3</v>
      </c>
      <c r="O249" s="78">
        <v>2.3E-3</v>
      </c>
    </row>
    <row r="250" spans="2:15">
      <c r="B250" t="s">
        <v>958</v>
      </c>
      <c r="C250" t="s">
        <v>959</v>
      </c>
      <c r="D250" t="s">
        <v>796</v>
      </c>
      <c r="E250" t="s">
        <v>791</v>
      </c>
      <c r="F250"/>
      <c r="G250" t="s">
        <v>824</v>
      </c>
      <c r="H250" t="s">
        <v>106</v>
      </c>
      <c r="I250" s="77">
        <v>702.14</v>
      </c>
      <c r="J250" s="77">
        <v>43089</v>
      </c>
      <c r="K250" s="77">
        <v>0</v>
      </c>
      <c r="L250" s="77">
        <v>1164.4961076054001</v>
      </c>
      <c r="M250" s="78">
        <v>0</v>
      </c>
      <c r="N250" s="78">
        <v>1.1599999999999999E-2</v>
      </c>
      <c r="O250" s="78">
        <v>4.1000000000000003E-3</v>
      </c>
    </row>
    <row r="251" spans="2:15">
      <c r="B251" t="s">
        <v>960</v>
      </c>
      <c r="C251" t="s">
        <v>961</v>
      </c>
      <c r="D251" t="s">
        <v>790</v>
      </c>
      <c r="E251" t="s">
        <v>791</v>
      </c>
      <c r="F251"/>
      <c r="G251" t="s">
        <v>824</v>
      </c>
      <c r="H251" t="s">
        <v>106</v>
      </c>
      <c r="I251" s="77">
        <v>1880.27</v>
      </c>
      <c r="J251" s="77">
        <v>8688.1091999999971</v>
      </c>
      <c r="K251" s="77">
        <v>0</v>
      </c>
      <c r="L251" s="77">
        <v>628.77229688027899</v>
      </c>
      <c r="M251" s="78">
        <v>0</v>
      </c>
      <c r="N251" s="78">
        <v>6.3E-3</v>
      </c>
      <c r="O251" s="78">
        <v>2.2000000000000001E-3</v>
      </c>
    </row>
    <row r="252" spans="2:15">
      <c r="B252" t="s">
        <v>962</v>
      </c>
      <c r="C252" t="s">
        <v>963</v>
      </c>
      <c r="D252" t="s">
        <v>796</v>
      </c>
      <c r="E252" t="s">
        <v>791</v>
      </c>
      <c r="F252"/>
      <c r="G252" t="s">
        <v>830</v>
      </c>
      <c r="H252" t="s">
        <v>106</v>
      </c>
      <c r="I252" s="77">
        <v>173.56</v>
      </c>
      <c r="J252" s="77">
        <v>50467</v>
      </c>
      <c r="K252" s="77">
        <v>0</v>
      </c>
      <c r="L252" s="77">
        <v>337.13593149479999</v>
      </c>
      <c r="M252" s="78">
        <v>0</v>
      </c>
      <c r="N252" s="78">
        <v>3.3999999999999998E-3</v>
      </c>
      <c r="O252" s="78">
        <v>1.1999999999999999E-3</v>
      </c>
    </row>
    <row r="253" spans="2:15">
      <c r="B253" t="s">
        <v>964</v>
      </c>
      <c r="C253" t="s">
        <v>965</v>
      </c>
      <c r="D253" t="s">
        <v>796</v>
      </c>
      <c r="E253" t="s">
        <v>791</v>
      </c>
      <c r="F253"/>
      <c r="G253" t="s">
        <v>830</v>
      </c>
      <c r="H253" t="s">
        <v>106</v>
      </c>
      <c r="I253" s="77">
        <v>152.82</v>
      </c>
      <c r="J253" s="77">
        <v>16525</v>
      </c>
      <c r="K253" s="77">
        <v>0</v>
      </c>
      <c r="L253" s="77">
        <v>97.200740745000004</v>
      </c>
      <c r="M253" s="78">
        <v>0</v>
      </c>
      <c r="N253" s="78">
        <v>1E-3</v>
      </c>
      <c r="O253" s="78">
        <v>2.9999999999999997E-4</v>
      </c>
    </row>
    <row r="254" spans="2:15">
      <c r="B254" t="s">
        <v>966</v>
      </c>
      <c r="C254" t="s">
        <v>967</v>
      </c>
      <c r="D254" t="s">
        <v>790</v>
      </c>
      <c r="E254" t="s">
        <v>791</v>
      </c>
      <c r="F254"/>
      <c r="G254" t="s">
        <v>830</v>
      </c>
      <c r="H254" t="s">
        <v>106</v>
      </c>
      <c r="I254" s="77">
        <v>880.96</v>
      </c>
      <c r="J254" s="77">
        <v>4668</v>
      </c>
      <c r="K254" s="77">
        <v>0</v>
      </c>
      <c r="L254" s="77">
        <v>158.2832460672</v>
      </c>
      <c r="M254" s="78">
        <v>0</v>
      </c>
      <c r="N254" s="78">
        <v>1.6000000000000001E-3</v>
      </c>
      <c r="O254" s="78">
        <v>5.9999999999999995E-4</v>
      </c>
    </row>
    <row r="255" spans="2:15">
      <c r="B255" t="s">
        <v>968</v>
      </c>
      <c r="C255" t="s">
        <v>969</v>
      </c>
      <c r="D255" t="s">
        <v>796</v>
      </c>
      <c r="E255" t="s">
        <v>791</v>
      </c>
      <c r="F255"/>
      <c r="G255" t="s">
        <v>830</v>
      </c>
      <c r="H255" t="s">
        <v>106</v>
      </c>
      <c r="I255" s="77">
        <v>478.81</v>
      </c>
      <c r="J255" s="77">
        <v>5860</v>
      </c>
      <c r="K255" s="77">
        <v>0</v>
      </c>
      <c r="L255" s="77">
        <v>107.996265834</v>
      </c>
      <c r="M255" s="78">
        <v>0</v>
      </c>
      <c r="N255" s="78">
        <v>1.1000000000000001E-3</v>
      </c>
      <c r="O255" s="78">
        <v>4.0000000000000002E-4</v>
      </c>
    </row>
    <row r="256" spans="2:15">
      <c r="B256" t="s">
        <v>970</v>
      </c>
      <c r="C256" t="s">
        <v>971</v>
      </c>
      <c r="D256" t="s">
        <v>790</v>
      </c>
      <c r="E256" t="s">
        <v>791</v>
      </c>
      <c r="F256"/>
      <c r="G256" t="s">
        <v>830</v>
      </c>
      <c r="H256" t="s">
        <v>106</v>
      </c>
      <c r="I256" s="77">
        <v>249.83</v>
      </c>
      <c r="J256" s="77">
        <v>39944</v>
      </c>
      <c r="K256" s="77">
        <v>0</v>
      </c>
      <c r="L256" s="77">
        <v>384.09977442479999</v>
      </c>
      <c r="M256" s="78">
        <v>0</v>
      </c>
      <c r="N256" s="78">
        <v>3.8E-3</v>
      </c>
      <c r="O256" s="78">
        <v>1.2999999999999999E-3</v>
      </c>
    </row>
    <row r="257" spans="2:15">
      <c r="B257" t="s">
        <v>972</v>
      </c>
      <c r="C257" t="s">
        <v>973</v>
      </c>
      <c r="D257" t="s">
        <v>796</v>
      </c>
      <c r="E257" t="s">
        <v>791</v>
      </c>
      <c r="F257"/>
      <c r="G257" t="s">
        <v>830</v>
      </c>
      <c r="H257" t="s">
        <v>106</v>
      </c>
      <c r="I257" s="77">
        <v>583.79999999999995</v>
      </c>
      <c r="J257" s="77">
        <v>31364</v>
      </c>
      <c r="K257" s="77">
        <v>0</v>
      </c>
      <c r="L257" s="77">
        <v>704.763570168</v>
      </c>
      <c r="M257" s="78">
        <v>0</v>
      </c>
      <c r="N257" s="78">
        <v>7.0000000000000001E-3</v>
      </c>
      <c r="O257" s="78">
        <v>2.5000000000000001E-3</v>
      </c>
    </row>
    <row r="258" spans="2:15">
      <c r="B258" t="s">
        <v>974</v>
      </c>
      <c r="C258" t="s">
        <v>975</v>
      </c>
      <c r="D258" t="s">
        <v>796</v>
      </c>
      <c r="E258" t="s">
        <v>791</v>
      </c>
      <c r="F258"/>
      <c r="G258" t="s">
        <v>830</v>
      </c>
      <c r="H258" t="s">
        <v>106</v>
      </c>
      <c r="I258" s="77">
        <v>657.32</v>
      </c>
      <c r="J258" s="77">
        <v>23518</v>
      </c>
      <c r="K258" s="77">
        <v>0</v>
      </c>
      <c r="L258" s="77">
        <v>595.01120424240003</v>
      </c>
      <c r="M258" s="78">
        <v>0</v>
      </c>
      <c r="N258" s="78">
        <v>5.8999999999999999E-3</v>
      </c>
      <c r="O258" s="78">
        <v>2.0999999999999999E-3</v>
      </c>
    </row>
    <row r="259" spans="2:15">
      <c r="B259" t="s">
        <v>976</v>
      </c>
      <c r="C259" t="s">
        <v>977</v>
      </c>
      <c r="D259" t="s">
        <v>796</v>
      </c>
      <c r="E259" t="s">
        <v>791</v>
      </c>
      <c r="F259"/>
      <c r="G259" t="s">
        <v>830</v>
      </c>
      <c r="H259" t="s">
        <v>106</v>
      </c>
      <c r="I259" s="77">
        <v>1557.1</v>
      </c>
      <c r="J259" s="77">
        <v>1634</v>
      </c>
      <c r="K259" s="77">
        <v>0</v>
      </c>
      <c r="L259" s="77">
        <v>97.930160885999996</v>
      </c>
      <c r="M259" s="78">
        <v>0</v>
      </c>
      <c r="N259" s="78">
        <v>1E-3</v>
      </c>
      <c r="O259" s="78">
        <v>2.9999999999999997E-4</v>
      </c>
    </row>
    <row r="260" spans="2:15">
      <c r="B260" t="s">
        <v>978</v>
      </c>
      <c r="C260" t="s">
        <v>979</v>
      </c>
      <c r="D260" t="s">
        <v>790</v>
      </c>
      <c r="E260" t="s">
        <v>791</v>
      </c>
      <c r="F260"/>
      <c r="G260" t="s">
        <v>830</v>
      </c>
      <c r="H260" t="s">
        <v>106</v>
      </c>
      <c r="I260" s="77">
        <v>407.61</v>
      </c>
      <c r="J260" s="77">
        <v>23166</v>
      </c>
      <c r="K260" s="77">
        <v>0</v>
      </c>
      <c r="L260" s="77">
        <v>363.44926357740002</v>
      </c>
      <c r="M260" s="78">
        <v>0</v>
      </c>
      <c r="N260" s="78">
        <v>3.5999999999999999E-3</v>
      </c>
      <c r="O260" s="78">
        <v>1.2999999999999999E-3</v>
      </c>
    </row>
    <row r="261" spans="2:15">
      <c r="B261" t="s">
        <v>980</v>
      </c>
      <c r="C261" t="s">
        <v>981</v>
      </c>
      <c r="D261" t="s">
        <v>790</v>
      </c>
      <c r="E261" t="s">
        <v>791</v>
      </c>
      <c r="F261"/>
      <c r="G261" t="s">
        <v>858</v>
      </c>
      <c r="H261" t="s">
        <v>106</v>
      </c>
      <c r="I261" s="77">
        <v>289.27</v>
      </c>
      <c r="J261" s="77">
        <v>7625</v>
      </c>
      <c r="K261" s="77">
        <v>0</v>
      </c>
      <c r="L261" s="77">
        <v>84.896767537499997</v>
      </c>
      <c r="M261" s="78">
        <v>0</v>
      </c>
      <c r="N261" s="78">
        <v>8.0000000000000004E-4</v>
      </c>
      <c r="O261" s="78">
        <v>2.9999999999999997E-4</v>
      </c>
    </row>
    <row r="262" spans="2:15">
      <c r="B262" t="s">
        <v>982</v>
      </c>
      <c r="C262" t="s">
        <v>983</v>
      </c>
      <c r="D262" t="s">
        <v>790</v>
      </c>
      <c r="E262" t="s">
        <v>791</v>
      </c>
      <c r="F262"/>
      <c r="G262" t="s">
        <v>858</v>
      </c>
      <c r="H262" t="s">
        <v>106</v>
      </c>
      <c r="I262" s="77">
        <v>1222.83</v>
      </c>
      <c r="J262" s="77">
        <v>3511</v>
      </c>
      <c r="K262" s="77">
        <v>0</v>
      </c>
      <c r="L262" s="77">
        <v>165.25127744369999</v>
      </c>
      <c r="M262" s="78">
        <v>0</v>
      </c>
      <c r="N262" s="78">
        <v>1.6999999999999999E-3</v>
      </c>
      <c r="O262" s="78">
        <v>5.9999999999999995E-4</v>
      </c>
    </row>
    <row r="263" spans="2:15">
      <c r="B263" t="s">
        <v>984</v>
      </c>
      <c r="C263" t="s">
        <v>985</v>
      </c>
      <c r="D263" t="s">
        <v>123</v>
      </c>
      <c r="E263" t="s">
        <v>791</v>
      </c>
      <c r="F263"/>
      <c r="G263" t="s">
        <v>858</v>
      </c>
      <c r="H263" t="s">
        <v>106</v>
      </c>
      <c r="I263" s="77">
        <v>96.25</v>
      </c>
      <c r="J263" s="77">
        <v>125300</v>
      </c>
      <c r="K263" s="77">
        <v>0</v>
      </c>
      <c r="L263" s="77">
        <v>464.19421125000002</v>
      </c>
      <c r="M263" s="78">
        <v>0</v>
      </c>
      <c r="N263" s="78">
        <v>4.5999999999999999E-3</v>
      </c>
      <c r="O263" s="78">
        <v>1.6000000000000001E-3</v>
      </c>
    </row>
    <row r="264" spans="2:15">
      <c r="B264" t="s">
        <v>986</v>
      </c>
      <c r="C264" t="s">
        <v>987</v>
      </c>
      <c r="D264" t="s">
        <v>796</v>
      </c>
      <c r="E264" t="s">
        <v>791</v>
      </c>
      <c r="F264"/>
      <c r="G264" t="s">
        <v>123</v>
      </c>
      <c r="H264" t="s">
        <v>106</v>
      </c>
      <c r="I264" s="77">
        <v>489.13</v>
      </c>
      <c r="J264" s="77">
        <v>8896</v>
      </c>
      <c r="K264" s="77">
        <v>0</v>
      </c>
      <c r="L264" s="77">
        <v>167.4815554752</v>
      </c>
      <c r="M264" s="78">
        <v>0</v>
      </c>
      <c r="N264" s="78">
        <v>1.6999999999999999E-3</v>
      </c>
      <c r="O264" s="78">
        <v>5.9999999999999995E-4</v>
      </c>
    </row>
    <row r="265" spans="2:15">
      <c r="B265" t="s">
        <v>217</v>
      </c>
      <c r="E265" s="16"/>
      <c r="F265" s="16"/>
      <c r="G265" s="16"/>
    </row>
    <row r="266" spans="2:15">
      <c r="B266" t="s">
        <v>246</v>
      </c>
      <c r="E266" s="16"/>
      <c r="F266" s="16"/>
      <c r="G266" s="16"/>
    </row>
    <row r="267" spans="2:15">
      <c r="B267" t="s">
        <v>247</v>
      </c>
      <c r="E267" s="16"/>
      <c r="F267" s="16"/>
      <c r="G267" s="16"/>
    </row>
    <row r="268" spans="2:15">
      <c r="B268" t="s">
        <v>248</v>
      </c>
      <c r="E268" s="16"/>
      <c r="F268" s="16"/>
      <c r="G268" s="16"/>
    </row>
    <row r="269" spans="2:15">
      <c r="B269" t="s">
        <v>249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4" workbookViewId="0">
      <selection activeCell="E39" sqref="E39:E8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1284</v>
      </c>
    </row>
    <row r="3" spans="2:63" s="1" customFormat="1">
      <c r="B3" s="2" t="s">
        <v>2</v>
      </c>
      <c r="C3" s="83" t="s">
        <v>1285</v>
      </c>
    </row>
    <row r="4" spans="2:63" s="1" customFormat="1">
      <c r="B4" s="2" t="s">
        <v>3</v>
      </c>
      <c r="C4" s="84" t="s">
        <v>196</v>
      </c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1331167.8799999999</v>
      </c>
      <c r="I11" s="7"/>
      <c r="J11" s="75">
        <v>0</v>
      </c>
      <c r="K11" s="75">
        <v>88936.086229885637</v>
      </c>
      <c r="L11" s="7"/>
      <c r="M11" s="76">
        <v>1</v>
      </c>
      <c r="N11" s="76">
        <v>0.31119999999999998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617814.74</v>
      </c>
      <c r="J12" s="81">
        <v>0</v>
      </c>
      <c r="K12" s="81">
        <v>21151.6368616</v>
      </c>
      <c r="M12" s="80">
        <v>0.23780000000000001</v>
      </c>
      <c r="N12" s="80">
        <v>7.3999999999999996E-2</v>
      </c>
    </row>
    <row r="13" spans="2:63">
      <c r="B13" s="79" t="s">
        <v>988</v>
      </c>
      <c r="D13" s="16"/>
      <c r="E13" s="16"/>
      <c r="F13" s="16"/>
      <c r="G13" s="16"/>
      <c r="H13" s="81">
        <v>617814.74</v>
      </c>
      <c r="J13" s="81">
        <v>0</v>
      </c>
      <c r="K13" s="81">
        <v>21151.6368616</v>
      </c>
      <c r="M13" s="80">
        <v>0.23780000000000001</v>
      </c>
      <c r="N13" s="80">
        <v>7.3999999999999996E-2</v>
      </c>
    </row>
    <row r="14" spans="2:63">
      <c r="B14" t="s">
        <v>989</v>
      </c>
      <c r="C14" t="s">
        <v>990</v>
      </c>
      <c r="D14" t="s">
        <v>100</v>
      </c>
      <c r="E14" t="s">
        <v>991</v>
      </c>
      <c r="F14" t="s">
        <v>992</v>
      </c>
      <c r="G14" t="s">
        <v>102</v>
      </c>
      <c r="H14" s="77">
        <v>104610</v>
      </c>
      <c r="I14" s="77">
        <v>1874</v>
      </c>
      <c r="J14" s="77">
        <v>0</v>
      </c>
      <c r="K14" s="77">
        <v>1960.3914</v>
      </c>
      <c r="L14" s="78">
        <v>2.5999999999999999E-3</v>
      </c>
      <c r="M14" s="78">
        <v>2.1999999999999999E-2</v>
      </c>
      <c r="N14" s="78">
        <v>6.8999999999999999E-3</v>
      </c>
    </row>
    <row r="15" spans="2:63">
      <c r="B15" t="s">
        <v>993</v>
      </c>
      <c r="C15" t="s">
        <v>994</v>
      </c>
      <c r="D15" t="s">
        <v>100</v>
      </c>
      <c r="E15" t="s">
        <v>991</v>
      </c>
      <c r="F15" t="s">
        <v>992</v>
      </c>
      <c r="G15" t="s">
        <v>102</v>
      </c>
      <c r="H15" s="77">
        <v>39347.43</v>
      </c>
      <c r="I15" s="77">
        <v>3597</v>
      </c>
      <c r="J15" s="77">
        <v>0</v>
      </c>
      <c r="K15" s="77">
        <v>1415.3270571</v>
      </c>
      <c r="L15" s="78">
        <v>5.9999999999999995E-4</v>
      </c>
      <c r="M15" s="78">
        <v>1.5900000000000001E-2</v>
      </c>
      <c r="N15" s="78">
        <v>5.0000000000000001E-3</v>
      </c>
    </row>
    <row r="16" spans="2:63">
      <c r="B16" t="s">
        <v>995</v>
      </c>
      <c r="C16" t="s">
        <v>996</v>
      </c>
      <c r="D16" t="s">
        <v>100</v>
      </c>
      <c r="E16" t="s">
        <v>991</v>
      </c>
      <c r="F16" t="s">
        <v>992</v>
      </c>
      <c r="G16" t="s">
        <v>102</v>
      </c>
      <c r="H16" s="77">
        <v>132669.98000000001</v>
      </c>
      <c r="I16" s="77">
        <v>1854</v>
      </c>
      <c r="J16" s="77">
        <v>0</v>
      </c>
      <c r="K16" s="77">
        <v>2459.7014291999999</v>
      </c>
      <c r="L16" s="78">
        <v>2E-3</v>
      </c>
      <c r="M16" s="78">
        <v>2.7699999999999999E-2</v>
      </c>
      <c r="N16" s="78">
        <v>8.6E-3</v>
      </c>
    </row>
    <row r="17" spans="2:14">
      <c r="B17" t="s">
        <v>997</v>
      </c>
      <c r="C17" t="s">
        <v>998</v>
      </c>
      <c r="D17" t="s">
        <v>100</v>
      </c>
      <c r="E17" t="s">
        <v>999</v>
      </c>
      <c r="F17" t="s">
        <v>992</v>
      </c>
      <c r="G17" t="s">
        <v>102</v>
      </c>
      <c r="H17" s="77">
        <v>4593.45</v>
      </c>
      <c r="I17" s="77">
        <v>2858</v>
      </c>
      <c r="J17" s="77">
        <v>0</v>
      </c>
      <c r="K17" s="77">
        <v>131.280801</v>
      </c>
      <c r="L17" s="78">
        <v>1.4E-3</v>
      </c>
      <c r="M17" s="78">
        <v>1.5E-3</v>
      </c>
      <c r="N17" s="78">
        <v>5.0000000000000001E-4</v>
      </c>
    </row>
    <row r="18" spans="2:14">
      <c r="B18" t="s">
        <v>1000</v>
      </c>
      <c r="C18" t="s">
        <v>1001</v>
      </c>
      <c r="D18" t="s">
        <v>100</v>
      </c>
      <c r="E18" t="s">
        <v>999</v>
      </c>
      <c r="F18" t="s">
        <v>992</v>
      </c>
      <c r="G18" t="s">
        <v>102</v>
      </c>
      <c r="H18" s="77">
        <v>44733</v>
      </c>
      <c r="I18" s="77">
        <v>1849</v>
      </c>
      <c r="J18" s="77">
        <v>0</v>
      </c>
      <c r="K18" s="77">
        <v>827.11316999999997</v>
      </c>
      <c r="L18" s="78">
        <v>6.9999999999999999E-4</v>
      </c>
      <c r="M18" s="78">
        <v>9.2999999999999992E-3</v>
      </c>
      <c r="N18" s="78">
        <v>2.8999999999999998E-3</v>
      </c>
    </row>
    <row r="19" spans="2:14">
      <c r="B19" t="s">
        <v>1002</v>
      </c>
      <c r="C19" t="s">
        <v>1003</v>
      </c>
      <c r="D19" t="s">
        <v>100</v>
      </c>
      <c r="E19" t="s">
        <v>999</v>
      </c>
      <c r="F19" t="s">
        <v>992</v>
      </c>
      <c r="G19" t="s">
        <v>102</v>
      </c>
      <c r="H19" s="77">
        <v>73426.179999999993</v>
      </c>
      <c r="I19" s="77">
        <v>3539</v>
      </c>
      <c r="J19" s="77">
        <v>0</v>
      </c>
      <c r="K19" s="77">
        <v>2598.5525102000001</v>
      </c>
      <c r="L19" s="78">
        <v>5.0000000000000001E-4</v>
      </c>
      <c r="M19" s="78">
        <v>2.92E-2</v>
      </c>
      <c r="N19" s="78">
        <v>9.1000000000000004E-3</v>
      </c>
    </row>
    <row r="20" spans="2:14">
      <c r="B20" t="s">
        <v>1004</v>
      </c>
      <c r="C20" t="s">
        <v>1005</v>
      </c>
      <c r="D20" t="s">
        <v>100</v>
      </c>
      <c r="E20" t="s">
        <v>999</v>
      </c>
      <c r="F20" t="s">
        <v>992</v>
      </c>
      <c r="G20" t="s">
        <v>102</v>
      </c>
      <c r="H20" s="77">
        <v>137733.41</v>
      </c>
      <c r="I20" s="77">
        <v>1852</v>
      </c>
      <c r="J20" s="77">
        <v>0</v>
      </c>
      <c r="K20" s="77">
        <v>2550.8227532000001</v>
      </c>
      <c r="L20" s="78">
        <v>8.0000000000000004E-4</v>
      </c>
      <c r="M20" s="78">
        <v>2.87E-2</v>
      </c>
      <c r="N20" s="78">
        <v>8.8999999999999999E-3</v>
      </c>
    </row>
    <row r="21" spans="2:14">
      <c r="B21" t="s">
        <v>1006</v>
      </c>
      <c r="C21" t="s">
        <v>1007</v>
      </c>
      <c r="D21" t="s">
        <v>100</v>
      </c>
      <c r="E21" t="s">
        <v>999</v>
      </c>
      <c r="F21" t="s">
        <v>992</v>
      </c>
      <c r="G21" t="s">
        <v>102</v>
      </c>
      <c r="H21" s="77">
        <v>18390.47</v>
      </c>
      <c r="I21" s="77">
        <v>1827</v>
      </c>
      <c r="J21" s="77">
        <v>0</v>
      </c>
      <c r="K21" s="77">
        <v>335.99388690000001</v>
      </c>
      <c r="L21" s="78">
        <v>2.0000000000000001E-4</v>
      </c>
      <c r="M21" s="78">
        <v>3.8E-3</v>
      </c>
      <c r="N21" s="78">
        <v>1.1999999999999999E-3</v>
      </c>
    </row>
    <row r="22" spans="2:14">
      <c r="B22" t="s">
        <v>1008</v>
      </c>
      <c r="C22" t="s">
        <v>1009</v>
      </c>
      <c r="D22" t="s">
        <v>100</v>
      </c>
      <c r="E22" t="s">
        <v>1010</v>
      </c>
      <c r="F22" t="s">
        <v>992</v>
      </c>
      <c r="G22" t="s">
        <v>102</v>
      </c>
      <c r="H22" s="77">
        <v>20007.939999999999</v>
      </c>
      <c r="I22" s="77">
        <v>3560</v>
      </c>
      <c r="J22" s="77">
        <v>0</v>
      </c>
      <c r="K22" s="77">
        <v>712.28266399999995</v>
      </c>
      <c r="L22" s="78">
        <v>2.0000000000000001E-4</v>
      </c>
      <c r="M22" s="78">
        <v>8.0000000000000002E-3</v>
      </c>
      <c r="N22" s="78">
        <v>2.5000000000000001E-3</v>
      </c>
    </row>
    <row r="23" spans="2:14">
      <c r="B23" t="s">
        <v>1011</v>
      </c>
      <c r="C23" t="s">
        <v>1012</v>
      </c>
      <c r="D23" t="s">
        <v>100</v>
      </c>
      <c r="E23" t="s">
        <v>1013</v>
      </c>
      <c r="F23" t="s">
        <v>992</v>
      </c>
      <c r="G23" t="s">
        <v>102</v>
      </c>
      <c r="H23" s="77">
        <v>2826.87</v>
      </c>
      <c r="I23" s="77">
        <v>34690</v>
      </c>
      <c r="J23" s="77">
        <v>0</v>
      </c>
      <c r="K23" s="77">
        <v>980.64120300000002</v>
      </c>
      <c r="L23" s="78">
        <v>2.9999999999999997E-4</v>
      </c>
      <c r="M23" s="78">
        <v>1.0999999999999999E-2</v>
      </c>
      <c r="N23" s="78">
        <v>3.3999999999999998E-3</v>
      </c>
    </row>
    <row r="24" spans="2:14">
      <c r="B24" t="s">
        <v>1014</v>
      </c>
      <c r="C24" t="s">
        <v>1015</v>
      </c>
      <c r="D24" t="s">
        <v>100</v>
      </c>
      <c r="E24" t="s">
        <v>1013</v>
      </c>
      <c r="F24" t="s">
        <v>992</v>
      </c>
      <c r="G24" t="s">
        <v>102</v>
      </c>
      <c r="H24" s="77">
        <v>20388.27</v>
      </c>
      <c r="I24" s="77">
        <v>18410</v>
      </c>
      <c r="J24" s="77">
        <v>0</v>
      </c>
      <c r="K24" s="77">
        <v>3753.4805070000002</v>
      </c>
      <c r="L24" s="78">
        <v>6.9999999999999999E-4</v>
      </c>
      <c r="M24" s="78">
        <v>4.2200000000000001E-2</v>
      </c>
      <c r="N24" s="78">
        <v>1.3100000000000001E-2</v>
      </c>
    </row>
    <row r="25" spans="2:14">
      <c r="B25" t="s">
        <v>1016</v>
      </c>
      <c r="C25" t="s">
        <v>1017</v>
      </c>
      <c r="D25" t="s">
        <v>100</v>
      </c>
      <c r="E25" t="s">
        <v>1013</v>
      </c>
      <c r="F25" t="s">
        <v>992</v>
      </c>
      <c r="G25" t="s">
        <v>102</v>
      </c>
      <c r="H25" s="77">
        <v>1973.74</v>
      </c>
      <c r="I25" s="77">
        <v>18200</v>
      </c>
      <c r="J25" s="77">
        <v>0</v>
      </c>
      <c r="K25" s="77">
        <v>359.22068000000002</v>
      </c>
      <c r="L25" s="78">
        <v>2.0000000000000001E-4</v>
      </c>
      <c r="M25" s="78">
        <v>4.0000000000000001E-3</v>
      </c>
      <c r="N25" s="78">
        <v>1.2999999999999999E-3</v>
      </c>
    </row>
    <row r="26" spans="2:14">
      <c r="B26" t="s">
        <v>1018</v>
      </c>
      <c r="C26" t="s">
        <v>1019</v>
      </c>
      <c r="D26" t="s">
        <v>100</v>
      </c>
      <c r="E26" t="s">
        <v>1013</v>
      </c>
      <c r="F26" t="s">
        <v>992</v>
      </c>
      <c r="G26" t="s">
        <v>102</v>
      </c>
      <c r="H26" s="77">
        <v>17114</v>
      </c>
      <c r="I26" s="77">
        <v>17920</v>
      </c>
      <c r="J26" s="77">
        <v>0</v>
      </c>
      <c r="K26" s="77">
        <v>3066.8287999999998</v>
      </c>
      <c r="L26" s="78">
        <v>1.6999999999999999E-3</v>
      </c>
      <c r="M26" s="78">
        <v>3.4500000000000003E-2</v>
      </c>
      <c r="N26" s="78">
        <v>1.0699999999999999E-2</v>
      </c>
    </row>
    <row r="27" spans="2:14">
      <c r="B27" s="79" t="s">
        <v>1020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1021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1022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254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1023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215</v>
      </c>
      <c r="D37" s="16"/>
      <c r="E37" s="16"/>
      <c r="F37" s="16"/>
      <c r="G37" s="16"/>
      <c r="H37" s="81">
        <v>713353.14</v>
      </c>
      <c r="J37" s="81">
        <v>0</v>
      </c>
      <c r="K37" s="81">
        <v>67784.449368285641</v>
      </c>
      <c r="M37" s="80">
        <v>0.76219999999999999</v>
      </c>
      <c r="N37" s="80">
        <v>0.23719999999999999</v>
      </c>
    </row>
    <row r="38" spans="2:14">
      <c r="B38" s="79" t="s">
        <v>1024</v>
      </c>
      <c r="D38" s="16"/>
      <c r="E38" s="16"/>
      <c r="F38" s="16"/>
      <c r="G38" s="16"/>
      <c r="H38" s="81">
        <v>713353.14</v>
      </c>
      <c r="J38" s="81">
        <v>0</v>
      </c>
      <c r="K38" s="81">
        <v>67784.449368285641</v>
      </c>
      <c r="M38" s="80">
        <v>0.76219999999999999</v>
      </c>
      <c r="N38" s="80">
        <v>0.23719999999999999</v>
      </c>
    </row>
    <row r="39" spans="2:14">
      <c r="B39" t="s">
        <v>1025</v>
      </c>
      <c r="C39" t="s">
        <v>1026</v>
      </c>
      <c r="D39" t="s">
        <v>123</v>
      </c>
      <c r="E39"/>
      <c r="F39" t="s">
        <v>992</v>
      </c>
      <c r="G39" t="s">
        <v>106</v>
      </c>
      <c r="H39" s="77">
        <v>20902.02</v>
      </c>
      <c r="I39" s="77">
        <v>6073</v>
      </c>
      <c r="J39" s="77">
        <v>0</v>
      </c>
      <c r="K39" s="77">
        <v>4885.8423675353997</v>
      </c>
      <c r="L39" s="78">
        <v>5.0000000000000001E-4</v>
      </c>
      <c r="M39" s="78">
        <v>5.4899999999999997E-2</v>
      </c>
      <c r="N39" s="78">
        <v>1.7100000000000001E-2</v>
      </c>
    </row>
    <row r="40" spans="2:14">
      <c r="B40" t="s">
        <v>1027</v>
      </c>
      <c r="C40" t="s">
        <v>1028</v>
      </c>
      <c r="D40" t="s">
        <v>123</v>
      </c>
      <c r="E40"/>
      <c r="F40" t="s">
        <v>992</v>
      </c>
      <c r="G40" t="s">
        <v>106</v>
      </c>
      <c r="H40" s="77">
        <v>2261.58</v>
      </c>
      <c r="I40" s="77">
        <v>4463</v>
      </c>
      <c r="J40" s="77">
        <v>0</v>
      </c>
      <c r="K40" s="77">
        <v>388.49617997460001</v>
      </c>
      <c r="L40" s="78">
        <v>0</v>
      </c>
      <c r="M40" s="78">
        <v>4.4000000000000003E-3</v>
      </c>
      <c r="N40" s="78">
        <v>1.4E-3</v>
      </c>
    </row>
    <row r="41" spans="2:14">
      <c r="B41" t="s">
        <v>1029</v>
      </c>
      <c r="C41" t="s">
        <v>1030</v>
      </c>
      <c r="D41" t="s">
        <v>790</v>
      </c>
      <c r="E41"/>
      <c r="F41" t="s">
        <v>992</v>
      </c>
      <c r="G41" t="s">
        <v>106</v>
      </c>
      <c r="H41" s="77">
        <v>1762.69</v>
      </c>
      <c r="I41" s="77">
        <v>33993</v>
      </c>
      <c r="J41" s="77">
        <v>0</v>
      </c>
      <c r="K41" s="77">
        <v>2306.2869738333002</v>
      </c>
      <c r="L41" s="78">
        <v>1E-4</v>
      </c>
      <c r="M41" s="78">
        <v>2.5899999999999999E-2</v>
      </c>
      <c r="N41" s="78">
        <v>8.0999999999999996E-3</v>
      </c>
    </row>
    <row r="42" spans="2:14">
      <c r="B42" t="s">
        <v>1031</v>
      </c>
      <c r="C42" t="s">
        <v>1032</v>
      </c>
      <c r="D42" t="s">
        <v>926</v>
      </c>
      <c r="E42"/>
      <c r="F42" t="s">
        <v>992</v>
      </c>
      <c r="G42" t="s">
        <v>106</v>
      </c>
      <c r="H42" s="77">
        <v>134737.17000000001</v>
      </c>
      <c r="I42" s="77">
        <v>765.35000000000093</v>
      </c>
      <c r="J42" s="77">
        <v>0</v>
      </c>
      <c r="K42" s="77">
        <v>3969.1308718601599</v>
      </c>
      <c r="L42" s="78">
        <v>2.0000000000000001E-4</v>
      </c>
      <c r="M42" s="78">
        <v>4.4600000000000001E-2</v>
      </c>
      <c r="N42" s="78">
        <v>1.3899999999999999E-2</v>
      </c>
    </row>
    <row r="43" spans="2:14">
      <c r="B43" t="s">
        <v>1033</v>
      </c>
      <c r="C43" t="s">
        <v>1034</v>
      </c>
      <c r="D43" t="s">
        <v>926</v>
      </c>
      <c r="E43"/>
      <c r="F43" t="s">
        <v>992</v>
      </c>
      <c r="G43" t="s">
        <v>106</v>
      </c>
      <c r="H43" s="77">
        <v>47558.93</v>
      </c>
      <c r="I43" s="77">
        <v>1007.7500000000027</v>
      </c>
      <c r="J43" s="77">
        <v>0</v>
      </c>
      <c r="K43" s="77">
        <v>1844.72992562168</v>
      </c>
      <c r="L43" s="78">
        <v>2.0000000000000001E-4</v>
      </c>
      <c r="M43" s="78">
        <v>2.07E-2</v>
      </c>
      <c r="N43" s="78">
        <v>6.4999999999999997E-3</v>
      </c>
    </row>
    <row r="44" spans="2:14">
      <c r="B44" t="s">
        <v>1035</v>
      </c>
      <c r="C44" t="s">
        <v>1036</v>
      </c>
      <c r="D44" t="s">
        <v>1037</v>
      </c>
      <c r="E44"/>
      <c r="F44" t="s">
        <v>992</v>
      </c>
      <c r="G44" t="s">
        <v>200</v>
      </c>
      <c r="H44" s="77">
        <v>82611.42</v>
      </c>
      <c r="I44" s="77">
        <v>1844.8141999999998</v>
      </c>
      <c r="J44" s="77">
        <v>0</v>
      </c>
      <c r="K44" s="77">
        <v>748.144955907287</v>
      </c>
      <c r="L44" s="78">
        <v>2.9999999999999997E-4</v>
      </c>
      <c r="M44" s="78">
        <v>8.3999999999999995E-3</v>
      </c>
      <c r="N44" s="78">
        <v>2.5999999999999999E-3</v>
      </c>
    </row>
    <row r="45" spans="2:14">
      <c r="B45" t="s">
        <v>1038</v>
      </c>
      <c r="C45" t="s">
        <v>1039</v>
      </c>
      <c r="D45" t="s">
        <v>123</v>
      </c>
      <c r="E45"/>
      <c r="F45" t="s">
        <v>992</v>
      </c>
      <c r="G45" t="s">
        <v>106</v>
      </c>
      <c r="H45" s="77">
        <v>6873.57</v>
      </c>
      <c r="I45" s="77">
        <v>3588</v>
      </c>
      <c r="J45" s="77">
        <v>0</v>
      </c>
      <c r="K45" s="77">
        <v>949.25458896839996</v>
      </c>
      <c r="L45" s="78">
        <v>1E-4</v>
      </c>
      <c r="M45" s="78">
        <v>1.0699999999999999E-2</v>
      </c>
      <c r="N45" s="78">
        <v>3.3E-3</v>
      </c>
    </row>
    <row r="46" spans="2:14">
      <c r="B46" t="s">
        <v>1040</v>
      </c>
      <c r="C46" t="s">
        <v>1041</v>
      </c>
      <c r="D46" t="s">
        <v>926</v>
      </c>
      <c r="E46"/>
      <c r="F46" t="s">
        <v>992</v>
      </c>
      <c r="G46" t="s">
        <v>106</v>
      </c>
      <c r="H46" s="77">
        <v>42905.02</v>
      </c>
      <c r="I46" s="77">
        <v>459.55</v>
      </c>
      <c r="J46" s="77">
        <v>0</v>
      </c>
      <c r="K46" s="77">
        <v>758.90740470908997</v>
      </c>
      <c r="L46" s="78">
        <v>4.0000000000000002E-4</v>
      </c>
      <c r="M46" s="78">
        <v>8.5000000000000006E-3</v>
      </c>
      <c r="N46" s="78">
        <v>2.7000000000000001E-3</v>
      </c>
    </row>
    <row r="47" spans="2:14">
      <c r="B47" t="s">
        <v>1042</v>
      </c>
      <c r="C47" t="s">
        <v>1043</v>
      </c>
      <c r="D47" t="s">
        <v>926</v>
      </c>
      <c r="E47"/>
      <c r="F47" t="s">
        <v>992</v>
      </c>
      <c r="G47" t="s">
        <v>106</v>
      </c>
      <c r="H47" s="77">
        <v>5012.29</v>
      </c>
      <c r="I47" s="77">
        <v>3668.75</v>
      </c>
      <c r="J47" s="77">
        <v>0</v>
      </c>
      <c r="K47" s="77">
        <v>707.78641070437504</v>
      </c>
      <c r="L47" s="78">
        <v>0</v>
      </c>
      <c r="M47" s="78">
        <v>8.0000000000000002E-3</v>
      </c>
      <c r="N47" s="78">
        <v>2.5000000000000001E-3</v>
      </c>
    </row>
    <row r="48" spans="2:14">
      <c r="B48" t="s">
        <v>1044</v>
      </c>
      <c r="C48" t="s">
        <v>1045</v>
      </c>
      <c r="D48" t="s">
        <v>123</v>
      </c>
      <c r="E48"/>
      <c r="F48" t="s">
        <v>992</v>
      </c>
      <c r="G48" t="s">
        <v>110</v>
      </c>
      <c r="H48" s="77">
        <v>38131.29</v>
      </c>
      <c r="I48" s="77">
        <v>639.70000000000005</v>
      </c>
      <c r="J48" s="77">
        <v>0</v>
      </c>
      <c r="K48" s="77">
        <v>989.72918559247501</v>
      </c>
      <c r="L48" s="78">
        <v>2.0000000000000001E-4</v>
      </c>
      <c r="M48" s="78">
        <v>1.11E-2</v>
      </c>
      <c r="N48" s="78">
        <v>3.5000000000000001E-3</v>
      </c>
    </row>
    <row r="49" spans="2:14">
      <c r="B49" t="s">
        <v>1046</v>
      </c>
      <c r="C49" t="s">
        <v>1047</v>
      </c>
      <c r="D49" t="s">
        <v>123</v>
      </c>
      <c r="E49"/>
      <c r="F49" t="s">
        <v>992</v>
      </c>
      <c r="G49" t="s">
        <v>106</v>
      </c>
      <c r="H49" s="77">
        <v>40242.43</v>
      </c>
      <c r="I49" s="77">
        <v>696.05000000000325</v>
      </c>
      <c r="J49" s="77">
        <v>0</v>
      </c>
      <c r="K49" s="77">
        <v>1078.13351352374</v>
      </c>
      <c r="L49" s="78">
        <v>1E-4</v>
      </c>
      <c r="M49" s="78">
        <v>1.21E-2</v>
      </c>
      <c r="N49" s="78">
        <v>3.8E-3</v>
      </c>
    </row>
    <row r="50" spans="2:14">
      <c r="B50" t="s">
        <v>1048</v>
      </c>
      <c r="C50" t="s">
        <v>1049</v>
      </c>
      <c r="D50" t="s">
        <v>123</v>
      </c>
      <c r="E50"/>
      <c r="F50" t="s">
        <v>992</v>
      </c>
      <c r="G50" t="s">
        <v>106</v>
      </c>
      <c r="H50" s="77">
        <v>25508.52</v>
      </c>
      <c r="I50" s="77">
        <v>515.05999999999995</v>
      </c>
      <c r="J50" s="77">
        <v>0</v>
      </c>
      <c r="K50" s="77">
        <v>505.69772079808803</v>
      </c>
      <c r="L50" s="78">
        <v>8.0000000000000004E-4</v>
      </c>
      <c r="M50" s="78">
        <v>5.7000000000000002E-3</v>
      </c>
      <c r="N50" s="78">
        <v>1.8E-3</v>
      </c>
    </row>
    <row r="51" spans="2:14">
      <c r="B51" t="s">
        <v>1050</v>
      </c>
      <c r="C51" t="s">
        <v>1051</v>
      </c>
      <c r="D51" t="s">
        <v>123</v>
      </c>
      <c r="E51"/>
      <c r="F51" t="s">
        <v>992</v>
      </c>
      <c r="G51" t="s">
        <v>110</v>
      </c>
      <c r="H51" s="77">
        <v>462.83</v>
      </c>
      <c r="I51" s="77">
        <v>6857</v>
      </c>
      <c r="J51" s="77">
        <v>0</v>
      </c>
      <c r="K51" s="77">
        <v>128.76984695325001</v>
      </c>
      <c r="L51" s="78">
        <v>1E-4</v>
      </c>
      <c r="M51" s="78">
        <v>1.4E-3</v>
      </c>
      <c r="N51" s="78">
        <v>5.0000000000000001E-4</v>
      </c>
    </row>
    <row r="52" spans="2:14">
      <c r="B52" t="s">
        <v>1052</v>
      </c>
      <c r="C52" t="s">
        <v>1053</v>
      </c>
      <c r="D52" t="s">
        <v>123</v>
      </c>
      <c r="E52"/>
      <c r="F52" t="s">
        <v>992</v>
      </c>
      <c r="G52" t="s">
        <v>110</v>
      </c>
      <c r="H52" s="77">
        <v>49569.2</v>
      </c>
      <c r="I52" s="77">
        <v>2802</v>
      </c>
      <c r="J52" s="77">
        <v>0</v>
      </c>
      <c r="K52" s="77">
        <v>5635.57935258</v>
      </c>
      <c r="L52" s="78">
        <v>2.0000000000000001E-4</v>
      </c>
      <c r="M52" s="78">
        <v>6.3399999999999998E-2</v>
      </c>
      <c r="N52" s="78">
        <v>1.9699999999999999E-2</v>
      </c>
    </row>
    <row r="53" spans="2:14">
      <c r="B53" t="s">
        <v>1054</v>
      </c>
      <c r="C53" t="s">
        <v>1055</v>
      </c>
      <c r="D53" t="s">
        <v>790</v>
      </c>
      <c r="E53"/>
      <c r="F53" t="s">
        <v>992</v>
      </c>
      <c r="G53" t="s">
        <v>106</v>
      </c>
      <c r="H53" s="77">
        <v>5619.95</v>
      </c>
      <c r="I53" s="77">
        <v>6594</v>
      </c>
      <c r="J53" s="77">
        <v>0</v>
      </c>
      <c r="K53" s="77">
        <v>1426.3605070470001</v>
      </c>
      <c r="L53" s="78">
        <v>0</v>
      </c>
      <c r="M53" s="78">
        <v>1.6E-2</v>
      </c>
      <c r="N53" s="78">
        <v>5.0000000000000001E-3</v>
      </c>
    </row>
    <row r="54" spans="2:14">
      <c r="B54" t="s">
        <v>1056</v>
      </c>
      <c r="C54" t="s">
        <v>1057</v>
      </c>
      <c r="D54" t="s">
        <v>790</v>
      </c>
      <c r="E54"/>
      <c r="F54" t="s">
        <v>992</v>
      </c>
      <c r="G54" t="s">
        <v>106</v>
      </c>
      <c r="H54" s="77">
        <v>3228.17</v>
      </c>
      <c r="I54" s="77">
        <v>6901</v>
      </c>
      <c r="J54" s="77">
        <v>0</v>
      </c>
      <c r="K54" s="77">
        <v>857.46486903330003</v>
      </c>
      <c r="L54" s="78">
        <v>0</v>
      </c>
      <c r="M54" s="78">
        <v>9.5999999999999992E-3</v>
      </c>
      <c r="N54" s="78">
        <v>3.0000000000000001E-3</v>
      </c>
    </row>
    <row r="55" spans="2:14">
      <c r="B55" t="s">
        <v>1058</v>
      </c>
      <c r="C55" t="s">
        <v>1059</v>
      </c>
      <c r="D55" t="s">
        <v>123</v>
      </c>
      <c r="E55"/>
      <c r="F55" t="s">
        <v>992</v>
      </c>
      <c r="G55" t="s">
        <v>116</v>
      </c>
      <c r="H55" s="77">
        <v>10160</v>
      </c>
      <c r="I55" s="77">
        <v>4919</v>
      </c>
      <c r="J55" s="77">
        <v>0</v>
      </c>
      <c r="K55" s="77">
        <v>1427.0943772000001</v>
      </c>
      <c r="L55" s="78">
        <v>1E-4</v>
      </c>
      <c r="M55" s="78">
        <v>1.6E-2</v>
      </c>
      <c r="N55" s="78">
        <v>5.0000000000000001E-3</v>
      </c>
    </row>
    <row r="56" spans="2:14">
      <c r="B56" t="s">
        <v>1060</v>
      </c>
      <c r="C56" t="s">
        <v>1061</v>
      </c>
      <c r="D56" t="s">
        <v>926</v>
      </c>
      <c r="E56"/>
      <c r="F56" t="s">
        <v>992</v>
      </c>
      <c r="G56" t="s">
        <v>106</v>
      </c>
      <c r="H56" s="77">
        <v>24588.11</v>
      </c>
      <c r="I56" s="77">
        <v>954.5</v>
      </c>
      <c r="J56" s="77">
        <v>0</v>
      </c>
      <c r="K56" s="77">
        <v>903.33531979755003</v>
      </c>
      <c r="L56" s="78">
        <v>1E-4</v>
      </c>
      <c r="M56" s="78">
        <v>1.0200000000000001E-2</v>
      </c>
      <c r="N56" s="78">
        <v>3.2000000000000002E-3</v>
      </c>
    </row>
    <row r="57" spans="2:14">
      <c r="B57" t="s">
        <v>1062</v>
      </c>
      <c r="C57" t="s">
        <v>1063</v>
      </c>
      <c r="D57" t="s">
        <v>123</v>
      </c>
      <c r="E57"/>
      <c r="F57" t="s">
        <v>992</v>
      </c>
      <c r="G57" t="s">
        <v>106</v>
      </c>
      <c r="H57" s="77">
        <v>3484.41</v>
      </c>
      <c r="I57" s="77">
        <v>4445.5</v>
      </c>
      <c r="J57" s="77">
        <v>0</v>
      </c>
      <c r="K57" s="77">
        <v>596.20796977094994</v>
      </c>
      <c r="L57" s="78">
        <v>4.0000000000000002E-4</v>
      </c>
      <c r="M57" s="78">
        <v>6.7000000000000002E-3</v>
      </c>
      <c r="N57" s="78">
        <v>2.0999999999999999E-3</v>
      </c>
    </row>
    <row r="58" spans="2:14">
      <c r="B58" t="s">
        <v>1064</v>
      </c>
      <c r="C58" t="s">
        <v>1065</v>
      </c>
      <c r="D58" t="s">
        <v>790</v>
      </c>
      <c r="E58"/>
      <c r="F58" t="s">
        <v>992</v>
      </c>
      <c r="G58" t="s">
        <v>106</v>
      </c>
      <c r="H58" s="77">
        <v>9845.76</v>
      </c>
      <c r="I58" s="77">
        <v>5832.5</v>
      </c>
      <c r="J58" s="77">
        <v>0</v>
      </c>
      <c r="K58" s="77">
        <v>2210.3034612480001</v>
      </c>
      <c r="L58" s="78">
        <v>2.9999999999999997E-4</v>
      </c>
      <c r="M58" s="78">
        <v>2.4899999999999999E-2</v>
      </c>
      <c r="N58" s="78">
        <v>7.7000000000000002E-3</v>
      </c>
    </row>
    <row r="59" spans="2:14">
      <c r="B59" t="s">
        <v>1066</v>
      </c>
      <c r="C59" t="s">
        <v>1067</v>
      </c>
      <c r="D59" t="s">
        <v>926</v>
      </c>
      <c r="E59"/>
      <c r="F59" t="s">
        <v>992</v>
      </c>
      <c r="G59" t="s">
        <v>106</v>
      </c>
      <c r="H59" s="77">
        <v>224.05</v>
      </c>
      <c r="I59" s="77">
        <v>83376</v>
      </c>
      <c r="J59" s="77">
        <v>0</v>
      </c>
      <c r="K59" s="77">
        <v>719.00831887200002</v>
      </c>
      <c r="L59" s="78">
        <v>0</v>
      </c>
      <c r="M59" s="78">
        <v>8.0999999999999996E-3</v>
      </c>
      <c r="N59" s="78">
        <v>2.5000000000000001E-3</v>
      </c>
    </row>
    <row r="60" spans="2:14">
      <c r="B60" t="s">
        <v>1068</v>
      </c>
      <c r="C60" t="s">
        <v>1069</v>
      </c>
      <c r="D60" t="s">
        <v>123</v>
      </c>
      <c r="E60"/>
      <c r="F60" t="s">
        <v>992</v>
      </c>
      <c r="G60" t="s">
        <v>110</v>
      </c>
      <c r="H60" s="77">
        <v>9532.2099999999991</v>
      </c>
      <c r="I60" s="77">
        <v>20332</v>
      </c>
      <c r="J60" s="77">
        <v>0</v>
      </c>
      <c r="K60" s="77">
        <v>7863.7958626890004</v>
      </c>
      <c r="L60" s="78">
        <v>2.9999999999999997E-4</v>
      </c>
      <c r="M60" s="78">
        <v>8.8400000000000006E-2</v>
      </c>
      <c r="N60" s="78">
        <v>2.75E-2</v>
      </c>
    </row>
    <row r="61" spans="2:14">
      <c r="B61" t="s">
        <v>1070</v>
      </c>
      <c r="C61" t="s">
        <v>1071</v>
      </c>
      <c r="D61" t="s">
        <v>123</v>
      </c>
      <c r="E61"/>
      <c r="F61" t="s">
        <v>992</v>
      </c>
      <c r="G61" t="s">
        <v>110</v>
      </c>
      <c r="H61" s="77">
        <v>5246.34</v>
      </c>
      <c r="I61" s="77">
        <v>8625.6</v>
      </c>
      <c r="J61" s="77">
        <v>0</v>
      </c>
      <c r="K61" s="77">
        <v>1836.1335895847999</v>
      </c>
      <c r="L61" s="78">
        <v>8.9999999999999998E-4</v>
      </c>
      <c r="M61" s="78">
        <v>2.06E-2</v>
      </c>
      <c r="N61" s="78">
        <v>6.4000000000000003E-3</v>
      </c>
    </row>
    <row r="62" spans="2:14">
      <c r="B62" t="s">
        <v>1072</v>
      </c>
      <c r="C62" t="s">
        <v>1073</v>
      </c>
      <c r="D62" t="s">
        <v>123</v>
      </c>
      <c r="E62"/>
      <c r="F62" t="s">
        <v>992</v>
      </c>
      <c r="G62" t="s">
        <v>110</v>
      </c>
      <c r="H62" s="77">
        <v>8195.86</v>
      </c>
      <c r="I62" s="77">
        <v>2424.6</v>
      </c>
      <c r="J62" s="77">
        <v>0</v>
      </c>
      <c r="K62" s="77">
        <v>806.29350347970001</v>
      </c>
      <c r="L62" s="78">
        <v>2.9999999999999997E-4</v>
      </c>
      <c r="M62" s="78">
        <v>9.1000000000000004E-3</v>
      </c>
      <c r="N62" s="78">
        <v>2.8E-3</v>
      </c>
    </row>
    <row r="63" spans="2:14">
      <c r="B63" t="s">
        <v>1074</v>
      </c>
      <c r="C63" t="s">
        <v>1075</v>
      </c>
      <c r="D63" t="s">
        <v>1076</v>
      </c>
      <c r="E63"/>
      <c r="F63" t="s">
        <v>992</v>
      </c>
      <c r="G63" t="s">
        <v>199</v>
      </c>
      <c r="H63" s="77">
        <v>69175.05</v>
      </c>
      <c r="I63" s="77">
        <v>245200</v>
      </c>
      <c r="J63" s="77">
        <v>0</v>
      </c>
      <c r="K63" s="77">
        <v>4372.7319986279999</v>
      </c>
      <c r="L63" s="78">
        <v>0</v>
      </c>
      <c r="M63" s="78">
        <v>4.9200000000000001E-2</v>
      </c>
      <c r="N63" s="78">
        <v>1.5299999999999999E-2</v>
      </c>
    </row>
    <row r="64" spans="2:14">
      <c r="B64" t="s">
        <v>1077</v>
      </c>
      <c r="C64" t="s">
        <v>1078</v>
      </c>
      <c r="D64" t="s">
        <v>123</v>
      </c>
      <c r="E64"/>
      <c r="F64" t="s">
        <v>992</v>
      </c>
      <c r="G64" t="s">
        <v>110</v>
      </c>
      <c r="H64" s="77">
        <v>1006.13</v>
      </c>
      <c r="I64" s="77">
        <v>20655</v>
      </c>
      <c r="J64" s="77">
        <v>0</v>
      </c>
      <c r="K64" s="77">
        <v>843.21403471124995</v>
      </c>
      <c r="L64" s="78">
        <v>2.0000000000000001E-4</v>
      </c>
      <c r="M64" s="78">
        <v>9.4999999999999998E-3</v>
      </c>
      <c r="N64" s="78">
        <v>3.0000000000000001E-3</v>
      </c>
    </row>
    <row r="65" spans="2:14">
      <c r="B65" t="s">
        <v>1079</v>
      </c>
      <c r="C65" t="s">
        <v>1080</v>
      </c>
      <c r="D65" t="s">
        <v>790</v>
      </c>
      <c r="E65"/>
      <c r="F65" t="s">
        <v>992</v>
      </c>
      <c r="G65" t="s">
        <v>106</v>
      </c>
      <c r="H65" s="77">
        <v>1635.47</v>
      </c>
      <c r="I65" s="77">
        <v>16013</v>
      </c>
      <c r="J65" s="77">
        <v>0</v>
      </c>
      <c r="K65" s="77">
        <v>1008.0061849239</v>
      </c>
      <c r="L65" s="78">
        <v>0</v>
      </c>
      <c r="M65" s="78">
        <v>1.1299999999999999E-2</v>
      </c>
      <c r="N65" s="78">
        <v>3.5000000000000001E-3</v>
      </c>
    </row>
    <row r="66" spans="2:14">
      <c r="B66" t="s">
        <v>1081</v>
      </c>
      <c r="C66" t="s">
        <v>1082</v>
      </c>
      <c r="D66" t="s">
        <v>790</v>
      </c>
      <c r="E66"/>
      <c r="F66" t="s">
        <v>992</v>
      </c>
      <c r="G66" t="s">
        <v>106</v>
      </c>
      <c r="H66" s="77">
        <v>831</v>
      </c>
      <c r="I66" s="77">
        <v>9225</v>
      </c>
      <c r="J66" s="77">
        <v>0</v>
      </c>
      <c r="K66" s="77">
        <v>295.06337774999997</v>
      </c>
      <c r="L66" s="78">
        <v>0</v>
      </c>
      <c r="M66" s="78">
        <v>3.3E-3</v>
      </c>
      <c r="N66" s="78">
        <v>1E-3</v>
      </c>
    </row>
    <row r="67" spans="2:14">
      <c r="B67" t="s">
        <v>1083</v>
      </c>
      <c r="C67" t="s">
        <v>1084</v>
      </c>
      <c r="D67" t="s">
        <v>790</v>
      </c>
      <c r="E67"/>
      <c r="F67" t="s">
        <v>992</v>
      </c>
      <c r="G67" t="s">
        <v>106</v>
      </c>
      <c r="H67" s="77">
        <v>7803.91</v>
      </c>
      <c r="I67" s="77">
        <v>3348</v>
      </c>
      <c r="J67" s="77">
        <v>0</v>
      </c>
      <c r="K67" s="77">
        <v>1005.6471162732</v>
      </c>
      <c r="L67" s="78">
        <v>0</v>
      </c>
      <c r="M67" s="78">
        <v>1.1299999999999999E-2</v>
      </c>
      <c r="N67" s="78">
        <v>3.5000000000000001E-3</v>
      </c>
    </row>
    <row r="68" spans="2:14">
      <c r="B68" t="s">
        <v>1085</v>
      </c>
      <c r="C68" t="s">
        <v>1086</v>
      </c>
      <c r="D68" t="s">
        <v>790</v>
      </c>
      <c r="E68"/>
      <c r="F68" t="s">
        <v>992</v>
      </c>
      <c r="G68" t="s">
        <v>106</v>
      </c>
      <c r="H68" s="77">
        <v>11523.54</v>
      </c>
      <c r="I68" s="77">
        <v>10192</v>
      </c>
      <c r="J68" s="77">
        <v>0</v>
      </c>
      <c r="K68" s="77">
        <v>4520.5704284832</v>
      </c>
      <c r="L68" s="78">
        <v>1E-4</v>
      </c>
      <c r="M68" s="78">
        <v>5.0799999999999998E-2</v>
      </c>
      <c r="N68" s="78">
        <v>1.5800000000000002E-2</v>
      </c>
    </row>
    <row r="69" spans="2:14">
      <c r="B69" t="s">
        <v>1087</v>
      </c>
      <c r="C69" t="s">
        <v>1088</v>
      </c>
      <c r="D69" t="s">
        <v>796</v>
      </c>
      <c r="E69"/>
      <c r="F69" t="s">
        <v>992</v>
      </c>
      <c r="G69" t="s">
        <v>106</v>
      </c>
      <c r="H69" s="77">
        <v>5108.28</v>
      </c>
      <c r="I69" s="77">
        <v>5429.5</v>
      </c>
      <c r="J69" s="77">
        <v>0</v>
      </c>
      <c r="K69" s="77">
        <v>1067.5357869474001</v>
      </c>
      <c r="L69" s="78">
        <v>0</v>
      </c>
      <c r="M69" s="78">
        <v>1.2E-2</v>
      </c>
      <c r="N69" s="78">
        <v>3.7000000000000002E-3</v>
      </c>
    </row>
    <row r="70" spans="2:14">
      <c r="B70" t="s">
        <v>1089</v>
      </c>
      <c r="C70" t="s">
        <v>1090</v>
      </c>
      <c r="D70" t="s">
        <v>123</v>
      </c>
      <c r="E70"/>
      <c r="F70" t="s">
        <v>992</v>
      </c>
      <c r="G70" t="s">
        <v>110</v>
      </c>
      <c r="H70" s="77">
        <v>2337.84</v>
      </c>
      <c r="I70" s="77">
        <v>20135</v>
      </c>
      <c r="J70" s="77">
        <v>0</v>
      </c>
      <c r="K70" s="77">
        <v>1909.9629708299999</v>
      </c>
      <c r="L70" s="78">
        <v>8.0000000000000004E-4</v>
      </c>
      <c r="M70" s="78">
        <v>2.1499999999999998E-2</v>
      </c>
      <c r="N70" s="78">
        <v>6.7000000000000002E-3</v>
      </c>
    </row>
    <row r="71" spans="2:14">
      <c r="B71" t="s">
        <v>1091</v>
      </c>
      <c r="C71" t="s">
        <v>1092</v>
      </c>
      <c r="D71" t="s">
        <v>123</v>
      </c>
      <c r="E71"/>
      <c r="F71" t="s">
        <v>992</v>
      </c>
      <c r="G71" t="s">
        <v>110</v>
      </c>
      <c r="H71" s="77">
        <v>820.69</v>
      </c>
      <c r="I71" s="77">
        <v>21510</v>
      </c>
      <c r="J71" s="77">
        <v>0</v>
      </c>
      <c r="K71" s="77">
        <v>716.27217509249999</v>
      </c>
      <c r="L71" s="78">
        <v>6.9999999999999999E-4</v>
      </c>
      <c r="M71" s="78">
        <v>8.0999999999999996E-3</v>
      </c>
      <c r="N71" s="78">
        <v>2.5000000000000001E-3</v>
      </c>
    </row>
    <row r="72" spans="2:14">
      <c r="B72" t="s">
        <v>1093</v>
      </c>
      <c r="C72" t="s">
        <v>1094</v>
      </c>
      <c r="D72" t="s">
        <v>790</v>
      </c>
      <c r="E72"/>
      <c r="F72" t="s">
        <v>992</v>
      </c>
      <c r="G72" t="s">
        <v>106</v>
      </c>
      <c r="H72" s="77">
        <v>3705.84</v>
      </c>
      <c r="I72" s="77">
        <v>7377</v>
      </c>
      <c r="J72" s="77">
        <v>0</v>
      </c>
      <c r="K72" s="77">
        <v>1052.2389148632001</v>
      </c>
      <c r="L72" s="78">
        <v>0</v>
      </c>
      <c r="M72" s="78">
        <v>1.18E-2</v>
      </c>
      <c r="N72" s="78">
        <v>3.7000000000000002E-3</v>
      </c>
    </row>
    <row r="73" spans="2:14">
      <c r="B73" t="s">
        <v>1095</v>
      </c>
      <c r="C73" t="s">
        <v>1096</v>
      </c>
      <c r="D73" t="s">
        <v>926</v>
      </c>
      <c r="E73"/>
      <c r="F73" t="s">
        <v>992</v>
      </c>
      <c r="G73" t="s">
        <v>106</v>
      </c>
      <c r="H73" s="77">
        <v>16804.060000000001</v>
      </c>
      <c r="I73" s="77">
        <v>3453.6250000000077</v>
      </c>
      <c r="J73" s="77">
        <v>0</v>
      </c>
      <c r="K73" s="77">
        <v>2233.76413690658</v>
      </c>
      <c r="L73" s="78">
        <v>8.9999999999999998E-4</v>
      </c>
      <c r="M73" s="78">
        <v>2.5100000000000001E-2</v>
      </c>
      <c r="N73" s="78">
        <v>7.7999999999999996E-3</v>
      </c>
    </row>
    <row r="74" spans="2:14">
      <c r="B74" t="s">
        <v>1097</v>
      </c>
      <c r="C74" t="s">
        <v>1098</v>
      </c>
      <c r="D74" t="s">
        <v>790</v>
      </c>
      <c r="E74"/>
      <c r="F74" t="s">
        <v>992</v>
      </c>
      <c r="G74" t="s">
        <v>106</v>
      </c>
      <c r="H74" s="77">
        <v>4412.58</v>
      </c>
      <c r="I74" s="77">
        <v>16337</v>
      </c>
      <c r="J74" s="77">
        <v>0</v>
      </c>
      <c r="K74" s="77">
        <v>2774.6794160154</v>
      </c>
      <c r="L74" s="78">
        <v>0</v>
      </c>
      <c r="M74" s="78">
        <v>3.1199999999999999E-2</v>
      </c>
      <c r="N74" s="78">
        <v>9.7000000000000003E-3</v>
      </c>
    </row>
    <row r="75" spans="2:14">
      <c r="B75" t="s">
        <v>1099</v>
      </c>
      <c r="C75" t="s">
        <v>1100</v>
      </c>
      <c r="D75" t="s">
        <v>790</v>
      </c>
      <c r="E75"/>
      <c r="F75" t="s">
        <v>992</v>
      </c>
      <c r="G75" t="s">
        <v>106</v>
      </c>
      <c r="H75" s="77">
        <v>1109.75</v>
      </c>
      <c r="I75" s="77">
        <v>14429</v>
      </c>
      <c r="J75" s="77">
        <v>0</v>
      </c>
      <c r="K75" s="77">
        <v>616.32431004750003</v>
      </c>
      <c r="L75" s="78">
        <v>0</v>
      </c>
      <c r="M75" s="78">
        <v>6.8999999999999999E-3</v>
      </c>
      <c r="N75" s="78">
        <v>2.2000000000000001E-3</v>
      </c>
    </row>
    <row r="76" spans="2:14">
      <c r="B76" t="s">
        <v>1101</v>
      </c>
      <c r="C76" t="s">
        <v>1102</v>
      </c>
      <c r="D76" t="s">
        <v>107</v>
      </c>
      <c r="E76"/>
      <c r="F76" t="s">
        <v>992</v>
      </c>
      <c r="G76" t="s">
        <v>120</v>
      </c>
      <c r="H76" s="77">
        <v>8415.18</v>
      </c>
      <c r="I76" s="77">
        <v>8814</v>
      </c>
      <c r="J76" s="77">
        <v>0</v>
      </c>
      <c r="K76" s="77">
        <v>1825.95143952936</v>
      </c>
      <c r="L76" s="78">
        <v>1E-4</v>
      </c>
      <c r="M76" s="78">
        <v>2.0500000000000001E-2</v>
      </c>
      <c r="N76" s="78">
        <v>6.4000000000000003E-3</v>
      </c>
    </row>
    <row r="77" spans="2:14">
      <c r="B77" s="79" t="s">
        <v>1103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207</v>
      </c>
      <c r="C78" t="s">
        <v>207</v>
      </c>
      <c r="D78" s="16"/>
      <c r="E78" s="16"/>
      <c r="F78" t="s">
        <v>207</v>
      </c>
      <c r="G78" t="s">
        <v>207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254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1023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217</v>
      </c>
      <c r="D83" s="16"/>
      <c r="E83" s="16"/>
      <c r="F83" s="16"/>
      <c r="G83" s="16"/>
    </row>
    <row r="84" spans="2:14">
      <c r="B84" t="s">
        <v>246</v>
      </c>
      <c r="D84" s="16"/>
      <c r="E84" s="16"/>
      <c r="F84" s="16"/>
      <c r="G84" s="16"/>
    </row>
    <row r="85" spans="2:14">
      <c r="B85" t="s">
        <v>247</v>
      </c>
      <c r="D85" s="16"/>
      <c r="E85" s="16"/>
      <c r="F85" s="16"/>
      <c r="G85" s="16"/>
    </row>
    <row r="86" spans="2:14">
      <c r="B86" t="s">
        <v>248</v>
      </c>
      <c r="D86" s="16"/>
      <c r="E86" s="16"/>
      <c r="F86" s="16"/>
      <c r="G86" s="16"/>
    </row>
    <row r="87" spans="2:14">
      <c r="B87" t="s">
        <v>249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28" sqref="G28:G2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1284</v>
      </c>
    </row>
    <row r="3" spans="2:65" s="1" customFormat="1">
      <c r="B3" s="2" t="s">
        <v>2</v>
      </c>
      <c r="C3" s="83" t="s">
        <v>1285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9047.67</v>
      </c>
      <c r="K11" s="7"/>
      <c r="L11" s="75">
        <v>3419.2254403040401</v>
      </c>
      <c r="M11" s="7"/>
      <c r="N11" s="76">
        <v>1</v>
      </c>
      <c r="O11" s="76">
        <v>1.2E-2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9047.67</v>
      </c>
      <c r="L21" s="81">
        <v>3419.2254403040401</v>
      </c>
      <c r="N21" s="80">
        <v>1</v>
      </c>
      <c r="O21" s="80">
        <v>1.2E-2</v>
      </c>
    </row>
    <row r="22" spans="2:15">
      <c r="B22" s="79" t="s">
        <v>1104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1105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9047.67</v>
      </c>
      <c r="L26" s="81">
        <v>3419.2254403040401</v>
      </c>
      <c r="N26" s="80">
        <v>1</v>
      </c>
      <c r="O26" s="80">
        <v>1.2E-2</v>
      </c>
    </row>
    <row r="27" spans="2:15">
      <c r="B27" t="s">
        <v>1106</v>
      </c>
      <c r="C27" t="s">
        <v>1107</v>
      </c>
      <c r="D27" t="s">
        <v>123</v>
      </c>
      <c r="E27"/>
      <c r="F27" t="s">
        <v>992</v>
      </c>
      <c r="G27" t="s">
        <v>1860</v>
      </c>
      <c r="H27" t="s">
        <v>208</v>
      </c>
      <c r="I27" t="s">
        <v>106</v>
      </c>
      <c r="J27" s="77">
        <v>479.48</v>
      </c>
      <c r="K27" s="77">
        <v>20511</v>
      </c>
      <c r="L27" s="77">
        <v>378.53430363720003</v>
      </c>
      <c r="M27" s="78">
        <v>0</v>
      </c>
      <c r="N27" s="78">
        <v>0.11070000000000001</v>
      </c>
      <c r="O27" s="78">
        <v>1.2999999999999999E-3</v>
      </c>
    </row>
    <row r="28" spans="2:15">
      <c r="B28" t="s">
        <v>1108</v>
      </c>
      <c r="C28" t="s">
        <v>1109</v>
      </c>
      <c r="D28" t="s">
        <v>123</v>
      </c>
      <c r="E28"/>
      <c r="F28" t="s">
        <v>992</v>
      </c>
      <c r="G28" t="s">
        <v>1860</v>
      </c>
      <c r="H28" t="s">
        <v>208</v>
      </c>
      <c r="I28" t="s">
        <v>106</v>
      </c>
      <c r="J28" s="77">
        <v>2696.12</v>
      </c>
      <c r="K28" s="77">
        <v>3717</v>
      </c>
      <c r="L28" s="77">
        <v>385.72668975959999</v>
      </c>
      <c r="M28" s="78">
        <v>0</v>
      </c>
      <c r="N28" s="78">
        <v>0.1128</v>
      </c>
      <c r="O28" s="78">
        <v>1.2999999999999999E-3</v>
      </c>
    </row>
    <row r="29" spans="2:15">
      <c r="B29" t="s">
        <v>1110</v>
      </c>
      <c r="C29" t="s">
        <v>1111</v>
      </c>
      <c r="D29" t="s">
        <v>1112</v>
      </c>
      <c r="E29"/>
      <c r="F29" t="s">
        <v>992</v>
      </c>
      <c r="G29" t="s">
        <v>1860</v>
      </c>
      <c r="H29" t="s">
        <v>208</v>
      </c>
      <c r="I29" t="s">
        <v>106</v>
      </c>
      <c r="J29" s="77">
        <v>5872.07</v>
      </c>
      <c r="K29" s="77">
        <v>11746.8</v>
      </c>
      <c r="L29" s="77">
        <v>2654.96444690724</v>
      </c>
      <c r="M29" s="78">
        <v>0</v>
      </c>
      <c r="N29" s="78">
        <v>0.77649999999999997</v>
      </c>
      <c r="O29" s="78">
        <v>9.2999999999999992E-3</v>
      </c>
    </row>
    <row r="30" spans="2:15">
      <c r="B30" s="79" t="s">
        <v>254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217</v>
      </c>
      <c r="C32" s="16"/>
      <c r="D32" s="16"/>
      <c r="E32" s="16"/>
    </row>
    <row r="33" spans="2:5">
      <c r="B33" t="s">
        <v>246</v>
      </c>
      <c r="C33" s="16"/>
      <c r="D33" s="16"/>
      <c r="E33" s="16"/>
    </row>
    <row r="34" spans="2:5">
      <c r="B34" t="s">
        <v>247</v>
      </c>
      <c r="C34" s="16"/>
      <c r="D34" s="16"/>
      <c r="E34" s="16"/>
    </row>
    <row r="35" spans="2:5">
      <c r="B35" t="s">
        <v>248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1284</v>
      </c>
    </row>
    <row r="3" spans="2:60" s="1" customFormat="1">
      <c r="B3" s="2" t="s">
        <v>2</v>
      </c>
      <c r="C3" s="83" t="s">
        <v>1285</v>
      </c>
    </row>
    <row r="4" spans="2:60" s="1" customFormat="1">
      <c r="B4" s="2" t="s">
        <v>3</v>
      </c>
      <c r="C4" s="84" t="s">
        <v>196</v>
      </c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43456.32</v>
      </c>
      <c r="H11" s="7"/>
      <c r="I11" s="75">
        <v>4.8784518419999996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41769</v>
      </c>
      <c r="I12" s="81">
        <v>3.6019002000000002</v>
      </c>
      <c r="K12" s="80">
        <v>0.73829999999999996</v>
      </c>
      <c r="L12" s="80">
        <v>0</v>
      </c>
    </row>
    <row r="13" spans="2:60">
      <c r="B13" s="79" t="s">
        <v>1113</v>
      </c>
      <c r="D13" s="16"/>
      <c r="E13" s="16"/>
      <c r="G13" s="81">
        <v>41769</v>
      </c>
      <c r="I13" s="81">
        <v>3.6019002000000002</v>
      </c>
      <c r="K13" s="80">
        <v>0.73829999999999996</v>
      </c>
      <c r="L13" s="80">
        <v>0</v>
      </c>
    </row>
    <row r="14" spans="2:60">
      <c r="B14" t="s">
        <v>1114</v>
      </c>
      <c r="C14" t="s">
        <v>1115</v>
      </c>
      <c r="D14" t="s">
        <v>100</v>
      </c>
      <c r="E14" t="s">
        <v>342</v>
      </c>
      <c r="F14" t="s">
        <v>102</v>
      </c>
      <c r="G14" s="77">
        <v>32926.89</v>
      </c>
      <c r="H14" s="77">
        <v>8.1999999999999993</v>
      </c>
      <c r="I14" s="77">
        <v>2.7000049800000001</v>
      </c>
      <c r="J14" s="78">
        <v>0</v>
      </c>
      <c r="K14" s="78">
        <v>0.55349999999999999</v>
      </c>
      <c r="L14" s="78">
        <v>0</v>
      </c>
    </row>
    <row r="15" spans="2:60">
      <c r="B15" t="s">
        <v>1116</v>
      </c>
      <c r="C15" t="s">
        <v>1117</v>
      </c>
      <c r="D15" t="s">
        <v>100</v>
      </c>
      <c r="E15" t="s">
        <v>129</v>
      </c>
      <c r="F15" t="s">
        <v>102</v>
      </c>
      <c r="G15" s="77">
        <v>8842.11</v>
      </c>
      <c r="H15" s="77">
        <v>10.199999999999999</v>
      </c>
      <c r="I15" s="77">
        <v>0.90189522</v>
      </c>
      <c r="J15" s="78">
        <v>5.9999999999999995E-4</v>
      </c>
      <c r="K15" s="78">
        <v>0.18490000000000001</v>
      </c>
      <c r="L15" s="78">
        <v>0</v>
      </c>
    </row>
    <row r="16" spans="2:60">
      <c r="B16" s="79" t="s">
        <v>215</v>
      </c>
      <c r="D16" s="16"/>
      <c r="E16" s="16"/>
      <c r="G16" s="81">
        <v>1687.32</v>
      </c>
      <c r="I16" s="81">
        <v>1.276551642</v>
      </c>
      <c r="K16" s="80">
        <v>0.26169999999999999</v>
      </c>
      <c r="L16" s="80">
        <v>0</v>
      </c>
    </row>
    <row r="17" spans="2:12">
      <c r="B17" s="79" t="s">
        <v>1118</v>
      </c>
      <c r="D17" s="16"/>
      <c r="E17" s="16"/>
      <c r="G17" s="81">
        <v>1687.32</v>
      </c>
      <c r="I17" s="81">
        <v>1.276551642</v>
      </c>
      <c r="K17" s="80">
        <v>0.26169999999999999</v>
      </c>
      <c r="L17" s="80">
        <v>0</v>
      </c>
    </row>
    <row r="18" spans="2:12">
      <c r="B18" t="s">
        <v>1119</v>
      </c>
      <c r="C18" t="s">
        <v>1120</v>
      </c>
      <c r="D18" t="s">
        <v>796</v>
      </c>
      <c r="E18" t="s">
        <v>915</v>
      </c>
      <c r="F18" t="s">
        <v>106</v>
      </c>
      <c r="G18" s="77">
        <v>1334.66</v>
      </c>
      <c r="H18" s="77">
        <v>23</v>
      </c>
      <c r="I18" s="77">
        <v>1.1815344582</v>
      </c>
      <c r="J18" s="78">
        <v>0</v>
      </c>
      <c r="K18" s="78">
        <v>0.2422</v>
      </c>
      <c r="L18" s="78">
        <v>0</v>
      </c>
    </row>
    <row r="19" spans="2:12">
      <c r="B19" t="s">
        <v>1121</v>
      </c>
      <c r="C19" t="s">
        <v>1122</v>
      </c>
      <c r="D19" t="s">
        <v>790</v>
      </c>
      <c r="E19" t="s">
        <v>936</v>
      </c>
      <c r="F19" t="s">
        <v>106</v>
      </c>
      <c r="G19" s="77">
        <v>352.66</v>
      </c>
      <c r="H19" s="77">
        <v>7</v>
      </c>
      <c r="I19" s="77">
        <v>9.5017183800000002E-2</v>
      </c>
      <c r="J19" s="78">
        <v>0</v>
      </c>
      <c r="K19" s="78">
        <v>1.95E-2</v>
      </c>
      <c r="L19" s="78">
        <v>0</v>
      </c>
    </row>
    <row r="20" spans="2:12">
      <c r="B20" t="s">
        <v>217</v>
      </c>
      <c r="D20" s="16"/>
      <c r="E20" s="16"/>
    </row>
    <row r="21" spans="2:12">
      <c r="B21" t="s">
        <v>246</v>
      </c>
      <c r="D21" s="16"/>
      <c r="E21" s="16"/>
    </row>
    <row r="22" spans="2:12">
      <c r="B22" t="s">
        <v>247</v>
      </c>
      <c r="D22" s="16"/>
      <c r="E22" s="16"/>
    </row>
    <row r="23" spans="2:12">
      <c r="B23" t="s">
        <v>248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1284</v>
      </c>
    </row>
    <row r="3" spans="2:61" s="1" customFormat="1">
      <c r="B3" s="2" t="s">
        <v>2</v>
      </c>
      <c r="C3" s="83" t="s">
        <v>1285</v>
      </c>
    </row>
    <row r="4" spans="2:61" s="1" customFormat="1">
      <c r="B4" s="2" t="s">
        <v>3</v>
      </c>
      <c r="C4" s="84" t="s">
        <v>196</v>
      </c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71</v>
      </c>
      <c r="H11" s="7"/>
      <c r="I11" s="75">
        <v>360.08267751</v>
      </c>
      <c r="J11" s="25"/>
      <c r="K11" s="76">
        <v>1</v>
      </c>
      <c r="L11" s="76">
        <v>1.2999999999999999E-3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220.73352</v>
      </c>
      <c r="K12" s="80">
        <v>0.61299999999999999</v>
      </c>
      <c r="L12" s="80">
        <v>8.0000000000000004E-4</v>
      </c>
    </row>
    <row r="13" spans="2:61">
      <c r="B13" s="79" t="s">
        <v>1123</v>
      </c>
      <c r="C13" s="16"/>
      <c r="D13" s="16"/>
      <c r="E13" s="16"/>
      <c r="G13" s="81">
        <v>0</v>
      </c>
      <c r="I13" s="81">
        <v>220.73352</v>
      </c>
      <c r="K13" s="80">
        <v>0.61299999999999999</v>
      </c>
      <c r="L13" s="80">
        <v>8.0000000000000004E-4</v>
      </c>
    </row>
    <row r="14" spans="2:61">
      <c r="B14" t="s">
        <v>1124</v>
      </c>
      <c r="C14" t="s">
        <v>1125</v>
      </c>
      <c r="D14" t="s">
        <v>100</v>
      </c>
      <c r="E14" t="s">
        <v>123</v>
      </c>
      <c r="F14" t="s">
        <v>102</v>
      </c>
      <c r="G14" s="77">
        <v>4.84</v>
      </c>
      <c r="H14" s="77">
        <v>3763400</v>
      </c>
      <c r="I14" s="77">
        <v>182.14856</v>
      </c>
      <c r="J14" s="78">
        <v>0</v>
      </c>
      <c r="K14" s="78">
        <v>0.50590000000000002</v>
      </c>
      <c r="L14" s="78">
        <v>5.9999999999999995E-4</v>
      </c>
    </row>
    <row r="15" spans="2:61">
      <c r="B15" t="s">
        <v>1126</v>
      </c>
      <c r="C15" t="s">
        <v>1127</v>
      </c>
      <c r="D15" t="s">
        <v>100</v>
      </c>
      <c r="E15" t="s">
        <v>123</v>
      </c>
      <c r="F15" t="s">
        <v>102</v>
      </c>
      <c r="G15" s="77">
        <v>-4.84</v>
      </c>
      <c r="H15" s="77">
        <v>305600</v>
      </c>
      <c r="I15" s="77">
        <v>-14.791040000000001</v>
      </c>
      <c r="J15" s="78">
        <v>0</v>
      </c>
      <c r="K15" s="78">
        <v>-4.1099999999999998E-2</v>
      </c>
      <c r="L15" s="78">
        <v>-1E-4</v>
      </c>
    </row>
    <row r="16" spans="2:61">
      <c r="B16" t="s">
        <v>1128</v>
      </c>
      <c r="C16" t="s">
        <v>1129</v>
      </c>
      <c r="D16" t="s">
        <v>100</v>
      </c>
      <c r="E16" t="s">
        <v>123</v>
      </c>
      <c r="F16" t="s">
        <v>102</v>
      </c>
      <c r="G16" s="77">
        <v>44.48</v>
      </c>
      <c r="H16" s="77">
        <v>120100</v>
      </c>
      <c r="I16" s="77">
        <v>53.420479999999998</v>
      </c>
      <c r="J16" s="78">
        <v>0</v>
      </c>
      <c r="K16" s="78">
        <v>0.1484</v>
      </c>
      <c r="L16" s="78">
        <v>2.0000000000000001E-4</v>
      </c>
    </row>
    <row r="17" spans="2:12">
      <c r="B17" t="s">
        <v>1130</v>
      </c>
      <c r="C17" t="s">
        <v>1131</v>
      </c>
      <c r="D17" t="s">
        <v>100</v>
      </c>
      <c r="E17" t="s">
        <v>123</v>
      </c>
      <c r="F17" t="s">
        <v>102</v>
      </c>
      <c r="G17" s="77">
        <v>-44.48</v>
      </c>
      <c r="H17" s="77">
        <v>100</v>
      </c>
      <c r="I17" s="77">
        <v>-4.4479999999999999E-2</v>
      </c>
      <c r="J17" s="78">
        <v>0</v>
      </c>
      <c r="K17" s="78">
        <v>-1E-4</v>
      </c>
      <c r="L17" s="78">
        <v>0</v>
      </c>
    </row>
    <row r="18" spans="2:12">
      <c r="B18" s="79" t="s">
        <v>1132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1133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215</v>
      </c>
      <c r="C24" s="16"/>
      <c r="D24" s="16"/>
      <c r="E24" s="16"/>
      <c r="G24" s="81">
        <v>71</v>
      </c>
      <c r="I24" s="81">
        <v>139.34915751</v>
      </c>
      <c r="K24" s="80">
        <v>0.38700000000000001</v>
      </c>
      <c r="L24" s="80">
        <v>5.0000000000000001E-4</v>
      </c>
    </row>
    <row r="25" spans="2:12">
      <c r="B25" s="79" t="s">
        <v>1123</v>
      </c>
      <c r="C25" s="16"/>
      <c r="D25" s="16"/>
      <c r="E25" s="16"/>
      <c r="G25" s="81">
        <v>71</v>
      </c>
      <c r="I25" s="81">
        <v>139.34915751</v>
      </c>
      <c r="K25" s="80">
        <v>0.38700000000000001</v>
      </c>
      <c r="L25" s="80">
        <v>5.0000000000000001E-4</v>
      </c>
    </row>
    <row r="26" spans="2:12">
      <c r="B26" t="s">
        <v>1134</v>
      </c>
      <c r="C26" t="s">
        <v>1135</v>
      </c>
      <c r="D26" t="s">
        <v>123</v>
      </c>
      <c r="E26" t="s">
        <v>123</v>
      </c>
      <c r="F26" t="s">
        <v>106</v>
      </c>
      <c r="G26" s="77">
        <v>-3.37</v>
      </c>
      <c r="H26" s="77">
        <v>461200</v>
      </c>
      <c r="I26" s="77">
        <v>-59.822851559999997</v>
      </c>
      <c r="J26" s="78">
        <v>0</v>
      </c>
      <c r="K26" s="78">
        <v>-0.1661</v>
      </c>
      <c r="L26" s="78">
        <v>-2.0000000000000001E-4</v>
      </c>
    </row>
    <row r="27" spans="2:12">
      <c r="B27" t="s">
        <v>1136</v>
      </c>
      <c r="C27" t="s">
        <v>1137</v>
      </c>
      <c r="D27" t="s">
        <v>123</v>
      </c>
      <c r="E27" t="s">
        <v>123</v>
      </c>
      <c r="F27" t="s">
        <v>106</v>
      </c>
      <c r="G27" s="77">
        <v>3.37</v>
      </c>
      <c r="H27" s="77">
        <v>1503900</v>
      </c>
      <c r="I27" s="77">
        <v>195.07282407</v>
      </c>
      <c r="J27" s="78">
        <v>0</v>
      </c>
      <c r="K27" s="78">
        <v>0.54169999999999996</v>
      </c>
      <c r="L27" s="78">
        <v>6.9999999999999999E-4</v>
      </c>
    </row>
    <row r="28" spans="2:12">
      <c r="B28" t="s">
        <v>1138</v>
      </c>
      <c r="C28" t="s">
        <v>1139</v>
      </c>
      <c r="D28" t="s">
        <v>123</v>
      </c>
      <c r="E28" t="s">
        <v>123</v>
      </c>
      <c r="F28" t="s">
        <v>106</v>
      </c>
      <c r="G28" s="77">
        <v>71</v>
      </c>
      <c r="H28" s="77">
        <v>1500</v>
      </c>
      <c r="I28" s="77">
        <v>4.0991850000000003</v>
      </c>
      <c r="J28" s="78">
        <v>0</v>
      </c>
      <c r="K28" s="78">
        <v>1.14E-2</v>
      </c>
      <c r="L28" s="78">
        <v>0</v>
      </c>
    </row>
    <row r="29" spans="2:12">
      <c r="B29" s="79" t="s">
        <v>1140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1133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1141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F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254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F36" t="s">
        <v>207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217</v>
      </c>
      <c r="C37" s="16"/>
      <c r="D37" s="16"/>
      <c r="E37" s="16"/>
    </row>
    <row r="38" spans="2:12">
      <c r="B38" t="s">
        <v>246</v>
      </c>
      <c r="C38" s="16"/>
      <c r="D38" s="16"/>
      <c r="E38" s="16"/>
    </row>
    <row r="39" spans="2:12">
      <c r="B39" t="s">
        <v>247</v>
      </c>
      <c r="C39" s="16"/>
      <c r="D39" s="16"/>
      <c r="E39" s="16"/>
    </row>
    <row r="40" spans="2:12">
      <c r="B40" t="s">
        <v>248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19" sqref="H19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1284</v>
      </c>
    </row>
    <row r="3" spans="1:60" s="1" customFormat="1">
      <c r="B3" s="2" t="s">
        <v>2</v>
      </c>
      <c r="C3" s="83" t="s">
        <v>1285</v>
      </c>
    </row>
    <row r="4" spans="1:60" s="1" customFormat="1">
      <c r="B4" s="2" t="s">
        <v>3</v>
      </c>
      <c r="C4" s="84" t="s">
        <v>196</v>
      </c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87.06</v>
      </c>
      <c r="H11" s="25"/>
      <c r="I11" s="75">
        <v>-2404.4345507114949</v>
      </c>
      <c r="J11" s="76">
        <v>1</v>
      </c>
      <c r="K11" s="76">
        <v>-8.3999999999999995E-3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87.06</v>
      </c>
      <c r="H14" s="19"/>
      <c r="I14" s="81">
        <v>-2404.4345507114949</v>
      </c>
      <c r="J14" s="80">
        <v>1</v>
      </c>
      <c r="K14" s="80">
        <v>-8.3999999999999995E-3</v>
      </c>
      <c r="BF14" s="16" t="s">
        <v>126</v>
      </c>
    </row>
    <row r="15" spans="1:60">
      <c r="B15" t="s">
        <v>1142</v>
      </c>
      <c r="C15" t="s">
        <v>1143</v>
      </c>
      <c r="D15" t="s">
        <v>123</v>
      </c>
      <c r="E15" t="s">
        <v>123</v>
      </c>
      <c r="F15" t="s">
        <v>106</v>
      </c>
      <c r="G15" s="77">
        <v>14.37</v>
      </c>
      <c r="H15" s="77">
        <v>955.5</v>
      </c>
      <c r="I15" s="77">
        <v>-92.045956833269997</v>
      </c>
      <c r="J15" s="78">
        <v>3.8300000000000001E-2</v>
      </c>
      <c r="K15" s="78">
        <v>-2.9999999999999997E-4</v>
      </c>
      <c r="BF15" s="16" t="s">
        <v>127</v>
      </c>
    </row>
    <row r="16" spans="1:60">
      <c r="B16" t="s">
        <v>1144</v>
      </c>
      <c r="C16" t="s">
        <v>1145</v>
      </c>
      <c r="D16" t="s">
        <v>123</v>
      </c>
      <c r="E16" t="s">
        <v>123</v>
      </c>
      <c r="F16" t="s">
        <v>106</v>
      </c>
      <c r="G16" s="77">
        <v>3.44</v>
      </c>
      <c r="H16" s="77">
        <v>14859.75</v>
      </c>
      <c r="I16" s="77">
        <v>-168.938291918434</v>
      </c>
      <c r="J16" s="78">
        <v>7.0300000000000001E-2</v>
      </c>
      <c r="K16" s="78">
        <v>-5.9999999999999995E-4</v>
      </c>
      <c r="BF16" s="16" t="s">
        <v>128</v>
      </c>
    </row>
    <row r="17" spans="2:58">
      <c r="B17" t="s">
        <v>1146</v>
      </c>
      <c r="C17" t="s">
        <v>1147</v>
      </c>
      <c r="D17" t="s">
        <v>123</v>
      </c>
      <c r="E17" t="s">
        <v>123</v>
      </c>
      <c r="F17" t="s">
        <v>106</v>
      </c>
      <c r="G17" s="77">
        <v>66.680000000000007</v>
      </c>
      <c r="H17" s="77">
        <v>4337.5</v>
      </c>
      <c r="I17" s="77">
        <v>-2137.93104523891</v>
      </c>
      <c r="J17" s="78">
        <v>0.88919999999999999</v>
      </c>
      <c r="K17" s="78">
        <v>-7.4999999999999997E-3</v>
      </c>
      <c r="BF17" s="16" t="s">
        <v>129</v>
      </c>
    </row>
    <row r="18" spans="2:58">
      <c r="B18" t="s">
        <v>1148</v>
      </c>
      <c r="C18" t="s">
        <v>1149</v>
      </c>
      <c r="D18" t="s">
        <v>123</v>
      </c>
      <c r="E18" t="s">
        <v>123</v>
      </c>
      <c r="F18" t="s">
        <v>199</v>
      </c>
      <c r="G18" s="77">
        <v>2.57</v>
      </c>
      <c r="H18" s="77">
        <v>2340</v>
      </c>
      <c r="I18" s="77">
        <v>-5.5192567208809802</v>
      </c>
      <c r="J18" s="78">
        <v>2.3E-3</v>
      </c>
      <c r="K18" s="78">
        <v>0</v>
      </c>
      <c r="BF18" s="16" t="s">
        <v>130</v>
      </c>
    </row>
    <row r="19" spans="2:58">
      <c r="B19" t="s">
        <v>217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248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1284</v>
      </c>
    </row>
    <row r="3" spans="2:81" s="1" customFormat="1">
      <c r="B3" s="2" t="s">
        <v>2</v>
      </c>
      <c r="C3" s="83" t="s">
        <v>1285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1150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1151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246</v>
      </c>
    </row>
    <row r="42" spans="2:17">
      <c r="B42" t="s">
        <v>247</v>
      </c>
    </row>
    <row r="43" spans="2:17">
      <c r="B43" t="s">
        <v>248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1284</v>
      </c>
    </row>
    <row r="3" spans="2:72" s="1" customFormat="1">
      <c r="B3" s="2" t="s">
        <v>2</v>
      </c>
      <c r="C3" s="83" t="s">
        <v>1285</v>
      </c>
    </row>
    <row r="4" spans="2:72" s="1" customFormat="1">
      <c r="B4" s="2" t="s">
        <v>3</v>
      </c>
      <c r="C4" s="84" t="s">
        <v>196</v>
      </c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1157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1158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1159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1160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1161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246</v>
      </c>
    </row>
    <row r="29" spans="2:16">
      <c r="B29" t="s">
        <v>247</v>
      </c>
    </row>
    <row r="30" spans="2:16">
      <c r="B30" t="s">
        <v>248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1284</v>
      </c>
    </row>
    <row r="3" spans="2:65" s="1" customFormat="1">
      <c r="B3" s="2" t="s">
        <v>2</v>
      </c>
      <c r="C3" s="83" t="s">
        <v>1285</v>
      </c>
    </row>
    <row r="4" spans="2:65" s="1" customFormat="1">
      <c r="B4" s="2" t="s">
        <v>3</v>
      </c>
      <c r="C4" s="84" t="s">
        <v>196</v>
      </c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1162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1164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1165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246</v>
      </c>
      <c r="D27" s="16"/>
      <c r="E27" s="16"/>
      <c r="F27" s="16"/>
    </row>
    <row r="28" spans="2:19">
      <c r="B28" t="s">
        <v>247</v>
      </c>
      <c r="D28" s="16"/>
      <c r="E28" s="16"/>
      <c r="F28" s="16"/>
    </row>
    <row r="29" spans="2:19">
      <c r="B29" t="s">
        <v>248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1284</v>
      </c>
    </row>
    <row r="3" spans="2:81" s="1" customFormat="1">
      <c r="B3" s="2" t="s">
        <v>2</v>
      </c>
      <c r="C3" s="83" t="s">
        <v>1285</v>
      </c>
    </row>
    <row r="4" spans="2:81" s="1" customFormat="1">
      <c r="B4" s="2" t="s">
        <v>3</v>
      </c>
      <c r="C4" s="84" t="s">
        <v>196</v>
      </c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1162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1163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246</v>
      </c>
      <c r="C27" s="16"/>
      <c r="D27" s="16"/>
      <c r="E27" s="16"/>
    </row>
    <row r="28" spans="2:19">
      <c r="B28" t="s">
        <v>247</v>
      </c>
      <c r="C28" s="16"/>
      <c r="D28" s="16"/>
      <c r="E28" s="16"/>
    </row>
    <row r="29" spans="2:19">
      <c r="B29" t="s">
        <v>248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1284</v>
      </c>
    </row>
    <row r="3" spans="2:98" s="1" customFormat="1">
      <c r="B3" s="2" t="s">
        <v>2</v>
      </c>
      <c r="C3" s="83" t="s">
        <v>1285</v>
      </c>
    </row>
    <row r="4" spans="2:98" s="1" customFormat="1">
      <c r="B4" s="2" t="s">
        <v>3</v>
      </c>
      <c r="C4" s="84" t="s">
        <v>196</v>
      </c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48031.09</v>
      </c>
      <c r="I11" s="7"/>
      <c r="J11" s="75">
        <v>48.433005968977298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48031.09</v>
      </c>
      <c r="J12" s="81">
        <v>48.433005968977298</v>
      </c>
      <c r="L12" s="80">
        <v>1</v>
      </c>
      <c r="M12" s="80">
        <v>2.0000000000000001E-4</v>
      </c>
    </row>
    <row r="13" spans="2:98">
      <c r="B13" t="s">
        <v>1166</v>
      </c>
      <c r="C13" t="s">
        <v>1167</v>
      </c>
      <c r="D13" t="s">
        <v>123</v>
      </c>
      <c r="E13" t="s">
        <v>1168</v>
      </c>
      <c r="F13" t="s">
        <v>915</v>
      </c>
      <c r="G13" t="s">
        <v>106</v>
      </c>
      <c r="H13" s="77">
        <v>729.2</v>
      </c>
      <c r="I13" s="77">
        <v>100</v>
      </c>
      <c r="J13" s="77">
        <v>2.8066908000000002</v>
      </c>
      <c r="K13" s="78">
        <v>0</v>
      </c>
      <c r="L13" s="78">
        <v>5.79E-2</v>
      </c>
      <c r="M13" s="78">
        <v>0</v>
      </c>
    </row>
    <row r="14" spans="2:98">
      <c r="B14" t="s">
        <v>1169</v>
      </c>
      <c r="C14" t="s">
        <v>1170</v>
      </c>
      <c r="D14" t="s">
        <v>123</v>
      </c>
      <c r="E14" t="s">
        <v>1171</v>
      </c>
      <c r="F14" t="s">
        <v>101</v>
      </c>
      <c r="G14" t="s">
        <v>102</v>
      </c>
      <c r="H14" s="77">
        <v>43000</v>
      </c>
      <c r="I14" s="77">
        <v>9.9999999999999995E-7</v>
      </c>
      <c r="J14" s="77">
        <v>4.3000000000000001E-7</v>
      </c>
      <c r="K14" s="78">
        <v>1.1000000000000001E-3</v>
      </c>
      <c r="L14" s="78">
        <v>0</v>
      </c>
      <c r="M14" s="78">
        <v>0</v>
      </c>
    </row>
    <row r="15" spans="2:98">
      <c r="B15" t="s">
        <v>1172</v>
      </c>
      <c r="C15" t="s">
        <v>1173</v>
      </c>
      <c r="D15" t="s">
        <v>123</v>
      </c>
      <c r="E15" t="s">
        <v>1174</v>
      </c>
      <c r="F15" t="s">
        <v>609</v>
      </c>
      <c r="G15" t="s">
        <v>106</v>
      </c>
      <c r="H15" s="77">
        <v>887.35</v>
      </c>
      <c r="I15" s="77">
        <v>100</v>
      </c>
      <c r="J15" s="77">
        <v>3.41541015</v>
      </c>
      <c r="K15" s="78">
        <v>0</v>
      </c>
      <c r="L15" s="78">
        <v>7.0499999999999993E-2</v>
      </c>
      <c r="M15" s="78">
        <v>0</v>
      </c>
    </row>
    <row r="16" spans="2:98">
      <c r="B16" t="s">
        <v>1175</v>
      </c>
      <c r="C16" t="s">
        <v>1176</v>
      </c>
      <c r="D16" t="s">
        <v>123</v>
      </c>
      <c r="E16" t="s">
        <v>1177</v>
      </c>
      <c r="F16" t="s">
        <v>609</v>
      </c>
      <c r="G16" t="s">
        <v>106</v>
      </c>
      <c r="H16" s="77">
        <v>887.35</v>
      </c>
      <c r="I16" s="77">
        <v>100</v>
      </c>
      <c r="J16" s="77">
        <v>3.41541015</v>
      </c>
      <c r="K16" s="78">
        <v>0</v>
      </c>
      <c r="L16" s="78">
        <v>7.0499999999999993E-2</v>
      </c>
      <c r="M16" s="78">
        <v>0</v>
      </c>
    </row>
    <row r="17" spans="2:13">
      <c r="B17" t="s">
        <v>1178</v>
      </c>
      <c r="C17" t="s">
        <v>1179</v>
      </c>
      <c r="D17" t="s">
        <v>123</v>
      </c>
      <c r="E17" t="s">
        <v>1180</v>
      </c>
      <c r="F17" t="s">
        <v>609</v>
      </c>
      <c r="G17" t="s">
        <v>106</v>
      </c>
      <c r="H17" s="77">
        <v>887.35</v>
      </c>
      <c r="I17" s="77">
        <v>100</v>
      </c>
      <c r="J17" s="77">
        <v>3.41541015</v>
      </c>
      <c r="K17" s="78">
        <v>0</v>
      </c>
      <c r="L17" s="78">
        <v>7.0499999999999993E-2</v>
      </c>
      <c r="M17" s="78">
        <v>0</v>
      </c>
    </row>
    <row r="18" spans="2:13">
      <c r="B18" t="s">
        <v>1181</v>
      </c>
      <c r="C18" t="s">
        <v>1182</v>
      </c>
      <c r="D18" t="s">
        <v>123</v>
      </c>
      <c r="E18" t="s">
        <v>1183</v>
      </c>
      <c r="F18" t="s">
        <v>609</v>
      </c>
      <c r="G18" t="s">
        <v>102</v>
      </c>
      <c r="H18" s="77">
        <v>88.7</v>
      </c>
      <c r="I18" s="77">
        <v>3904.375</v>
      </c>
      <c r="J18" s="77">
        <v>3.4631806250000001</v>
      </c>
      <c r="K18" s="78">
        <v>1E-4</v>
      </c>
      <c r="L18" s="78">
        <v>7.1499999999999994E-2</v>
      </c>
      <c r="M18" s="78">
        <v>0</v>
      </c>
    </row>
    <row r="19" spans="2:13">
      <c r="B19" t="s">
        <v>1184</v>
      </c>
      <c r="C19" t="s">
        <v>1185</v>
      </c>
      <c r="D19" t="s">
        <v>123</v>
      </c>
      <c r="E19" t="s">
        <v>1186</v>
      </c>
      <c r="F19" t="s">
        <v>609</v>
      </c>
      <c r="G19" t="s">
        <v>106</v>
      </c>
      <c r="H19" s="77">
        <v>887.35</v>
      </c>
      <c r="I19" s="77">
        <v>100</v>
      </c>
      <c r="J19" s="77">
        <v>3.41541015</v>
      </c>
      <c r="K19" s="78">
        <v>0</v>
      </c>
      <c r="L19" s="78">
        <v>7.0499999999999993E-2</v>
      </c>
      <c r="M19" s="78">
        <v>0</v>
      </c>
    </row>
    <row r="20" spans="2:13">
      <c r="B20" t="s">
        <v>1187</v>
      </c>
      <c r="C20" t="s">
        <v>1188</v>
      </c>
      <c r="D20" t="s">
        <v>123</v>
      </c>
      <c r="E20" t="s">
        <v>1189</v>
      </c>
      <c r="F20" t="s">
        <v>323</v>
      </c>
      <c r="G20" t="s">
        <v>106</v>
      </c>
      <c r="H20" s="77">
        <v>663.79</v>
      </c>
      <c r="I20" s="77">
        <v>1115.5499000000004</v>
      </c>
      <c r="J20" s="77">
        <v>28.501493513977302</v>
      </c>
      <c r="K20" s="78">
        <v>0</v>
      </c>
      <c r="L20" s="78">
        <v>0.58850000000000002</v>
      </c>
      <c r="M20" s="78">
        <v>1E-4</v>
      </c>
    </row>
    <row r="21" spans="2:13">
      <c r="B21" s="79" t="s">
        <v>215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s="79" t="s">
        <v>252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253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217</v>
      </c>
      <c r="C26" s="16"/>
      <c r="D26" s="16"/>
      <c r="E26" s="16"/>
    </row>
    <row r="27" spans="2:13">
      <c r="B27" t="s">
        <v>246</v>
      </c>
      <c r="C27" s="16"/>
      <c r="D27" s="16"/>
      <c r="E27" s="16"/>
    </row>
    <row r="28" spans="2:13">
      <c r="B28" t="s">
        <v>247</v>
      </c>
      <c r="C28" s="16"/>
      <c r="D28" s="16"/>
      <c r="E28" s="16"/>
    </row>
    <row r="29" spans="2:13">
      <c r="B29" t="s">
        <v>248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6" workbookViewId="0">
      <selection activeCell="C26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1284</v>
      </c>
    </row>
    <row r="3" spans="2:55" s="1" customFormat="1">
      <c r="B3" s="2" t="s">
        <v>2</v>
      </c>
      <c r="C3" s="83" t="s">
        <v>1285</v>
      </c>
    </row>
    <row r="4" spans="2:55" s="1" customFormat="1">
      <c r="B4" s="2" t="s">
        <v>3</v>
      </c>
      <c r="C4" s="84" t="s">
        <v>196</v>
      </c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140226.41</v>
      </c>
      <c r="G11" s="7"/>
      <c r="H11" s="75">
        <v>872.86452876643853</v>
      </c>
      <c r="I11" s="7"/>
      <c r="J11" s="76">
        <v>1</v>
      </c>
      <c r="K11" s="76">
        <v>3.0999999999999999E-3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51985.02</v>
      </c>
      <c r="H12" s="81">
        <v>423.80289527665855</v>
      </c>
      <c r="J12" s="80">
        <v>0.48549999999999999</v>
      </c>
      <c r="K12" s="80">
        <v>1.5E-3</v>
      </c>
    </row>
    <row r="13" spans="2:55">
      <c r="B13" s="79" t="s">
        <v>1190</v>
      </c>
      <c r="C13" s="16"/>
      <c r="F13" s="81">
        <v>4712.55</v>
      </c>
      <c r="H13" s="81">
        <v>16.71977427494685</v>
      </c>
      <c r="J13" s="80">
        <v>1.9199999999999998E-2</v>
      </c>
      <c r="K13" s="80">
        <v>1E-4</v>
      </c>
    </row>
    <row r="14" spans="2:55">
      <c r="B14" t="s">
        <v>1191</v>
      </c>
      <c r="C14" t="s">
        <v>1192</v>
      </c>
      <c r="D14" t="s">
        <v>106</v>
      </c>
      <c r="E14" s="87">
        <v>44560</v>
      </c>
      <c r="F14" s="77">
        <v>1426.15</v>
      </c>
      <c r="G14" s="77">
        <v>102.7159</v>
      </c>
      <c r="H14" s="77">
        <v>5.6383339274146502</v>
      </c>
      <c r="I14" s="78">
        <v>0</v>
      </c>
      <c r="J14" s="78">
        <v>6.4999999999999997E-3</v>
      </c>
      <c r="K14" s="78">
        <v>0</v>
      </c>
      <c r="W14" s="91"/>
    </row>
    <row r="15" spans="2:55">
      <c r="B15" t="s">
        <v>1193</v>
      </c>
      <c r="C15" t="s">
        <v>1194</v>
      </c>
      <c r="D15" t="s">
        <v>106</v>
      </c>
      <c r="E15" s="87">
        <v>44621</v>
      </c>
      <c r="F15" s="77">
        <v>2566.25</v>
      </c>
      <c r="G15" s="77">
        <v>80.816400000000002</v>
      </c>
      <c r="H15" s="77">
        <v>7.9826368793849998</v>
      </c>
      <c r="I15" s="78">
        <v>0</v>
      </c>
      <c r="J15" s="78">
        <v>9.1000000000000004E-3</v>
      </c>
      <c r="K15" s="78">
        <v>0</v>
      </c>
      <c r="W15" s="91"/>
    </row>
    <row r="16" spans="2:55">
      <c r="B16" t="s">
        <v>1195</v>
      </c>
      <c r="C16" t="s">
        <v>1196</v>
      </c>
      <c r="D16" t="s">
        <v>106</v>
      </c>
      <c r="E16" s="87">
        <v>44581</v>
      </c>
      <c r="F16" s="77">
        <v>720.15</v>
      </c>
      <c r="G16" s="77">
        <v>111.79519999999999</v>
      </c>
      <c r="H16" s="77">
        <v>3.0988034681471999</v>
      </c>
      <c r="I16" s="78">
        <v>0</v>
      </c>
      <c r="J16" s="78">
        <v>3.5999999999999999E-3</v>
      </c>
      <c r="K16" s="78">
        <v>0</v>
      </c>
      <c r="W16" s="91"/>
    </row>
    <row r="17" spans="2:23">
      <c r="B17" s="79" t="s">
        <v>1197</v>
      </c>
      <c r="C17" s="16"/>
      <c r="F17" s="81">
        <v>78.58</v>
      </c>
      <c r="H17" s="81">
        <v>191.40402150820501</v>
      </c>
      <c r="J17" s="80">
        <v>0.21929999999999999</v>
      </c>
      <c r="K17" s="80">
        <v>6.9999999999999999E-4</v>
      </c>
    </row>
    <row r="18" spans="2:23">
      <c r="B18" t="s">
        <v>1198</v>
      </c>
      <c r="C18" t="s">
        <v>1199</v>
      </c>
      <c r="D18" t="s">
        <v>106</v>
      </c>
      <c r="E18" s="87">
        <v>45103</v>
      </c>
      <c r="F18" s="77">
        <v>7.47</v>
      </c>
      <c r="G18" s="77">
        <v>126356.95</v>
      </c>
      <c r="H18" s="77">
        <v>36.330188171084998</v>
      </c>
      <c r="I18" s="78">
        <v>0</v>
      </c>
      <c r="J18" s="78">
        <v>4.1599999999999998E-2</v>
      </c>
      <c r="K18" s="78">
        <v>1E-4</v>
      </c>
      <c r="W18" s="91"/>
    </row>
    <row r="19" spans="2:23">
      <c r="B19" t="s">
        <v>1200</v>
      </c>
      <c r="C19" t="s">
        <v>1201</v>
      </c>
      <c r="D19" t="s">
        <v>102</v>
      </c>
      <c r="E19" s="87">
        <v>45158</v>
      </c>
      <c r="F19" s="77">
        <v>62.1</v>
      </c>
      <c r="G19" s="77">
        <v>179087.5435</v>
      </c>
      <c r="H19" s="77">
        <v>111.2133645135</v>
      </c>
      <c r="I19" s="78">
        <v>0</v>
      </c>
      <c r="J19" s="78">
        <v>0.12740000000000001</v>
      </c>
      <c r="K19" s="78">
        <v>4.0000000000000002E-4</v>
      </c>
      <c r="W19" s="91"/>
    </row>
    <row r="20" spans="2:23">
      <c r="B20" t="s">
        <v>1202</v>
      </c>
      <c r="C20" t="s">
        <v>1203</v>
      </c>
      <c r="D20" t="s">
        <v>106</v>
      </c>
      <c r="E20" s="87">
        <v>45103</v>
      </c>
      <c r="F20" s="77">
        <v>9.01</v>
      </c>
      <c r="G20" s="77">
        <v>126473.8</v>
      </c>
      <c r="H20" s="77">
        <v>43.860468823620003</v>
      </c>
      <c r="I20" s="78">
        <v>0</v>
      </c>
      <c r="J20" s="78">
        <v>5.0200000000000002E-2</v>
      </c>
      <c r="K20" s="78">
        <v>2.0000000000000001E-4</v>
      </c>
      <c r="W20" s="91"/>
    </row>
    <row r="21" spans="2:23">
      <c r="B21" s="79" t="s">
        <v>1204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1205</v>
      </c>
      <c r="C23" s="16"/>
      <c r="F23" s="81">
        <v>47193.89</v>
      </c>
      <c r="H23" s="81">
        <v>215.6790994935067</v>
      </c>
      <c r="J23" s="80">
        <v>0.24709999999999999</v>
      </c>
      <c r="K23" s="80">
        <v>8.0000000000000004E-4</v>
      </c>
    </row>
    <row r="24" spans="2:23">
      <c r="B24" t="s">
        <v>1206</v>
      </c>
      <c r="C24" t="s">
        <v>1207</v>
      </c>
      <c r="D24" t="s">
        <v>106</v>
      </c>
      <c r="E24" s="87">
        <v>42736</v>
      </c>
      <c r="F24" s="77">
        <v>19282.88</v>
      </c>
      <c r="G24" s="77">
        <v>115.08450000000001</v>
      </c>
      <c r="H24" s="77">
        <v>85.415491623326403</v>
      </c>
      <c r="I24" s="78">
        <v>5.0000000000000001E-4</v>
      </c>
      <c r="J24" s="78">
        <v>9.7900000000000001E-2</v>
      </c>
      <c r="K24" s="78">
        <v>2.9999999999999997E-4</v>
      </c>
      <c r="W24" s="91"/>
    </row>
    <row r="25" spans="2:23">
      <c r="B25" t="s">
        <v>1208</v>
      </c>
      <c r="C25" t="s">
        <v>1209</v>
      </c>
      <c r="D25" t="s">
        <v>106</v>
      </c>
      <c r="E25" s="87">
        <v>45093</v>
      </c>
      <c r="F25" s="77">
        <v>1222.9100000000001</v>
      </c>
      <c r="G25" s="77">
        <v>125.0609</v>
      </c>
      <c r="H25" s="77">
        <v>5.8865922886793101</v>
      </c>
      <c r="I25" s="78">
        <v>0</v>
      </c>
      <c r="J25" s="78">
        <v>6.7000000000000002E-3</v>
      </c>
      <c r="K25" s="78">
        <v>0</v>
      </c>
      <c r="W25" s="91"/>
    </row>
    <row r="26" spans="2:23">
      <c r="B26" t="s">
        <v>1210</v>
      </c>
      <c r="C26" t="s">
        <v>1211</v>
      </c>
      <c r="D26" t="s">
        <v>106</v>
      </c>
      <c r="E26" s="87">
        <v>42403</v>
      </c>
      <c r="F26" s="77">
        <v>26688.1</v>
      </c>
      <c r="G26" s="77">
        <v>121.08059999999961</v>
      </c>
      <c r="H26" s="77">
        <v>124.377015581501</v>
      </c>
      <c r="I26" s="78">
        <v>5.0000000000000001E-4</v>
      </c>
      <c r="J26" s="78">
        <v>0.14249999999999999</v>
      </c>
      <c r="K26" s="78">
        <v>4.0000000000000002E-4</v>
      </c>
      <c r="W26" s="91"/>
    </row>
    <row r="27" spans="2:23">
      <c r="B27" s="79" t="s">
        <v>215</v>
      </c>
      <c r="C27" s="16"/>
      <c r="F27" s="81">
        <v>88241.39</v>
      </c>
      <c r="H27" s="81">
        <v>449.06163348977992</v>
      </c>
      <c r="J27" s="80">
        <v>0.51449999999999996</v>
      </c>
      <c r="K27" s="80">
        <v>1.6000000000000001E-3</v>
      </c>
    </row>
    <row r="28" spans="2:23">
      <c r="B28" s="79" t="s">
        <v>1212</v>
      </c>
      <c r="C28" s="16"/>
      <c r="F28" s="81">
        <v>24810.23</v>
      </c>
      <c r="H28" s="81">
        <v>86.038033964737707</v>
      </c>
      <c r="J28" s="80">
        <v>9.8599999999999993E-2</v>
      </c>
      <c r="K28" s="80">
        <v>2.9999999999999997E-4</v>
      </c>
    </row>
    <row r="29" spans="2:23">
      <c r="B29" t="s">
        <v>1213</v>
      </c>
      <c r="C29" t="s">
        <v>1214</v>
      </c>
      <c r="D29" t="s">
        <v>106</v>
      </c>
      <c r="E29" s="87">
        <v>45197</v>
      </c>
      <c r="F29" s="77">
        <v>24810.23</v>
      </c>
      <c r="G29" s="77">
        <v>90.09729999999999</v>
      </c>
      <c r="H29" s="77">
        <v>86.038033964737707</v>
      </c>
      <c r="I29" s="78">
        <v>2.0000000000000001E-4</v>
      </c>
      <c r="J29" s="78">
        <v>9.8599999999999993E-2</v>
      </c>
      <c r="K29" s="78">
        <v>2.9999999999999997E-4</v>
      </c>
    </row>
    <row r="30" spans="2:23">
      <c r="B30" s="79" t="s">
        <v>1215</v>
      </c>
      <c r="C30" s="16"/>
      <c r="F30" s="81">
        <v>26.69</v>
      </c>
      <c r="H30" s="81">
        <v>100.70229337791601</v>
      </c>
      <c r="J30" s="80">
        <v>0.1154</v>
      </c>
      <c r="K30" s="80">
        <v>4.0000000000000002E-4</v>
      </c>
    </row>
    <row r="31" spans="2:23">
      <c r="B31" t="s">
        <v>1216</v>
      </c>
      <c r="C31" t="s">
        <v>1217</v>
      </c>
      <c r="D31" t="s">
        <v>106</v>
      </c>
      <c r="E31" s="87">
        <v>44616</v>
      </c>
      <c r="F31" s="77">
        <v>26.69</v>
      </c>
      <c r="G31" s="77">
        <v>98026.36</v>
      </c>
      <c r="H31" s="77">
        <v>100.70229337791601</v>
      </c>
      <c r="I31" s="78">
        <v>0</v>
      </c>
      <c r="J31" s="78">
        <v>0.1154</v>
      </c>
      <c r="K31" s="78">
        <v>4.0000000000000002E-4</v>
      </c>
      <c r="W31" s="91"/>
    </row>
    <row r="32" spans="2:23">
      <c r="B32" s="79" t="s">
        <v>1218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23">
      <c r="B33" t="s">
        <v>207</v>
      </c>
      <c r="C33" t="s">
        <v>207</v>
      </c>
      <c r="D33" t="s">
        <v>207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23">
      <c r="B34" s="79" t="s">
        <v>1219</v>
      </c>
      <c r="C34" s="16"/>
      <c r="F34" s="81">
        <v>63404.47</v>
      </c>
      <c r="H34" s="81">
        <v>262.32130614712622</v>
      </c>
      <c r="J34" s="80">
        <v>0.30049999999999999</v>
      </c>
      <c r="K34" s="80">
        <v>8.9999999999999998E-4</v>
      </c>
    </row>
    <row r="35" spans="2:23">
      <c r="B35" t="s">
        <v>1220</v>
      </c>
      <c r="C35" t="s">
        <v>1221</v>
      </c>
      <c r="D35" t="s">
        <v>106</v>
      </c>
      <c r="E35" s="87">
        <v>44742</v>
      </c>
      <c r="F35" s="77">
        <v>3862.3</v>
      </c>
      <c r="G35" s="77">
        <v>108.958</v>
      </c>
      <c r="H35" s="77">
        <v>16.197688326066</v>
      </c>
      <c r="I35" s="78">
        <v>0</v>
      </c>
      <c r="J35" s="78">
        <v>1.8599999999999998E-2</v>
      </c>
      <c r="K35" s="78">
        <v>1E-4</v>
      </c>
      <c r="W35" s="91"/>
    </row>
    <row r="36" spans="2:23">
      <c r="B36" t="s">
        <v>1222</v>
      </c>
      <c r="C36" t="s">
        <v>1223</v>
      </c>
      <c r="D36" t="s">
        <v>106</v>
      </c>
      <c r="E36" s="87">
        <v>44470</v>
      </c>
      <c r="F36" s="77">
        <v>10530.04</v>
      </c>
      <c r="G36" s="77">
        <v>144.72410000000011</v>
      </c>
      <c r="H36" s="77">
        <v>58.6568571299944</v>
      </c>
      <c r="I36" s="78">
        <v>0</v>
      </c>
      <c r="J36" s="78">
        <v>6.7199999999999996E-2</v>
      </c>
      <c r="K36" s="78">
        <v>2.0000000000000001E-4</v>
      </c>
      <c r="W36" s="91"/>
    </row>
    <row r="37" spans="2:23">
      <c r="B37" t="s">
        <v>1224</v>
      </c>
      <c r="C37" t="s">
        <v>1225</v>
      </c>
      <c r="D37" t="s">
        <v>106</v>
      </c>
      <c r="E37" s="87">
        <v>44562</v>
      </c>
      <c r="F37" s="77">
        <v>4936.72</v>
      </c>
      <c r="G37" s="77">
        <v>107.17489999999989</v>
      </c>
      <c r="H37" s="77">
        <v>20.364769259904701</v>
      </c>
      <c r="I37" s="78">
        <v>0</v>
      </c>
      <c r="J37" s="78">
        <v>2.3300000000000001E-2</v>
      </c>
      <c r="K37" s="78">
        <v>1E-4</v>
      </c>
      <c r="W37" s="91"/>
    </row>
    <row r="38" spans="2:23">
      <c r="B38" t="s">
        <v>1226</v>
      </c>
      <c r="C38" t="s">
        <v>1227</v>
      </c>
      <c r="D38" t="s">
        <v>106</v>
      </c>
      <c r="E38" s="87">
        <v>45197</v>
      </c>
      <c r="F38" s="77">
        <v>5617.24</v>
      </c>
      <c r="G38" s="77">
        <v>100.59699999999999</v>
      </c>
      <c r="H38" s="77">
        <v>21.749832677857199</v>
      </c>
      <c r="I38" s="78">
        <v>4.0000000000000002E-4</v>
      </c>
      <c r="J38" s="78">
        <v>2.4899999999999999E-2</v>
      </c>
      <c r="K38" s="78">
        <v>1E-4</v>
      </c>
    </row>
    <row r="39" spans="2:23">
      <c r="B39" t="s">
        <v>1228</v>
      </c>
      <c r="C39" t="s">
        <v>1229</v>
      </c>
      <c r="D39" t="s">
        <v>106</v>
      </c>
      <c r="E39" s="87">
        <v>45014</v>
      </c>
      <c r="F39" s="77">
        <v>6847.58</v>
      </c>
      <c r="G39" s="77">
        <v>104.86869999999985</v>
      </c>
      <c r="H39" s="77">
        <v>27.6395463225935</v>
      </c>
      <c r="I39" s="78">
        <v>0</v>
      </c>
      <c r="J39" s="78">
        <v>3.1699999999999999E-2</v>
      </c>
      <c r="K39" s="78">
        <v>1E-4</v>
      </c>
      <c r="W39" s="91"/>
    </row>
    <row r="40" spans="2:23">
      <c r="B40" t="s">
        <v>1230</v>
      </c>
      <c r="C40" t="s">
        <v>1231</v>
      </c>
      <c r="D40" t="s">
        <v>106</v>
      </c>
      <c r="E40" s="87">
        <v>44621</v>
      </c>
      <c r="F40" s="77">
        <v>2189.87</v>
      </c>
      <c r="G40" s="77">
        <v>89.819299999999998</v>
      </c>
      <c r="H40" s="77">
        <v>7.5706978079985898</v>
      </c>
      <c r="I40" s="78">
        <v>0</v>
      </c>
      <c r="J40" s="78">
        <v>8.6999999999999994E-3</v>
      </c>
      <c r="K40" s="78">
        <v>0</v>
      </c>
      <c r="W40" s="91"/>
    </row>
    <row r="41" spans="2:23">
      <c r="B41" t="s">
        <v>1232</v>
      </c>
      <c r="C41" t="s">
        <v>1233</v>
      </c>
      <c r="D41" t="s">
        <v>106</v>
      </c>
      <c r="E41" s="87">
        <v>44893</v>
      </c>
      <c r="F41" s="77">
        <v>447.08</v>
      </c>
      <c r="G41" s="77">
        <v>100</v>
      </c>
      <c r="H41" s="77">
        <v>1.7208109199999999</v>
      </c>
      <c r="I41" s="78">
        <v>0</v>
      </c>
      <c r="J41" s="78">
        <v>2E-3</v>
      </c>
      <c r="K41" s="78">
        <v>0</v>
      </c>
      <c r="W41" s="91"/>
    </row>
    <row r="42" spans="2:23">
      <c r="B42" t="s">
        <v>1234</v>
      </c>
      <c r="C42" t="s">
        <v>1235</v>
      </c>
      <c r="D42" t="s">
        <v>106</v>
      </c>
      <c r="E42" s="87">
        <v>44561</v>
      </c>
      <c r="F42" s="77">
        <v>2208.62</v>
      </c>
      <c r="G42" s="77">
        <v>67.068899999999999</v>
      </c>
      <c r="H42" s="77">
        <v>5.7015126887038203</v>
      </c>
      <c r="I42" s="78">
        <v>0</v>
      </c>
      <c r="J42" s="78">
        <v>6.4999999999999997E-3</v>
      </c>
      <c r="K42" s="78">
        <v>0</v>
      </c>
      <c r="W42" s="91"/>
    </row>
    <row r="43" spans="2:23">
      <c r="B43" t="s">
        <v>1236</v>
      </c>
      <c r="C43" t="s">
        <v>1237</v>
      </c>
      <c r="D43" t="s">
        <v>106</v>
      </c>
      <c r="E43" s="87">
        <v>45166</v>
      </c>
      <c r="F43" s="77">
        <v>3792.76</v>
      </c>
      <c r="G43" s="77">
        <v>101</v>
      </c>
      <c r="H43" s="77">
        <v>14.744316572400001</v>
      </c>
      <c r="I43" s="78">
        <v>8.0000000000000004E-4</v>
      </c>
      <c r="J43" s="78">
        <v>1.6899999999999998E-2</v>
      </c>
      <c r="K43" s="78">
        <v>1E-4</v>
      </c>
      <c r="W43" s="91"/>
    </row>
    <row r="44" spans="2:23">
      <c r="B44" t="s">
        <v>1238</v>
      </c>
      <c r="C44" t="s">
        <v>1239</v>
      </c>
      <c r="D44" t="s">
        <v>110</v>
      </c>
      <c r="E44" s="87">
        <v>44608</v>
      </c>
      <c r="F44" s="77">
        <v>22972.26</v>
      </c>
      <c r="G44" s="77">
        <v>94.384</v>
      </c>
      <c r="H44" s="77">
        <v>87.975274441607993</v>
      </c>
      <c r="I44" s="78">
        <v>0</v>
      </c>
      <c r="J44" s="78">
        <v>0.1008</v>
      </c>
      <c r="K44" s="78">
        <v>2.9999999999999997E-4</v>
      </c>
      <c r="W44" s="91"/>
    </row>
    <row r="45" spans="2:23">
      <c r="B45" t="s">
        <v>217</v>
      </c>
      <c r="C45" s="16"/>
    </row>
    <row r="46" spans="2:23">
      <c r="B46" t="s">
        <v>246</v>
      </c>
      <c r="C46" s="16"/>
    </row>
    <row r="47" spans="2:23">
      <c r="B47" t="s">
        <v>247</v>
      </c>
      <c r="C47" s="16"/>
    </row>
    <row r="48" spans="2:23">
      <c r="B48" t="s">
        <v>248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E19" sqref="E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1284</v>
      </c>
    </row>
    <row r="3" spans="2:59" s="1" customFormat="1">
      <c r="B3" s="2" t="s">
        <v>2</v>
      </c>
      <c r="C3" s="83" t="s">
        <v>1285</v>
      </c>
    </row>
    <row r="4" spans="2:59" s="1" customFormat="1">
      <c r="B4" s="2" t="s">
        <v>3</v>
      </c>
      <c r="C4" s="84" t="s">
        <v>196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4181.92</v>
      </c>
      <c r="H11" s="7"/>
      <c r="I11" s="75">
        <v>1.2639231880000001E-2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1240</v>
      </c>
      <c r="C12" s="16"/>
      <c r="D12" s="16"/>
      <c r="G12" s="81">
        <v>4181.92</v>
      </c>
      <c r="I12" s="81">
        <v>1.2639231880000001E-2</v>
      </c>
      <c r="K12" s="80">
        <v>1</v>
      </c>
      <c r="L12" s="80">
        <v>0</v>
      </c>
    </row>
    <row r="13" spans="2:59">
      <c r="B13" t="s">
        <v>1241</v>
      </c>
      <c r="C13" t="s">
        <v>1242</v>
      </c>
      <c r="D13" t="s">
        <v>489</v>
      </c>
      <c r="E13" t="s">
        <v>102</v>
      </c>
      <c r="F13" s="87">
        <v>44607</v>
      </c>
      <c r="G13" s="77">
        <v>3447.86</v>
      </c>
      <c r="H13" s="77">
        <v>0.3649</v>
      </c>
      <c r="I13" s="77">
        <v>1.2581241139999999E-2</v>
      </c>
      <c r="J13" s="78">
        <v>0</v>
      </c>
      <c r="K13" s="78">
        <v>0.99539999999999995</v>
      </c>
      <c r="L13" s="78">
        <v>0</v>
      </c>
    </row>
    <row r="14" spans="2:59">
      <c r="B14" t="s">
        <v>1243</v>
      </c>
      <c r="C14" t="s">
        <v>1244</v>
      </c>
      <c r="D14" t="s">
        <v>125</v>
      </c>
      <c r="E14" t="s">
        <v>102</v>
      </c>
      <c r="F14" s="87">
        <v>44537</v>
      </c>
      <c r="G14" s="77">
        <v>734.06</v>
      </c>
      <c r="H14" s="77">
        <v>7.9000000000000008E-3</v>
      </c>
      <c r="I14" s="77">
        <v>5.7990740000000003E-5</v>
      </c>
      <c r="J14" s="78">
        <v>1E-4</v>
      </c>
      <c r="K14" s="78">
        <v>4.5999999999999999E-3</v>
      </c>
      <c r="L14" s="78">
        <v>0</v>
      </c>
      <c r="W14" s="91"/>
    </row>
    <row r="15" spans="2:59">
      <c r="B15" s="79" t="s">
        <v>1118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217</v>
      </c>
      <c r="C17" s="16"/>
      <c r="D17" s="16"/>
    </row>
    <row r="18" spans="2:4">
      <c r="B18" t="s">
        <v>246</v>
      </c>
      <c r="C18" s="16"/>
      <c r="D18" s="16"/>
    </row>
    <row r="19" spans="2:4">
      <c r="B19" t="s">
        <v>247</v>
      </c>
      <c r="C19" s="16"/>
      <c r="D19" s="16"/>
    </row>
    <row r="20" spans="2:4">
      <c r="B20" t="s">
        <v>248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1284</v>
      </c>
    </row>
    <row r="3" spans="2:52" s="1" customFormat="1">
      <c r="B3" s="2" t="s">
        <v>2</v>
      </c>
      <c r="C3" s="83" t="s">
        <v>1285</v>
      </c>
    </row>
    <row r="4" spans="2:52" s="1" customFormat="1">
      <c r="B4" s="2" t="s">
        <v>3</v>
      </c>
      <c r="C4" s="84" t="s">
        <v>196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525948.80000000005</v>
      </c>
      <c r="H11" s="7"/>
      <c r="I11" s="75">
        <v>-7.1318657280000002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525948.80000000005</v>
      </c>
      <c r="I12" s="81">
        <v>-7.1318657280000002</v>
      </c>
      <c r="K12" s="80">
        <v>1</v>
      </c>
      <c r="L12" s="80">
        <v>0</v>
      </c>
    </row>
    <row r="13" spans="2:52">
      <c r="B13" s="79" t="s">
        <v>1123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1132</v>
      </c>
      <c r="C15" s="16"/>
      <c r="D15" s="16"/>
      <c r="G15" s="81">
        <v>525948.80000000005</v>
      </c>
      <c r="I15" s="81">
        <v>-7.1318657280000002</v>
      </c>
      <c r="K15" s="80">
        <v>1</v>
      </c>
      <c r="L15" s="80">
        <v>0</v>
      </c>
    </row>
    <row r="16" spans="2:52">
      <c r="B16" t="s">
        <v>1245</v>
      </c>
      <c r="C16" t="s">
        <v>1246</v>
      </c>
      <c r="D16" t="s">
        <v>1339</v>
      </c>
      <c r="E16" t="s">
        <v>106</v>
      </c>
      <c r="F16" s="87">
        <v>45181</v>
      </c>
      <c r="G16" s="77">
        <v>525948.80000000005</v>
      </c>
      <c r="H16" s="77">
        <v>0.62319999999999998</v>
      </c>
      <c r="I16" s="77">
        <v>10.72935552</v>
      </c>
      <c r="J16" s="78">
        <v>0</v>
      </c>
      <c r="K16" s="78">
        <v>-1.5044</v>
      </c>
      <c r="L16" s="78">
        <v>0</v>
      </c>
    </row>
    <row r="17" spans="2:12">
      <c r="B17" t="s">
        <v>1247</v>
      </c>
      <c r="C17" t="s">
        <v>1248</v>
      </c>
      <c r="D17" t="s">
        <v>1339</v>
      </c>
      <c r="E17" t="s">
        <v>106</v>
      </c>
      <c r="F17" s="87">
        <v>45140</v>
      </c>
      <c r="G17" s="77">
        <v>-157784.64000000001</v>
      </c>
      <c r="H17" s="77">
        <v>2.6110000000000002</v>
      </c>
      <c r="I17" s="77">
        <v>-18.476581344</v>
      </c>
      <c r="J17" s="78">
        <v>0</v>
      </c>
      <c r="K17" s="78">
        <v>2.5907</v>
      </c>
      <c r="L17" s="78">
        <v>-1E-4</v>
      </c>
    </row>
    <row r="18" spans="2:12">
      <c r="B18" t="s">
        <v>1247</v>
      </c>
      <c r="C18" t="s">
        <v>1249</v>
      </c>
      <c r="D18" t="s">
        <v>1339</v>
      </c>
      <c r="E18" t="s">
        <v>106</v>
      </c>
      <c r="F18" s="87">
        <v>45140</v>
      </c>
      <c r="G18" s="77">
        <v>157784.64000000001</v>
      </c>
      <c r="H18" s="77">
        <v>7.4800000000000005E-2</v>
      </c>
      <c r="I18" s="77">
        <v>0.61536009599999997</v>
      </c>
      <c r="J18" s="78">
        <v>0</v>
      </c>
      <c r="K18" s="78">
        <v>-8.6300000000000002E-2</v>
      </c>
      <c r="L18" s="78">
        <v>0</v>
      </c>
    </row>
    <row r="19" spans="2:12">
      <c r="B19" s="79" t="s">
        <v>1250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215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1123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254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217</v>
      </c>
      <c r="C36" s="16"/>
      <c r="D36" s="16"/>
    </row>
    <row r="37" spans="2:12">
      <c r="B37" t="s">
        <v>246</v>
      </c>
      <c r="C37" s="16"/>
      <c r="D37" s="16"/>
    </row>
    <row r="38" spans="2:12">
      <c r="B38" t="s">
        <v>247</v>
      </c>
      <c r="C38" s="16"/>
      <c r="D38" s="16"/>
    </row>
    <row r="39" spans="2:12">
      <c r="B39" t="s">
        <v>248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K11" sqref="K11:K29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1284</v>
      </c>
    </row>
    <row r="3" spans="2:49" s="1" customFormat="1">
      <c r="B3" s="2" t="s">
        <v>2</v>
      </c>
      <c r="C3" s="83" t="s">
        <v>1285</v>
      </c>
    </row>
    <row r="4" spans="2:49" s="1" customFormat="1">
      <c r="B4" s="2" t="s">
        <v>3</v>
      </c>
      <c r="C4" s="84" t="s">
        <v>196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I12+I282</f>
        <v>-1715.5674793798685</v>
      </c>
      <c r="J11" s="76">
        <f>I11/$I$11</f>
        <v>1</v>
      </c>
      <c r="K11" s="76">
        <f>I11/'סכום נכסי הקרן'!$C$42</f>
        <v>-6.0026858227924269E-3</v>
      </c>
      <c r="M11" s="81"/>
      <c r="N11" s="81"/>
      <c r="AW11" s="16"/>
    </row>
    <row r="12" spans="2:49">
      <c r="B12" s="79" t="s">
        <v>1340</v>
      </c>
      <c r="C12" s="16"/>
      <c r="D12" s="16"/>
      <c r="G12" s="81"/>
      <c r="I12" s="81">
        <f>I13+I23+I224+I278+I280</f>
        <v>-2180.2339889798686</v>
      </c>
      <c r="J12" s="80">
        <f t="shared" ref="J12:J75" si="0">I12/$I$11</f>
        <v>1.2708529481847981</v>
      </c>
      <c r="K12" s="80">
        <f>I12/'סכום נכסי הקרן'!$C$42</f>
        <v>-7.6285309749228461E-3</v>
      </c>
    </row>
    <row r="13" spans="2:49">
      <c r="B13" s="79" t="s">
        <v>1123</v>
      </c>
      <c r="C13" s="16"/>
      <c r="D13" s="16"/>
      <c r="G13" s="81"/>
      <c r="I13" s="81">
        <v>75.639496840999982</v>
      </c>
      <c r="J13" s="80">
        <f t="shared" si="0"/>
        <v>-4.409007383862372E-2</v>
      </c>
      <c r="K13" s="80">
        <f>I13/'סכום נכסי הקרן'!$C$42</f>
        <v>2.6465886115697789E-4</v>
      </c>
    </row>
    <row r="14" spans="2:49">
      <c r="B14" t="s">
        <v>1341</v>
      </c>
      <c r="C14" t="s">
        <v>1342</v>
      </c>
      <c r="D14" t="s">
        <v>1339</v>
      </c>
      <c r="E14" t="s">
        <v>102</v>
      </c>
      <c r="F14" s="87">
        <v>44952</v>
      </c>
      <c r="G14" s="77">
        <v>215384.587474</v>
      </c>
      <c r="H14" s="77">
        <v>-35.108198000000002</v>
      </c>
      <c r="I14" s="77">
        <v>-75.617648342999999</v>
      </c>
      <c r="J14" s="78">
        <f t="shared" si="0"/>
        <v>4.4077338403694703E-2</v>
      </c>
      <c r="K14" s="78">
        <f>I14/'סכום נכסי הקרן'!$C$42</f>
        <v>-2.645824143422824E-4</v>
      </c>
    </row>
    <row r="15" spans="2:49">
      <c r="B15" t="s">
        <v>1343</v>
      </c>
      <c r="C15" t="s">
        <v>1344</v>
      </c>
      <c r="D15" t="s">
        <v>1339</v>
      </c>
      <c r="E15" t="s">
        <v>102</v>
      </c>
      <c r="F15" s="87">
        <v>44952</v>
      </c>
      <c r="G15" s="77">
        <v>358481.38403999998</v>
      </c>
      <c r="H15" s="77">
        <v>-6.1429830000000001</v>
      </c>
      <c r="I15" s="77">
        <v>-22.021449393999998</v>
      </c>
      <c r="J15" s="78">
        <f t="shared" si="0"/>
        <v>1.283624786473579E-2</v>
      </c>
      <c r="K15" s="78">
        <f>I15/'סכום נכסי הקרן'!$C$42</f>
        <v>-7.7051963075499088E-5</v>
      </c>
    </row>
    <row r="16" spans="2:49">
      <c r="B16" t="s">
        <v>1345</v>
      </c>
      <c r="C16" t="s">
        <v>1346</v>
      </c>
      <c r="D16" t="s">
        <v>1339</v>
      </c>
      <c r="E16" t="s">
        <v>102</v>
      </c>
      <c r="F16" s="87">
        <v>44882</v>
      </c>
      <c r="G16" s="77">
        <v>96900.57609799999</v>
      </c>
      <c r="H16" s="77">
        <v>1.6043970000000001</v>
      </c>
      <c r="I16" s="77">
        <v>1.5546703779999997</v>
      </c>
      <c r="J16" s="78">
        <f t="shared" si="0"/>
        <v>-9.0621348136184731E-4</v>
      </c>
      <c r="K16" s="78">
        <f>I16/'סכום נכסי הקרן'!$C$42</f>
        <v>5.4397148169941297E-6</v>
      </c>
    </row>
    <row r="17" spans="2:11">
      <c r="B17" t="s">
        <v>1345</v>
      </c>
      <c r="C17" t="s">
        <v>1347</v>
      </c>
      <c r="D17" t="s">
        <v>1339</v>
      </c>
      <c r="E17" t="s">
        <v>102</v>
      </c>
      <c r="F17" s="87">
        <v>44965</v>
      </c>
      <c r="G17" s="77">
        <v>100739.940552</v>
      </c>
      <c r="H17" s="77">
        <v>2.1593149999999999</v>
      </c>
      <c r="I17" s="77">
        <v>2.1752926980000002</v>
      </c>
      <c r="J17" s="78">
        <f t="shared" si="0"/>
        <v>-1.2679726820109169E-3</v>
      </c>
      <c r="K17" s="78">
        <f>I17/'סכום נכסי הקרן'!$C$42</f>
        <v>7.6112416419950213E-6</v>
      </c>
    </row>
    <row r="18" spans="2:11">
      <c r="B18" t="s">
        <v>1348</v>
      </c>
      <c r="C18" t="s">
        <v>1349</v>
      </c>
      <c r="D18" t="s">
        <v>1339</v>
      </c>
      <c r="E18" t="s">
        <v>102</v>
      </c>
      <c r="F18" s="87">
        <v>44965</v>
      </c>
      <c r="G18" s="77">
        <v>86152.135169999994</v>
      </c>
      <c r="H18" s="77">
        <v>19.176314000000001</v>
      </c>
      <c r="I18" s="77">
        <v>16.520803820000001</v>
      </c>
      <c r="J18" s="78">
        <f t="shared" si="0"/>
        <v>-9.6299352946302222E-3</v>
      </c>
      <c r="K18" s="78">
        <f>I18/'סכום נכסי הקרן'!$C$42</f>
        <v>5.7805476067485244E-5</v>
      </c>
    </row>
    <row r="19" spans="2:11">
      <c r="B19" t="s">
        <v>1348</v>
      </c>
      <c r="C19" t="s">
        <v>1350</v>
      </c>
      <c r="D19" t="s">
        <v>1339</v>
      </c>
      <c r="E19" t="s">
        <v>102</v>
      </c>
      <c r="F19" s="87">
        <v>44952</v>
      </c>
      <c r="G19" s="77">
        <v>248039.61738099999</v>
      </c>
      <c r="H19" s="77">
        <v>31.616206999999999</v>
      </c>
      <c r="I19" s="77">
        <v>78.420717724999989</v>
      </c>
      <c r="J19" s="78">
        <f t="shared" si="0"/>
        <v>-4.571124054726601E-2</v>
      </c>
      <c r="K19" s="78">
        <f>I19/'סכום נכסי הקרן'!$C$42</f>
        <v>2.74390215575328E-4</v>
      </c>
    </row>
    <row r="20" spans="2:11">
      <c r="B20" t="s">
        <v>1351</v>
      </c>
      <c r="C20" t="s">
        <v>1352</v>
      </c>
      <c r="D20" t="s">
        <v>1339</v>
      </c>
      <c r="E20" t="s">
        <v>102</v>
      </c>
      <c r="F20" s="87">
        <v>45091</v>
      </c>
      <c r="G20" s="77">
        <v>211064.94566500001</v>
      </c>
      <c r="H20" s="77">
        <v>14.644228</v>
      </c>
      <c r="I20" s="77">
        <v>30.90883221</v>
      </c>
      <c r="J20" s="78">
        <f t="shared" si="0"/>
        <v>-1.8016681116602134E-2</v>
      </c>
      <c r="K20" s="78">
        <f>I20/'סכום נכסי הקרן'!$C$42</f>
        <v>1.0814847631239967E-4</v>
      </c>
    </row>
    <row r="21" spans="2:11">
      <c r="B21" t="s">
        <v>1353</v>
      </c>
      <c r="C21" t="s">
        <v>1354</v>
      </c>
      <c r="D21" t="s">
        <v>1339</v>
      </c>
      <c r="E21" t="s">
        <v>102</v>
      </c>
      <c r="F21" s="87">
        <v>44917</v>
      </c>
      <c r="G21" s="77">
        <v>341223.09409800003</v>
      </c>
      <c r="H21" s="77">
        <v>4.2166980000000001</v>
      </c>
      <c r="I21" s="77">
        <v>14.388348953000001</v>
      </c>
      <c r="J21" s="78">
        <f t="shared" si="0"/>
        <v>-8.386932677344177E-3</v>
      </c>
      <c r="K21" s="78">
        <f>I21/'סכום נכסי הקרן'!$C$42</f>
        <v>5.0344121879008423E-5</v>
      </c>
    </row>
    <row r="22" spans="2:11">
      <c r="B22" t="s">
        <v>1353</v>
      </c>
      <c r="C22" t="s">
        <v>1355</v>
      </c>
      <c r="D22" t="s">
        <v>1339</v>
      </c>
      <c r="E22" t="s">
        <v>102</v>
      </c>
      <c r="F22" s="87">
        <v>45043</v>
      </c>
      <c r="G22" s="77">
        <v>281212.31417999999</v>
      </c>
      <c r="H22" s="77">
        <v>10.422705000000001</v>
      </c>
      <c r="I22" s="77">
        <v>29.309928794000001</v>
      </c>
      <c r="J22" s="78">
        <f t="shared" si="0"/>
        <v>-1.7084684307838917E-2</v>
      </c>
      <c r="K22" s="78">
        <f>I22/'סכום נכסי הקרן'!$C$42</f>
        <v>1.0255399228154891E-4</v>
      </c>
    </row>
    <row r="23" spans="2:11" s="92" customFormat="1">
      <c r="B23" s="93" t="s">
        <v>1859</v>
      </c>
      <c r="C23" s="79"/>
      <c r="D23" s="79"/>
      <c r="E23" s="79"/>
      <c r="F23" s="94"/>
      <c r="G23" s="81"/>
      <c r="H23" s="81"/>
      <c r="I23" s="81">
        <f>SUM(I24:I223)</f>
        <v>-2707.3783861718684</v>
      </c>
      <c r="J23" s="80">
        <f t="shared" si="0"/>
        <v>1.5781241010411977</v>
      </c>
      <c r="K23" s="80">
        <f>I23/'סכום נכסי הקרן'!$C$42</f>
        <v>-9.4729831679270411E-3</v>
      </c>
    </row>
    <row r="24" spans="2:11">
      <c r="B24" t="s">
        <v>1356</v>
      </c>
      <c r="C24" t="s">
        <v>1357</v>
      </c>
      <c r="D24" t="s">
        <v>1339</v>
      </c>
      <c r="E24" t="s">
        <v>106</v>
      </c>
      <c r="F24" s="87">
        <v>44951</v>
      </c>
      <c r="G24" s="77">
        <v>304655.84240000002</v>
      </c>
      <c r="H24" s="77">
        <v>-16.205981999999999</v>
      </c>
      <c r="I24" s="77">
        <v>-49.372470594999989</v>
      </c>
      <c r="J24" s="78">
        <f t="shared" si="0"/>
        <v>2.8779089827959906E-2</v>
      </c>
      <c r="K24" s="78">
        <f>I24/'סכום נכסי הקרן'!$C$42</f>
        <v>-1.7275183450316466E-4</v>
      </c>
    </row>
    <row r="25" spans="2:11">
      <c r="B25" t="s">
        <v>1356</v>
      </c>
      <c r="C25" t="s">
        <v>1358</v>
      </c>
      <c r="D25" t="s">
        <v>1339</v>
      </c>
      <c r="E25" t="s">
        <v>106</v>
      </c>
      <c r="F25" s="87">
        <v>44951</v>
      </c>
      <c r="G25" s="77">
        <v>110442.89984999999</v>
      </c>
      <c r="H25" s="77">
        <v>-16.205981999999999</v>
      </c>
      <c r="I25" s="77">
        <v>-17.898356329999999</v>
      </c>
      <c r="J25" s="78">
        <f t="shared" si="0"/>
        <v>1.0432907212993904E-2</v>
      </c>
      <c r="K25" s="78">
        <f>I25/'סכום נכסי הקרן'!$C$42</f>
        <v>-6.2625464217947358E-5</v>
      </c>
    </row>
    <row r="26" spans="2:11">
      <c r="B26" t="s">
        <v>1359</v>
      </c>
      <c r="C26" t="s">
        <v>1360</v>
      </c>
      <c r="D26" t="s">
        <v>1339</v>
      </c>
      <c r="E26" t="s">
        <v>106</v>
      </c>
      <c r="F26" s="87">
        <v>44951</v>
      </c>
      <c r="G26" s="77">
        <v>348178.10560000001</v>
      </c>
      <c r="H26" s="77">
        <v>-16.205981999999999</v>
      </c>
      <c r="I26" s="77">
        <v>-56.425680679999999</v>
      </c>
      <c r="J26" s="78">
        <f t="shared" si="0"/>
        <v>3.2890388374811327E-2</v>
      </c>
      <c r="K26" s="78">
        <f>I26/'סכום נכסי הקרן'!$C$42</f>
        <v>-1.9743066800361682E-4</v>
      </c>
    </row>
    <row r="27" spans="2:11">
      <c r="B27" t="s">
        <v>1361</v>
      </c>
      <c r="C27" t="s">
        <v>1362</v>
      </c>
      <c r="D27" t="s">
        <v>1339</v>
      </c>
      <c r="E27" t="s">
        <v>106</v>
      </c>
      <c r="F27" s="87">
        <v>44951</v>
      </c>
      <c r="G27" s="77">
        <v>653129.7942</v>
      </c>
      <c r="H27" s="77">
        <v>-16.153344000000001</v>
      </c>
      <c r="I27" s="77">
        <v>-105.50230507400001</v>
      </c>
      <c r="J27" s="78">
        <f t="shared" si="0"/>
        <v>6.1497030190929156E-2</v>
      </c>
      <c r="K27" s="78">
        <f>I27/'סכום נכסי הקרן'!$C$42</f>
        <v>-3.6914735127092831E-4</v>
      </c>
    </row>
    <row r="28" spans="2:11">
      <c r="B28" t="s">
        <v>1363</v>
      </c>
      <c r="C28" t="s">
        <v>1364</v>
      </c>
      <c r="D28" t="s">
        <v>1339</v>
      </c>
      <c r="E28" t="s">
        <v>106</v>
      </c>
      <c r="F28" s="87">
        <v>44950</v>
      </c>
      <c r="G28" s="77">
        <v>333530.88426000002</v>
      </c>
      <c r="H28" s="77">
        <v>-15.443427</v>
      </c>
      <c r="I28" s="77">
        <v>-51.508599869999998</v>
      </c>
      <c r="J28" s="78">
        <f t="shared" si="0"/>
        <v>3.002423424849425E-2</v>
      </c>
      <c r="K28" s="78">
        <f>I28/'סכום נכסי הקרן'!$C$42</f>
        <v>-1.8022604526363525E-4</v>
      </c>
    </row>
    <row r="29" spans="2:11">
      <c r="B29" t="s">
        <v>1365</v>
      </c>
      <c r="C29" t="s">
        <v>1366</v>
      </c>
      <c r="D29" t="s">
        <v>1339</v>
      </c>
      <c r="E29" t="s">
        <v>106</v>
      </c>
      <c r="F29" s="87">
        <v>44950</v>
      </c>
      <c r="G29" s="77">
        <v>526338.00211200002</v>
      </c>
      <c r="H29" s="77">
        <v>-15.311919</v>
      </c>
      <c r="I29" s="77">
        <v>-80.592449496</v>
      </c>
      <c r="J29" s="78">
        <f t="shared" si="0"/>
        <v>4.6977137573820181E-2</v>
      </c>
      <c r="K29" s="78">
        <f>I29/'סכום נכסי הקרן'!$C$42</f>
        <v>-2.8198899770973986E-4</v>
      </c>
    </row>
    <row r="30" spans="2:11">
      <c r="B30" t="s">
        <v>1367</v>
      </c>
      <c r="C30" t="s">
        <v>1368</v>
      </c>
      <c r="D30" t="s">
        <v>1339</v>
      </c>
      <c r="E30" t="s">
        <v>106</v>
      </c>
      <c r="F30" s="87">
        <v>44950</v>
      </c>
      <c r="G30" s="77">
        <v>307048.90944000002</v>
      </c>
      <c r="H30" s="77">
        <v>-15.305006000000001</v>
      </c>
      <c r="I30" s="77">
        <v>-46.993853997999999</v>
      </c>
      <c r="J30" s="78">
        <f t="shared" si="0"/>
        <v>2.7392600152916755E-2</v>
      </c>
      <c r="K30" s="78">
        <f>I30/'סכום נכסי הקרן'!$C$42</f>
        <v>-1.6442917258733508E-4</v>
      </c>
    </row>
    <row r="31" spans="2:11">
      <c r="B31" t="s">
        <v>1369</v>
      </c>
      <c r="C31" t="s">
        <v>1370</v>
      </c>
      <c r="D31" t="s">
        <v>1339</v>
      </c>
      <c r="E31" t="s">
        <v>106</v>
      </c>
      <c r="F31" s="87">
        <v>44952</v>
      </c>
      <c r="G31" s="77">
        <v>412718.33474600001</v>
      </c>
      <c r="H31" s="77">
        <v>-15.185104000000001</v>
      </c>
      <c r="I31" s="77">
        <v>-62.671709251999999</v>
      </c>
      <c r="J31" s="78">
        <f t="shared" si="0"/>
        <v>3.6531182833247772E-2</v>
      </c>
      <c r="K31" s="78">
        <f>I31/'סכום נכסי הקרן'!$C$42</f>
        <v>-2.1928521328297448E-4</v>
      </c>
    </row>
    <row r="32" spans="2:11">
      <c r="B32" t="s">
        <v>1371</v>
      </c>
      <c r="C32" t="s">
        <v>1372</v>
      </c>
      <c r="D32" t="s">
        <v>1339</v>
      </c>
      <c r="E32" t="s">
        <v>106</v>
      </c>
      <c r="F32" s="87">
        <v>44952</v>
      </c>
      <c r="G32" s="77">
        <v>834417.77119999984</v>
      </c>
      <c r="H32" s="77">
        <v>-15.157515</v>
      </c>
      <c r="I32" s="77">
        <v>-126.47699858199999</v>
      </c>
      <c r="J32" s="78">
        <f t="shared" si="0"/>
        <v>7.3723126663439678E-2</v>
      </c>
      <c r="K32" s="78">
        <f>I32/'סכום נכסי הקרן'!$C$42</f>
        <v>-4.4253676723455973E-4</v>
      </c>
    </row>
    <row r="33" spans="2:11">
      <c r="B33" t="s">
        <v>1373</v>
      </c>
      <c r="C33" t="s">
        <v>1374</v>
      </c>
      <c r="D33" t="s">
        <v>1339</v>
      </c>
      <c r="E33" t="s">
        <v>106</v>
      </c>
      <c r="F33" s="87">
        <v>44952</v>
      </c>
      <c r="G33" s="77">
        <v>421764.65410599997</v>
      </c>
      <c r="H33" s="77">
        <v>-15.112710999999999</v>
      </c>
      <c r="I33" s="77">
        <v>-63.740071679000003</v>
      </c>
      <c r="J33" s="78">
        <f t="shared" si="0"/>
        <v>3.7153928624270915E-2</v>
      </c>
      <c r="K33" s="78">
        <f>I33/'סכום נכסי הקרן'!$C$42</f>
        <v>-2.2302336061395277E-4</v>
      </c>
    </row>
    <row r="34" spans="2:11">
      <c r="B34" t="s">
        <v>1375</v>
      </c>
      <c r="C34" t="s">
        <v>1376</v>
      </c>
      <c r="D34" t="s">
        <v>1339</v>
      </c>
      <c r="E34" t="s">
        <v>106</v>
      </c>
      <c r="F34" s="87">
        <v>44959</v>
      </c>
      <c r="G34" s="77">
        <v>550045.67022099998</v>
      </c>
      <c r="H34" s="77">
        <v>-13.976167999999999</v>
      </c>
      <c r="I34" s="77">
        <v>-76.875306351999996</v>
      </c>
      <c r="J34" s="78">
        <f t="shared" si="0"/>
        <v>4.4810424116799155E-2</v>
      </c>
      <c r="K34" s="78">
        <f>I34/'סכום נכסי הקרן'!$C$42</f>
        <v>-2.6898289755922613E-4</v>
      </c>
    </row>
    <row r="35" spans="2:11">
      <c r="B35" t="s">
        <v>1377</v>
      </c>
      <c r="C35" t="s">
        <v>1378</v>
      </c>
      <c r="D35" t="s">
        <v>1339</v>
      </c>
      <c r="E35" t="s">
        <v>106</v>
      </c>
      <c r="F35" s="87">
        <v>44959</v>
      </c>
      <c r="G35" s="77">
        <v>443992.82824</v>
      </c>
      <c r="H35" s="77">
        <v>-13.871530999999999</v>
      </c>
      <c r="I35" s="77">
        <v>-61.588604480000001</v>
      </c>
      <c r="J35" s="78">
        <f t="shared" si="0"/>
        <v>3.5899843766135406E-2</v>
      </c>
      <c r="K35" s="78">
        <f>I35/'סכום נכסי הקרן'!$C$42</f>
        <v>-2.1549548321544409E-4</v>
      </c>
    </row>
    <row r="36" spans="2:11">
      <c r="B36" t="s">
        <v>1377</v>
      </c>
      <c r="C36" t="s">
        <v>1379</v>
      </c>
      <c r="D36" t="s">
        <v>1339</v>
      </c>
      <c r="E36" t="s">
        <v>106</v>
      </c>
      <c r="F36" s="87">
        <v>44959</v>
      </c>
      <c r="G36" s="77">
        <v>300449.17617200001</v>
      </c>
      <c r="H36" s="77">
        <v>-13.871530999999999</v>
      </c>
      <c r="I36" s="77">
        <v>-41.676901744000006</v>
      </c>
      <c r="J36" s="78">
        <f t="shared" si="0"/>
        <v>2.4293361960361411E-2</v>
      </c>
      <c r="K36" s="78">
        <f>I36/'סכום נכסי הקרן'!$C$42</f>
        <v>-1.4582541942742628E-4</v>
      </c>
    </row>
    <row r="37" spans="2:11">
      <c r="B37" t="s">
        <v>1380</v>
      </c>
      <c r="C37" t="s">
        <v>1381</v>
      </c>
      <c r="D37" t="s">
        <v>1339</v>
      </c>
      <c r="E37" t="s">
        <v>106</v>
      </c>
      <c r="F37" s="87">
        <v>44958</v>
      </c>
      <c r="G37" s="77">
        <v>226324.528605</v>
      </c>
      <c r="H37" s="77">
        <v>-13.379503</v>
      </c>
      <c r="I37" s="77">
        <v>-30.281097946000003</v>
      </c>
      <c r="J37" s="78">
        <f t="shared" si="0"/>
        <v>1.765077638155382E-2</v>
      </c>
      <c r="K37" s="78">
        <f>I37/'סכום נכסי הקרן'!$C$42</f>
        <v>-1.0595206514683253E-4</v>
      </c>
    </row>
    <row r="38" spans="2:11">
      <c r="B38" t="s">
        <v>1380</v>
      </c>
      <c r="C38" t="s">
        <v>1382</v>
      </c>
      <c r="D38" t="s">
        <v>1339</v>
      </c>
      <c r="E38" t="s">
        <v>106</v>
      </c>
      <c r="F38" s="87">
        <v>44958</v>
      </c>
      <c r="G38" s="77">
        <v>642151.92787200003</v>
      </c>
      <c r="H38" s="77">
        <v>-13.379503</v>
      </c>
      <c r="I38" s="77">
        <v>-85.916738859000006</v>
      </c>
      <c r="J38" s="78">
        <f t="shared" si="0"/>
        <v>5.0080652548891054E-2</v>
      </c>
      <c r="K38" s="78">
        <f>I38/'סכום נכסי הקרן'!$C$42</f>
        <v>-3.0061842305142175E-4</v>
      </c>
    </row>
    <row r="39" spans="2:11">
      <c r="B39" t="s">
        <v>1383</v>
      </c>
      <c r="C39" t="s">
        <v>1384</v>
      </c>
      <c r="D39" t="s">
        <v>1339</v>
      </c>
      <c r="E39" t="s">
        <v>106</v>
      </c>
      <c r="F39" s="87">
        <v>44958</v>
      </c>
      <c r="G39" s="77">
        <v>401522.46263999998</v>
      </c>
      <c r="H39" s="77">
        <v>-13.32938</v>
      </c>
      <c r="I39" s="77">
        <v>-53.520454059999999</v>
      </c>
      <c r="J39" s="78">
        <f t="shared" si="0"/>
        <v>3.119693903229397E-2</v>
      </c>
      <c r="K39" s="78">
        <f>I39/'סכום נכסי הקרן'!$C$42</f>
        <v>-1.872654236436707E-4</v>
      </c>
    </row>
    <row r="40" spans="2:11">
      <c r="B40" t="s">
        <v>1385</v>
      </c>
      <c r="C40" t="s">
        <v>1386</v>
      </c>
      <c r="D40" t="s">
        <v>1339</v>
      </c>
      <c r="E40" t="s">
        <v>106</v>
      </c>
      <c r="F40" s="87">
        <v>44958</v>
      </c>
      <c r="G40" s="77">
        <v>330169.88166200003</v>
      </c>
      <c r="H40" s="77">
        <v>-13.31936</v>
      </c>
      <c r="I40" s="77">
        <v>-43.976516526999994</v>
      </c>
      <c r="J40" s="78">
        <f t="shared" si="0"/>
        <v>2.5633801675289579E-2</v>
      </c>
      <c r="K40" s="78">
        <f>I40/'סכום נכסי הקרן'!$C$42</f>
        <v>-1.5387165790053354E-4</v>
      </c>
    </row>
    <row r="41" spans="2:11">
      <c r="B41" t="s">
        <v>1387</v>
      </c>
      <c r="C41" t="s">
        <v>1388</v>
      </c>
      <c r="D41" t="s">
        <v>1339</v>
      </c>
      <c r="E41" t="s">
        <v>106</v>
      </c>
      <c r="F41" s="87">
        <v>44963</v>
      </c>
      <c r="G41" s="77">
        <v>401699.97035999998</v>
      </c>
      <c r="H41" s="77">
        <v>-13.249682</v>
      </c>
      <c r="I41" s="77">
        <v>-53.223967307000002</v>
      </c>
      <c r="J41" s="78">
        <f t="shared" si="0"/>
        <v>3.1024117644290528E-2</v>
      </c>
      <c r="K41" s="78">
        <f>I41/'סכום נכסי הקרן'!$C$42</f>
        <v>-1.8622803114802714E-4</v>
      </c>
    </row>
    <row r="42" spans="2:11">
      <c r="B42" t="s">
        <v>1389</v>
      </c>
      <c r="C42" t="s">
        <v>1390</v>
      </c>
      <c r="D42" t="s">
        <v>1339</v>
      </c>
      <c r="E42" t="s">
        <v>106</v>
      </c>
      <c r="F42" s="87">
        <v>44963</v>
      </c>
      <c r="G42" s="77">
        <v>357329.61472000001</v>
      </c>
      <c r="H42" s="77">
        <v>-13.166335999999999</v>
      </c>
      <c r="I42" s="77">
        <v>-47.047218762</v>
      </c>
      <c r="J42" s="78">
        <f t="shared" si="0"/>
        <v>2.7423706340601831E-2</v>
      </c>
      <c r="K42" s="78">
        <f>I42/'סכום נכסי הקרן'!$C$42</f>
        <v>-1.6461589325915339E-4</v>
      </c>
    </row>
    <row r="43" spans="2:11">
      <c r="B43" t="s">
        <v>1391</v>
      </c>
      <c r="C43" t="s">
        <v>1392</v>
      </c>
      <c r="D43" t="s">
        <v>1339</v>
      </c>
      <c r="E43" t="s">
        <v>106</v>
      </c>
      <c r="F43" s="87">
        <v>44963</v>
      </c>
      <c r="G43" s="77">
        <v>554350.03520000004</v>
      </c>
      <c r="H43" s="77">
        <v>-13.066484000000001</v>
      </c>
      <c r="I43" s="77">
        <v>-72.434056702000007</v>
      </c>
      <c r="J43" s="78">
        <f t="shared" si="0"/>
        <v>4.2221630785507176E-2</v>
      </c>
      <c r="K43" s="78">
        <f>I43/'סכום נכסי הקרן'!$C$42</f>
        <v>-2.5344318453134025E-4</v>
      </c>
    </row>
    <row r="44" spans="2:11">
      <c r="B44" t="s">
        <v>1393</v>
      </c>
      <c r="C44" t="s">
        <v>1394</v>
      </c>
      <c r="D44" t="s">
        <v>1339</v>
      </c>
      <c r="E44" t="s">
        <v>106</v>
      </c>
      <c r="F44" s="87">
        <v>44964</v>
      </c>
      <c r="G44" s="77">
        <v>180153.24246400001</v>
      </c>
      <c r="H44" s="77">
        <v>-12.219094999999999</v>
      </c>
      <c r="I44" s="77">
        <v>-22.013096156</v>
      </c>
      <c r="J44" s="78">
        <f t="shared" si="0"/>
        <v>1.2831378783163424E-2</v>
      </c>
      <c r="K44" s="78">
        <f>I44/'סכום נכסי הקרן'!$C$42</f>
        <v>-7.7022735508574627E-5</v>
      </c>
    </row>
    <row r="45" spans="2:11">
      <c r="B45" t="s">
        <v>1393</v>
      </c>
      <c r="C45" t="s">
        <v>1395</v>
      </c>
      <c r="D45" t="s">
        <v>1339</v>
      </c>
      <c r="E45" t="s">
        <v>106</v>
      </c>
      <c r="F45" s="87">
        <v>44964</v>
      </c>
      <c r="G45" s="77">
        <v>152386.73307399999</v>
      </c>
      <c r="H45" s="77">
        <v>-12.219094999999999</v>
      </c>
      <c r="I45" s="77">
        <v>-18.620279947</v>
      </c>
      <c r="J45" s="78">
        <f t="shared" si="0"/>
        <v>1.0853714686717383E-2</v>
      </c>
      <c r="K45" s="78">
        <f>I45/'סכום נכסי הקרן'!$C$42</f>
        <v>-6.5151439274592382E-5</v>
      </c>
    </row>
    <row r="46" spans="2:11">
      <c r="B46" t="s">
        <v>1396</v>
      </c>
      <c r="C46" t="s">
        <v>1397</v>
      </c>
      <c r="D46" t="s">
        <v>1339</v>
      </c>
      <c r="E46" t="s">
        <v>106</v>
      </c>
      <c r="F46" s="87">
        <v>44964</v>
      </c>
      <c r="G46" s="77">
        <v>315599.52205600002</v>
      </c>
      <c r="H46" s="77">
        <v>-12.107398</v>
      </c>
      <c r="I46" s="77">
        <v>-38.210888931</v>
      </c>
      <c r="J46" s="78">
        <f t="shared" si="0"/>
        <v>2.2273031746213916E-2</v>
      </c>
      <c r="K46" s="78">
        <f>I46/'סכום נכסי הקרן'!$C$42</f>
        <v>-1.3369801189360393E-4</v>
      </c>
    </row>
    <row r="47" spans="2:11">
      <c r="B47" t="s">
        <v>1398</v>
      </c>
      <c r="C47" t="s">
        <v>1399</v>
      </c>
      <c r="D47" t="s">
        <v>1339</v>
      </c>
      <c r="E47" t="s">
        <v>106</v>
      </c>
      <c r="F47" s="87">
        <v>44956</v>
      </c>
      <c r="G47" s="77">
        <v>405900.98639999999</v>
      </c>
      <c r="H47" s="77">
        <v>-12.116547000000001</v>
      </c>
      <c r="I47" s="77">
        <v>-49.181184830999996</v>
      </c>
      <c r="J47" s="78">
        <f t="shared" si="0"/>
        <v>2.8667589833760238E-2</v>
      </c>
      <c r="K47" s="78">
        <f>I47/'סכום נכסי הקרן'!$C$42</f>
        <v>-1.7208253506874088E-4</v>
      </c>
    </row>
    <row r="48" spans="2:11">
      <c r="B48" t="s">
        <v>1400</v>
      </c>
      <c r="C48" t="s">
        <v>1401</v>
      </c>
      <c r="D48" t="s">
        <v>1339</v>
      </c>
      <c r="E48" t="s">
        <v>106</v>
      </c>
      <c r="F48" s="87">
        <v>44956</v>
      </c>
      <c r="G48" s="77">
        <v>180400.43839999998</v>
      </c>
      <c r="H48" s="77">
        <v>-12.116547000000001</v>
      </c>
      <c r="I48" s="77">
        <v>-21.858304374999999</v>
      </c>
      <c r="J48" s="78">
        <f t="shared" si="0"/>
        <v>1.274115104052986E-2</v>
      </c>
      <c r="K48" s="78">
        <f>I48/'סכום נכסי הקרן'!$C$42</f>
        <v>-7.6481126717045563E-5</v>
      </c>
    </row>
    <row r="49" spans="2:11">
      <c r="B49" t="s">
        <v>1402</v>
      </c>
      <c r="C49" t="s">
        <v>1403</v>
      </c>
      <c r="D49" t="s">
        <v>1339</v>
      </c>
      <c r="E49" t="s">
        <v>106</v>
      </c>
      <c r="F49" s="87">
        <v>44957</v>
      </c>
      <c r="G49" s="77">
        <v>1398918.61824</v>
      </c>
      <c r="H49" s="77">
        <v>-12.046379</v>
      </c>
      <c r="I49" s="77">
        <v>-168.51903324200001</v>
      </c>
      <c r="J49" s="78">
        <f t="shared" si="0"/>
        <v>9.8229323688809433E-2</v>
      </c>
      <c r="K49" s="78">
        <f>I49/'סכום נכסי הקרן'!$C$42</f>
        <v>-5.8963976868930468E-4</v>
      </c>
    </row>
    <row r="50" spans="2:11">
      <c r="B50" t="s">
        <v>1404</v>
      </c>
      <c r="C50" t="s">
        <v>1405</v>
      </c>
      <c r="D50" t="s">
        <v>1339</v>
      </c>
      <c r="E50" t="s">
        <v>106</v>
      </c>
      <c r="F50" s="87">
        <v>44956</v>
      </c>
      <c r="G50" s="77">
        <v>415344.39710399997</v>
      </c>
      <c r="H50" s="77">
        <v>-12.002259</v>
      </c>
      <c r="I50" s="77">
        <v>-49.850711288999996</v>
      </c>
      <c r="J50" s="78">
        <f t="shared" si="0"/>
        <v>2.9057855134337059E-2</v>
      </c>
      <c r="K50" s="78">
        <f>I50/'סכום נכסי הקרן'!$C$42</f>
        <v>-1.744251750556412E-4</v>
      </c>
    </row>
    <row r="51" spans="2:11">
      <c r="B51" t="s">
        <v>1406</v>
      </c>
      <c r="C51" t="s">
        <v>1407</v>
      </c>
      <c r="D51" t="s">
        <v>1339</v>
      </c>
      <c r="E51" t="s">
        <v>106</v>
      </c>
      <c r="F51" s="87">
        <v>44956</v>
      </c>
      <c r="G51" s="77">
        <v>325061.60394200002</v>
      </c>
      <c r="H51" s="77">
        <v>-11.998996999999999</v>
      </c>
      <c r="I51" s="77">
        <v>-39.004133062999998</v>
      </c>
      <c r="J51" s="78">
        <f t="shared" si="0"/>
        <v>2.2735411770045292E-2</v>
      </c>
      <c r="K51" s="78">
        <f>I51/'סכום נכסי הקרן'!$C$42</f>
        <v>-1.3647353390739897E-4</v>
      </c>
    </row>
    <row r="52" spans="2:11">
      <c r="B52" t="s">
        <v>1408</v>
      </c>
      <c r="C52" t="s">
        <v>1409</v>
      </c>
      <c r="D52" t="s">
        <v>1339</v>
      </c>
      <c r="E52" t="s">
        <v>106</v>
      </c>
      <c r="F52" s="87">
        <v>44972</v>
      </c>
      <c r="G52" s="77">
        <v>459021.81520000001</v>
      </c>
      <c r="H52" s="77">
        <v>-10.101139</v>
      </c>
      <c r="I52" s="77">
        <v>-46.366433633</v>
      </c>
      <c r="J52" s="78">
        <f t="shared" si="0"/>
        <v>2.702687838881174E-2</v>
      </c>
      <c r="K52" s="78">
        <f>I52/'סכום נכסי הקרן'!$C$42</f>
        <v>-1.6223385973885527E-4</v>
      </c>
    </row>
    <row r="53" spans="2:11">
      <c r="B53" t="s">
        <v>1408</v>
      </c>
      <c r="C53" t="s">
        <v>1410</v>
      </c>
      <c r="D53" t="s">
        <v>1339</v>
      </c>
      <c r="E53" t="s">
        <v>106</v>
      </c>
      <c r="F53" s="87">
        <v>44972</v>
      </c>
      <c r="G53" s="77">
        <v>310619.26556000003</v>
      </c>
      <c r="H53" s="77">
        <v>-10.101139</v>
      </c>
      <c r="I53" s="77">
        <v>-31.376085155000002</v>
      </c>
      <c r="J53" s="78">
        <f t="shared" si="0"/>
        <v>1.8289041691523327E-2</v>
      </c>
      <c r="K53" s="78">
        <f>I53/'סכום נכסי הקרן'!$C$42</f>
        <v>-1.0978337127416671E-4</v>
      </c>
    </row>
    <row r="54" spans="2:11">
      <c r="B54" t="s">
        <v>1411</v>
      </c>
      <c r="C54" t="s">
        <v>1412</v>
      </c>
      <c r="D54" t="s">
        <v>1339</v>
      </c>
      <c r="E54" t="s">
        <v>106</v>
      </c>
      <c r="F54" s="87">
        <v>44972</v>
      </c>
      <c r="G54" s="77">
        <v>91820.141503999999</v>
      </c>
      <c r="H54" s="77">
        <v>-10.08222</v>
      </c>
      <c r="I54" s="77">
        <v>-9.2575082630000001</v>
      </c>
      <c r="J54" s="78">
        <f t="shared" si="0"/>
        <v>5.3961784507283502E-3</v>
      </c>
      <c r="K54" s="78">
        <f>I54/'סכום נכסי הקרן'!$C$42</f>
        <v>-3.2391563883445073E-5</v>
      </c>
    </row>
    <row r="55" spans="2:11">
      <c r="B55" t="s">
        <v>1413</v>
      </c>
      <c r="C55" t="s">
        <v>1414</v>
      </c>
      <c r="D55" t="s">
        <v>1339</v>
      </c>
      <c r="E55" t="s">
        <v>106</v>
      </c>
      <c r="F55" s="87">
        <v>44973</v>
      </c>
      <c r="G55" s="77">
        <v>460468.17440000008</v>
      </c>
      <c r="H55" s="77">
        <v>-9.7217570000000002</v>
      </c>
      <c r="I55" s="77">
        <v>-44.765597354000001</v>
      </c>
      <c r="J55" s="78">
        <f t="shared" si="0"/>
        <v>2.6093754919032132E-2</v>
      </c>
      <c r="K55" s="78">
        <f>I55/'סכום נכסי הקרן'!$C$42</f>
        <v>-1.5663261271589435E-4</v>
      </c>
    </row>
    <row r="56" spans="2:11">
      <c r="B56" t="s">
        <v>1415</v>
      </c>
      <c r="C56" t="s">
        <v>1416</v>
      </c>
      <c r="D56" t="s">
        <v>1339</v>
      </c>
      <c r="E56" t="s">
        <v>106</v>
      </c>
      <c r="F56" s="87">
        <v>44973</v>
      </c>
      <c r="G56" s="77">
        <v>1142091.5078139999</v>
      </c>
      <c r="H56" s="77">
        <v>-9.7092259999999992</v>
      </c>
      <c r="I56" s="77">
        <v>-110.88824612900001</v>
      </c>
      <c r="J56" s="78">
        <f t="shared" si="0"/>
        <v>6.463648178332404E-2</v>
      </c>
      <c r="K56" s="78">
        <f>I56/'סכום נכסי הקרן'!$C$42</f>
        <v>-3.8799249283594017E-4</v>
      </c>
    </row>
    <row r="57" spans="2:11">
      <c r="B57" t="s">
        <v>1417</v>
      </c>
      <c r="C57" t="s">
        <v>1418</v>
      </c>
      <c r="D57" t="s">
        <v>1339</v>
      </c>
      <c r="E57" t="s">
        <v>106</v>
      </c>
      <c r="F57" s="87">
        <v>44977</v>
      </c>
      <c r="G57" s="77">
        <v>803754.16723700007</v>
      </c>
      <c r="H57" s="77">
        <v>-9.369707</v>
      </c>
      <c r="I57" s="77">
        <v>-75.309408272999988</v>
      </c>
      <c r="J57" s="78">
        <f t="shared" si="0"/>
        <v>4.3897666036559702E-2</v>
      </c>
      <c r="K57" s="78">
        <f>I57/'סכום נכסי הקרן'!$C$42</f>
        <v>-2.6350389757133356E-4</v>
      </c>
    </row>
    <row r="58" spans="2:11">
      <c r="B58" t="s">
        <v>1419</v>
      </c>
      <c r="C58" t="s">
        <v>1420</v>
      </c>
      <c r="D58" t="s">
        <v>1339</v>
      </c>
      <c r="E58" t="s">
        <v>106</v>
      </c>
      <c r="F58" s="87">
        <v>44977</v>
      </c>
      <c r="G58" s="77">
        <v>734827.21846200002</v>
      </c>
      <c r="H58" s="77">
        <v>-9.3323610000000006</v>
      </c>
      <c r="I58" s="77">
        <v>-68.576729672999988</v>
      </c>
      <c r="J58" s="78">
        <f t="shared" si="0"/>
        <v>3.9973204491955419E-2</v>
      </c>
      <c r="K58" s="78">
        <f>I58/'סכום נכסי הקרן'!$C$42</f>
        <v>-2.3994658789544334E-4</v>
      </c>
    </row>
    <row r="59" spans="2:11">
      <c r="B59" t="s">
        <v>1421</v>
      </c>
      <c r="C59" t="s">
        <v>1422</v>
      </c>
      <c r="D59" t="s">
        <v>1339</v>
      </c>
      <c r="E59" t="s">
        <v>106</v>
      </c>
      <c r="F59" s="87">
        <v>45013</v>
      </c>
      <c r="G59" s="77">
        <v>462440.48239999992</v>
      </c>
      <c r="H59" s="77">
        <v>-9.1732849999999999</v>
      </c>
      <c r="I59" s="77">
        <v>-42.420983347000004</v>
      </c>
      <c r="J59" s="78">
        <f t="shared" si="0"/>
        <v>2.4727085268796335E-2</v>
      </c>
      <c r="K59" s="78">
        <f>I59/'סכום נכסי הקרן'!$C$42</f>
        <v>-1.4842892418198323E-4</v>
      </c>
    </row>
    <row r="60" spans="2:11">
      <c r="B60" t="s">
        <v>1421</v>
      </c>
      <c r="C60" t="s">
        <v>1423</v>
      </c>
      <c r="D60" t="s">
        <v>1339</v>
      </c>
      <c r="E60" t="s">
        <v>106</v>
      </c>
      <c r="F60" s="87">
        <v>45013</v>
      </c>
      <c r="G60" s="77">
        <v>117349.75189500001</v>
      </c>
      <c r="H60" s="77">
        <v>-9.1732849999999999</v>
      </c>
      <c r="I60" s="77">
        <v>-10.764827162</v>
      </c>
      <c r="J60" s="78">
        <f t="shared" si="0"/>
        <v>6.274790873216596E-3</v>
      </c>
      <c r="K60" s="78">
        <f>I60/'סכום נכסי הקרן'!$C$42</f>
        <v>-3.7665598215644575E-5</v>
      </c>
    </row>
    <row r="61" spans="2:11">
      <c r="B61" t="s">
        <v>1424</v>
      </c>
      <c r="C61" t="s">
        <v>1425</v>
      </c>
      <c r="D61" t="s">
        <v>1339</v>
      </c>
      <c r="E61" t="s">
        <v>106</v>
      </c>
      <c r="F61" s="87">
        <v>45013</v>
      </c>
      <c r="G61" s="77">
        <v>157363.88096000001</v>
      </c>
      <c r="H61" s="77">
        <v>-9.0802399999999999</v>
      </c>
      <c r="I61" s="77">
        <v>-14.289017391</v>
      </c>
      <c r="J61" s="78">
        <f t="shared" si="0"/>
        <v>8.3290325578828858E-3</v>
      </c>
      <c r="K61" s="78">
        <f>I61/'סכום נכסי הקרן'!$C$42</f>
        <v>-4.9996565652780136E-5</v>
      </c>
    </row>
    <row r="62" spans="2:11">
      <c r="B62" t="s">
        <v>1426</v>
      </c>
      <c r="C62" t="s">
        <v>1427</v>
      </c>
      <c r="D62" t="s">
        <v>1339</v>
      </c>
      <c r="E62" t="s">
        <v>106</v>
      </c>
      <c r="F62" s="87">
        <v>45013</v>
      </c>
      <c r="G62" s="77">
        <v>185344.35712</v>
      </c>
      <c r="H62" s="77">
        <v>-8.9564249999999994</v>
      </c>
      <c r="I62" s="77">
        <v>-16.600229179000003</v>
      </c>
      <c r="J62" s="78">
        <f t="shared" si="0"/>
        <v>9.6762321380681211E-3</v>
      </c>
      <c r="K62" s="78">
        <f>I62/'סכום נכסי הקרן'!$C$42</f>
        <v>-5.8083381473229971E-5</v>
      </c>
    </row>
    <row r="63" spans="2:11">
      <c r="B63" t="s">
        <v>1428</v>
      </c>
      <c r="C63" t="s">
        <v>1429</v>
      </c>
      <c r="D63" t="s">
        <v>1339</v>
      </c>
      <c r="E63" t="s">
        <v>106</v>
      </c>
      <c r="F63" s="87">
        <v>45014</v>
      </c>
      <c r="G63" s="77">
        <v>157632.114848</v>
      </c>
      <c r="H63" s="77">
        <v>-8.8678559999999997</v>
      </c>
      <c r="I63" s="77">
        <v>-13.97858884</v>
      </c>
      <c r="J63" s="78">
        <f t="shared" si="0"/>
        <v>8.1480845306375737E-3</v>
      </c>
      <c r="K63" s="78">
        <f>I63/'סכום נכסי הקרן'!$C$42</f>
        <v>-4.8910391494972451E-5</v>
      </c>
    </row>
    <row r="64" spans="2:11">
      <c r="B64" t="s">
        <v>1428</v>
      </c>
      <c r="C64" t="s">
        <v>1430</v>
      </c>
      <c r="D64" t="s">
        <v>1339</v>
      </c>
      <c r="E64" t="s">
        <v>106</v>
      </c>
      <c r="F64" s="87">
        <v>45014</v>
      </c>
      <c r="G64" s="77">
        <v>196083.41635000001</v>
      </c>
      <c r="H64" s="77">
        <v>-8.8678559999999997</v>
      </c>
      <c r="I64" s="77">
        <v>-17.388394859000002</v>
      </c>
      <c r="J64" s="78">
        <f t="shared" si="0"/>
        <v>1.0135651944909471E-2</v>
      </c>
      <c r="K64" s="78">
        <f>I64/'סכום נכסי הקרן'!$C$42</f>
        <v>-6.0841134234466569E-5</v>
      </c>
    </row>
    <row r="65" spans="2:11">
      <c r="B65" t="s">
        <v>1431</v>
      </c>
      <c r="C65" t="s">
        <v>1432</v>
      </c>
      <c r="D65" t="s">
        <v>1339</v>
      </c>
      <c r="E65" t="s">
        <v>106</v>
      </c>
      <c r="F65" s="87">
        <v>45012</v>
      </c>
      <c r="G65" s="77">
        <v>649349.53720000002</v>
      </c>
      <c r="H65" s="77">
        <v>-8.8269129999999993</v>
      </c>
      <c r="I65" s="77">
        <v>-57.317520726000005</v>
      </c>
      <c r="J65" s="78">
        <f t="shared" si="0"/>
        <v>3.3410239710721698E-2</v>
      </c>
      <c r="K65" s="78">
        <f>I65/'סכום נכסי הקרן'!$C$42</f>
        <v>-2.0055117224764568E-4</v>
      </c>
    </row>
    <row r="66" spans="2:11">
      <c r="B66" t="s">
        <v>1433</v>
      </c>
      <c r="C66" t="s">
        <v>1434</v>
      </c>
      <c r="D66" t="s">
        <v>1339</v>
      </c>
      <c r="E66" t="s">
        <v>106</v>
      </c>
      <c r="F66" s="87">
        <v>45014</v>
      </c>
      <c r="G66" s="77">
        <v>788607.63072000002</v>
      </c>
      <c r="H66" s="77">
        <v>-8.8061389999999999</v>
      </c>
      <c r="I66" s="77">
        <v>-69.445887720000002</v>
      </c>
      <c r="J66" s="78">
        <f t="shared" si="0"/>
        <v>4.0479834547285092E-2</v>
      </c>
      <c r="K66" s="78">
        <f>I66/'סכום נכסי הקרן'!$C$42</f>
        <v>-2.429877289459713E-4</v>
      </c>
    </row>
    <row r="67" spans="2:11">
      <c r="B67" t="s">
        <v>1435</v>
      </c>
      <c r="C67" t="s">
        <v>1436</v>
      </c>
      <c r="D67" t="s">
        <v>1339</v>
      </c>
      <c r="E67" t="s">
        <v>106</v>
      </c>
      <c r="F67" s="87">
        <v>45012</v>
      </c>
      <c r="G67" s="77">
        <v>278489.88959999999</v>
      </c>
      <c r="H67" s="77">
        <v>-8.7498400000000007</v>
      </c>
      <c r="I67" s="77">
        <v>-24.367420939999999</v>
      </c>
      <c r="J67" s="78">
        <f t="shared" si="0"/>
        <v>1.4203708821064949E-2</v>
      </c>
      <c r="K67" s="78">
        <f>I67/'סכום נכסי הקרן'!$C$42</f>
        <v>-8.5260401571278312E-5</v>
      </c>
    </row>
    <row r="68" spans="2:11">
      <c r="B68" t="s">
        <v>1437</v>
      </c>
      <c r="C68" t="s">
        <v>1438</v>
      </c>
      <c r="D68" t="s">
        <v>1339</v>
      </c>
      <c r="E68" t="s">
        <v>106</v>
      </c>
      <c r="F68" s="87">
        <v>45090</v>
      </c>
      <c r="G68" s="77">
        <v>790619.38488000003</v>
      </c>
      <c r="H68" s="77">
        <v>-8.4759170000000008</v>
      </c>
      <c r="I68" s="77">
        <v>-67.012246360000006</v>
      </c>
      <c r="J68" s="78">
        <f t="shared" si="0"/>
        <v>3.9061271075284738E-2</v>
      </c>
      <c r="K68" s="78">
        <f>I68/'סכום נכסי הקרן'!$C$42</f>
        <v>-2.3447253810386361E-4</v>
      </c>
    </row>
    <row r="69" spans="2:11">
      <c r="B69" t="s">
        <v>1439</v>
      </c>
      <c r="C69" t="s">
        <v>1440</v>
      </c>
      <c r="D69" t="s">
        <v>1339</v>
      </c>
      <c r="E69" t="s">
        <v>106</v>
      </c>
      <c r="F69" s="87">
        <v>45090</v>
      </c>
      <c r="G69" s="77">
        <v>326009.36368000001</v>
      </c>
      <c r="H69" s="77">
        <v>-8.3227890000000002</v>
      </c>
      <c r="I69" s="77">
        <v>-27.133072713000001</v>
      </c>
      <c r="J69" s="78">
        <f t="shared" si="0"/>
        <v>1.5815800333781029E-2</v>
      </c>
      <c r="K69" s="78">
        <f>I69/'סכום נכסי הקרן'!$C$42</f>
        <v>-9.4937280439703106E-5</v>
      </c>
    </row>
    <row r="70" spans="2:11">
      <c r="B70" t="s">
        <v>1441</v>
      </c>
      <c r="C70" t="s">
        <v>1442</v>
      </c>
      <c r="D70" t="s">
        <v>1339</v>
      </c>
      <c r="E70" t="s">
        <v>106</v>
      </c>
      <c r="F70" s="87">
        <v>45090</v>
      </c>
      <c r="G70" s="77">
        <v>157800.99325999999</v>
      </c>
      <c r="H70" s="77">
        <v>-8.1700929999999996</v>
      </c>
      <c r="I70" s="77">
        <v>-12.892487961999999</v>
      </c>
      <c r="J70" s="78">
        <f t="shared" si="0"/>
        <v>7.5149990408190101E-3</v>
      </c>
      <c r="K70" s="78">
        <f>I70/'סכום נכסי הקרן'!$C$42</f>
        <v>-4.5110178200622959E-5</v>
      </c>
    </row>
    <row r="71" spans="2:11">
      <c r="B71" t="s">
        <v>1443</v>
      </c>
      <c r="C71" t="s">
        <v>1444</v>
      </c>
      <c r="D71" t="s">
        <v>1339</v>
      </c>
      <c r="E71" t="s">
        <v>106</v>
      </c>
      <c r="F71" s="87">
        <v>45019</v>
      </c>
      <c r="G71" s="77">
        <v>794642.89320000005</v>
      </c>
      <c r="H71" s="77">
        <v>-7.9744539999999997</v>
      </c>
      <c r="I71" s="77">
        <v>-63.368430498000002</v>
      </c>
      <c r="J71" s="78">
        <f t="shared" si="0"/>
        <v>3.6937299907845063E-2</v>
      </c>
      <c r="K71" s="78">
        <f>I71/'סכום נכסי הקרן'!$C$42</f>
        <v>-2.2172300648905358E-4</v>
      </c>
    </row>
    <row r="72" spans="2:11">
      <c r="B72" t="s">
        <v>1443</v>
      </c>
      <c r="C72" t="s">
        <v>1445</v>
      </c>
      <c r="D72" t="s">
        <v>1339</v>
      </c>
      <c r="E72" t="s">
        <v>106</v>
      </c>
      <c r="F72" s="87">
        <v>45019</v>
      </c>
      <c r="G72" s="77">
        <v>276774.57832500001</v>
      </c>
      <c r="H72" s="77">
        <v>-7.9744539999999997</v>
      </c>
      <c r="I72" s="77">
        <v>-22.071260922</v>
      </c>
      <c r="J72" s="78">
        <f t="shared" si="0"/>
        <v>1.2865282880028811E-2</v>
      </c>
      <c r="K72" s="78">
        <f>I72/'סכום נכסי הקרן'!$C$42</f>
        <v>-7.7226251150163067E-5</v>
      </c>
    </row>
    <row r="73" spans="2:11">
      <c r="B73" t="s">
        <v>1446</v>
      </c>
      <c r="C73" t="s">
        <v>1447</v>
      </c>
      <c r="D73" t="s">
        <v>1339</v>
      </c>
      <c r="E73" t="s">
        <v>106</v>
      </c>
      <c r="F73" s="87">
        <v>45019</v>
      </c>
      <c r="G73" s="77">
        <v>118677.73600800001</v>
      </c>
      <c r="H73" s="77">
        <v>-7.9198110000000002</v>
      </c>
      <c r="I73" s="77">
        <v>-9.3990522250000001</v>
      </c>
      <c r="J73" s="78">
        <f t="shared" si="0"/>
        <v>5.4786840727462987E-3</v>
      </c>
      <c r="K73" s="78">
        <f>I73/'סכום נכסי הקרן'!$C$42</f>
        <v>-3.2886819211032882E-5</v>
      </c>
    </row>
    <row r="74" spans="2:11">
      <c r="B74" t="s">
        <v>1446</v>
      </c>
      <c r="C74" t="s">
        <v>1448</v>
      </c>
      <c r="D74" t="s">
        <v>1339</v>
      </c>
      <c r="E74" t="s">
        <v>106</v>
      </c>
      <c r="F74" s="87">
        <v>45019</v>
      </c>
      <c r="G74" s="77">
        <v>187069.46918399996</v>
      </c>
      <c r="H74" s="77">
        <v>-7.9198110000000002</v>
      </c>
      <c r="I74" s="77">
        <v>-14.815548154</v>
      </c>
      <c r="J74" s="78">
        <f t="shared" si="0"/>
        <v>8.6359460249009982E-3</v>
      </c>
      <c r="K74" s="78">
        <f>I74/'סכום נכסי הקרן'!$C$42</f>
        <v>-5.1838870770073838E-5</v>
      </c>
    </row>
    <row r="75" spans="2:11">
      <c r="B75" t="s">
        <v>1449</v>
      </c>
      <c r="C75" t="s">
        <v>1450</v>
      </c>
      <c r="D75" t="s">
        <v>1339</v>
      </c>
      <c r="E75" t="s">
        <v>106</v>
      </c>
      <c r="F75" s="87">
        <v>45091</v>
      </c>
      <c r="G75" s="77">
        <v>427383.99262799998</v>
      </c>
      <c r="H75" s="77">
        <v>-8.0831250000000008</v>
      </c>
      <c r="I75" s="77">
        <v>-34.545980363000005</v>
      </c>
      <c r="J75" s="78">
        <f t="shared" si="0"/>
        <v>2.0136765693114823E-2</v>
      </c>
      <c r="K75" s="78">
        <f>I75/'סכום נכסי הקרן'!$C$42</f>
        <v>-1.2087467794295326E-4</v>
      </c>
    </row>
    <row r="76" spans="2:11">
      <c r="B76" t="s">
        <v>1451</v>
      </c>
      <c r="C76" t="s">
        <v>1452</v>
      </c>
      <c r="D76" t="s">
        <v>1339</v>
      </c>
      <c r="E76" t="s">
        <v>106</v>
      </c>
      <c r="F76" s="87">
        <v>45019</v>
      </c>
      <c r="G76" s="77">
        <v>93566.291520000013</v>
      </c>
      <c r="H76" s="77">
        <v>-7.883413</v>
      </c>
      <c r="I76" s="77">
        <v>-7.3762171490000004</v>
      </c>
      <c r="J76" s="78">
        <f t="shared" ref="J76:J139" si="1">I76/$I$11</f>
        <v>4.2995785579161856E-3</v>
      </c>
      <c r="K76" s="78">
        <f>I76/'סכום נכסי הקרן'!$C$42</f>
        <v>-2.5809019253585796E-5</v>
      </c>
    </row>
    <row r="77" spans="2:11">
      <c r="B77" t="s">
        <v>1453</v>
      </c>
      <c r="C77" t="s">
        <v>1454</v>
      </c>
      <c r="D77" t="s">
        <v>1339</v>
      </c>
      <c r="E77" t="s">
        <v>106</v>
      </c>
      <c r="F77" s="87">
        <v>45091</v>
      </c>
      <c r="G77" s="77">
        <v>356353.5258</v>
      </c>
      <c r="H77" s="77">
        <v>-8.0224039999999999</v>
      </c>
      <c r="I77" s="77">
        <v>-28.588118355999999</v>
      </c>
      <c r="J77" s="78">
        <f t="shared" si="1"/>
        <v>1.6663942805871929E-2</v>
      </c>
      <c r="K77" s="78">
        <f>I77/'סכום נכסי הקרן'!$C$42</f>
        <v>-1.0002841323263129E-4</v>
      </c>
    </row>
    <row r="78" spans="2:11">
      <c r="B78" t="s">
        <v>1455</v>
      </c>
      <c r="C78" t="s">
        <v>1456</v>
      </c>
      <c r="D78" t="s">
        <v>1339</v>
      </c>
      <c r="E78" t="s">
        <v>106</v>
      </c>
      <c r="F78" s="87">
        <v>45131</v>
      </c>
      <c r="G78" s="77">
        <v>337027.99103999999</v>
      </c>
      <c r="H78" s="77">
        <v>-7.4373379999999996</v>
      </c>
      <c r="I78" s="77">
        <v>-25.065910872</v>
      </c>
      <c r="J78" s="78">
        <f t="shared" si="1"/>
        <v>1.4610856858315275E-2</v>
      </c>
      <c r="K78" s="78">
        <f>I78/'סכום נכסי הקרן'!$C$42</f>
        <v>-8.7704383322258605E-5</v>
      </c>
    </row>
    <row r="79" spans="2:11">
      <c r="B79" t="s">
        <v>1457</v>
      </c>
      <c r="C79" t="s">
        <v>1458</v>
      </c>
      <c r="D79" t="s">
        <v>1339</v>
      </c>
      <c r="E79" t="s">
        <v>106</v>
      </c>
      <c r="F79" s="87">
        <v>44993</v>
      </c>
      <c r="G79" s="77">
        <v>262324.32728299999</v>
      </c>
      <c r="H79" s="77">
        <v>-7.7865029999999997</v>
      </c>
      <c r="I79" s="77">
        <v>-20.425892443000002</v>
      </c>
      <c r="J79" s="78">
        <f t="shared" si="1"/>
        <v>1.1906201702065029E-2</v>
      </c>
      <c r="K79" s="78">
        <f>I79/'סכום נכסי הקרן'!$C$42</f>
        <v>-7.146918816029281E-5</v>
      </c>
    </row>
    <row r="80" spans="2:11">
      <c r="B80" t="s">
        <v>1459</v>
      </c>
      <c r="C80" t="s">
        <v>1460</v>
      </c>
      <c r="D80" t="s">
        <v>1339</v>
      </c>
      <c r="E80" t="s">
        <v>106</v>
      </c>
      <c r="F80" s="87">
        <v>45131</v>
      </c>
      <c r="G80" s="77">
        <v>337904.34902000002</v>
      </c>
      <c r="H80" s="77">
        <v>-7.316757</v>
      </c>
      <c r="I80" s="77">
        <v>-24.723641381</v>
      </c>
      <c r="J80" s="78">
        <f t="shared" si="1"/>
        <v>1.441134882665002E-2</v>
      </c>
      <c r="K80" s="78">
        <f>I80/'סכום נכסי הקרן'!$C$42</f>
        <v>-8.6506799289048347E-5</v>
      </c>
    </row>
    <row r="81" spans="2:11">
      <c r="B81" t="s">
        <v>1461</v>
      </c>
      <c r="C81" t="s">
        <v>1462</v>
      </c>
      <c r="D81" t="s">
        <v>1339</v>
      </c>
      <c r="E81" t="s">
        <v>106</v>
      </c>
      <c r="F81" s="87">
        <v>44993</v>
      </c>
      <c r="G81" s="77">
        <v>328181.53222400002</v>
      </c>
      <c r="H81" s="77">
        <v>-7.6958149999999996</v>
      </c>
      <c r="I81" s="77">
        <v>-25.256242407999999</v>
      </c>
      <c r="J81" s="78">
        <f t="shared" si="1"/>
        <v>1.472180063539643E-2</v>
      </c>
      <c r="K81" s="78">
        <f>I81/'סכום נכסי הקרן'!$C$42</f>
        <v>-8.8370343960070694E-5</v>
      </c>
    </row>
    <row r="82" spans="2:11">
      <c r="B82" t="s">
        <v>1463</v>
      </c>
      <c r="C82" t="s">
        <v>1464</v>
      </c>
      <c r="D82" t="s">
        <v>1339</v>
      </c>
      <c r="E82" t="s">
        <v>106</v>
      </c>
      <c r="F82" s="87">
        <v>44993</v>
      </c>
      <c r="G82" s="77">
        <v>773556.58336400008</v>
      </c>
      <c r="H82" s="77">
        <v>-7.6927940000000001</v>
      </c>
      <c r="I82" s="77">
        <v>-59.508116885</v>
      </c>
      <c r="J82" s="78">
        <f t="shared" si="1"/>
        <v>3.4687132741937139E-2</v>
      </c>
      <c r="K82" s="78">
        <f>I82/'סכום נכסי הקרן'!$C$42</f>
        <v>-2.0821595994334507E-4</v>
      </c>
    </row>
    <row r="83" spans="2:11">
      <c r="B83" t="s">
        <v>1465</v>
      </c>
      <c r="C83" t="s">
        <v>1466</v>
      </c>
      <c r="D83" t="s">
        <v>1339</v>
      </c>
      <c r="E83" t="s">
        <v>106</v>
      </c>
      <c r="F83" s="87">
        <v>44986</v>
      </c>
      <c r="G83" s="77">
        <v>478287.84569300001</v>
      </c>
      <c r="H83" s="77">
        <v>-7.7094550000000002</v>
      </c>
      <c r="I83" s="77">
        <v>-36.873383933999996</v>
      </c>
      <c r="J83" s="78">
        <f t="shared" si="1"/>
        <v>2.1493403423180259E-2</v>
      </c>
      <c r="K83" s="78">
        <f>I83/'סכום נכסי הקרן'!$C$42</f>
        <v>-1.2901814801188238E-4</v>
      </c>
    </row>
    <row r="84" spans="2:11">
      <c r="B84" t="s">
        <v>1467</v>
      </c>
      <c r="C84" t="s">
        <v>1468</v>
      </c>
      <c r="D84" t="s">
        <v>1339</v>
      </c>
      <c r="E84" t="s">
        <v>106</v>
      </c>
      <c r="F84" s="87">
        <v>44986</v>
      </c>
      <c r="G84" s="77">
        <v>431517.84865300002</v>
      </c>
      <c r="H84" s="77">
        <v>-7.6792600000000002</v>
      </c>
      <c r="I84" s="77">
        <v>-33.137378056999999</v>
      </c>
      <c r="J84" s="78">
        <f t="shared" si="1"/>
        <v>1.9315694926193325E-2</v>
      </c>
      <c r="K84" s="78">
        <f>I84/'סכום נכסי הקרן'!$C$42</f>
        <v>-1.159460480908443E-4</v>
      </c>
    </row>
    <row r="85" spans="2:11">
      <c r="B85" t="s">
        <v>1469</v>
      </c>
      <c r="C85" t="s">
        <v>1470</v>
      </c>
      <c r="D85" t="s">
        <v>1339</v>
      </c>
      <c r="E85" t="s">
        <v>106</v>
      </c>
      <c r="F85" s="87">
        <v>44993</v>
      </c>
      <c r="G85" s="77">
        <v>563291.16480000003</v>
      </c>
      <c r="H85" s="77">
        <v>-7.5630800000000002</v>
      </c>
      <c r="I85" s="77">
        <v>-42.602163161999989</v>
      </c>
      <c r="J85" s="78">
        <f t="shared" si="1"/>
        <v>2.4832694530558207E-2</v>
      </c>
      <c r="K85" s="78">
        <f>I85/'סכום נכסי הקרן'!$C$42</f>
        <v>-1.4906286340031678E-4</v>
      </c>
    </row>
    <row r="86" spans="2:11">
      <c r="B86" t="s">
        <v>1469</v>
      </c>
      <c r="C86" t="s">
        <v>1471</v>
      </c>
      <c r="D86" t="s">
        <v>1339</v>
      </c>
      <c r="E86" t="s">
        <v>106</v>
      </c>
      <c r="F86" s="87">
        <v>44993</v>
      </c>
      <c r="G86" s="77">
        <v>79412.115300000005</v>
      </c>
      <c r="H86" s="77">
        <v>-7.5630800000000002</v>
      </c>
      <c r="I86" s="77">
        <v>-6.0060020550000006</v>
      </c>
      <c r="J86" s="78">
        <f t="shared" si="1"/>
        <v>3.5008836010175532E-3</v>
      </c>
      <c r="K86" s="78">
        <f>I86/'סכום נכסי הקרן'!$C$42</f>
        <v>-2.1014704359074564E-5</v>
      </c>
    </row>
    <row r="87" spans="2:11">
      <c r="B87" t="s">
        <v>1472</v>
      </c>
      <c r="C87" t="s">
        <v>1473</v>
      </c>
      <c r="D87" t="s">
        <v>1339</v>
      </c>
      <c r="E87" t="s">
        <v>106</v>
      </c>
      <c r="F87" s="87">
        <v>44980</v>
      </c>
      <c r="G87" s="77">
        <v>357524.68766900001</v>
      </c>
      <c r="H87" s="77">
        <v>-7.5541650000000002</v>
      </c>
      <c r="I87" s="77">
        <v>-27.008003691000003</v>
      </c>
      <c r="J87" s="78">
        <f t="shared" si="1"/>
        <v>1.5742897913151553E-2</v>
      </c>
      <c r="K87" s="78">
        <f>I87/'סכום נכסי הקרן'!$C$42</f>
        <v>-9.4499670112943316E-5</v>
      </c>
    </row>
    <row r="88" spans="2:11">
      <c r="B88" t="s">
        <v>1472</v>
      </c>
      <c r="C88" t="s">
        <v>1474</v>
      </c>
      <c r="D88" t="s">
        <v>1339</v>
      </c>
      <c r="E88" t="s">
        <v>106</v>
      </c>
      <c r="F88" s="87">
        <v>44980</v>
      </c>
      <c r="G88" s="77">
        <v>375706.26579199999</v>
      </c>
      <c r="H88" s="77">
        <v>-7.5541650000000002</v>
      </c>
      <c r="I88" s="77">
        <v>-28.381470044</v>
      </c>
      <c r="J88" s="78">
        <f t="shared" si="1"/>
        <v>1.6543488020802969E-2</v>
      </c>
      <c r="K88" s="78">
        <f>I88/'סכום נכסי הקרן'!$C$42</f>
        <v>-9.9305361002010334E-5</v>
      </c>
    </row>
    <row r="89" spans="2:11">
      <c r="B89" t="s">
        <v>1475</v>
      </c>
      <c r="C89" t="s">
        <v>1476</v>
      </c>
      <c r="D89" t="s">
        <v>1339</v>
      </c>
      <c r="E89" t="s">
        <v>106</v>
      </c>
      <c r="F89" s="87">
        <v>44998</v>
      </c>
      <c r="G89" s="77">
        <v>281803.36703999998</v>
      </c>
      <c r="H89" s="77">
        <v>-7.3144119999999999</v>
      </c>
      <c r="I89" s="77">
        <v>-20.612259559999998</v>
      </c>
      <c r="J89" s="78">
        <f t="shared" si="1"/>
        <v>1.2014834629210141E-2</v>
      </c>
      <c r="K89" s="78">
        <f>I89/'סכום נכסי הקרן'!$C$42</f>
        <v>-7.2121277491955218E-5</v>
      </c>
    </row>
    <row r="90" spans="2:11">
      <c r="B90" t="s">
        <v>1477</v>
      </c>
      <c r="C90" t="s">
        <v>1478</v>
      </c>
      <c r="D90" t="s">
        <v>1339</v>
      </c>
      <c r="E90" t="s">
        <v>106</v>
      </c>
      <c r="F90" s="87">
        <v>45126</v>
      </c>
      <c r="G90" s="77">
        <v>580033.20832400001</v>
      </c>
      <c r="H90" s="77">
        <v>-7.4711470000000002</v>
      </c>
      <c r="I90" s="77">
        <v>-43.335133016999997</v>
      </c>
      <c r="J90" s="78">
        <f t="shared" si="1"/>
        <v>2.5259940828829701E-2</v>
      </c>
      <c r="K90" s="78">
        <f>I90/'סכום נכסי הקרן'!$C$42</f>
        <v>-1.5162748869779164E-4</v>
      </c>
    </row>
    <row r="91" spans="2:11">
      <c r="B91" t="s">
        <v>1479</v>
      </c>
      <c r="C91" t="s">
        <v>1480</v>
      </c>
      <c r="D91" t="s">
        <v>1339</v>
      </c>
      <c r="E91" t="s">
        <v>106</v>
      </c>
      <c r="F91" s="87">
        <v>45092</v>
      </c>
      <c r="G91" s="77">
        <v>478074.28068000003</v>
      </c>
      <c r="H91" s="77">
        <v>-7.3543190000000003</v>
      </c>
      <c r="I91" s="77">
        <v>-35.159108648</v>
      </c>
      <c r="J91" s="78">
        <f t="shared" si="1"/>
        <v>2.0494156639474813E-2</v>
      </c>
      <c r="K91" s="78">
        <f>I91/'סכום נכסי הקרן'!$C$42</f>
        <v>-1.2301998350986275E-4</v>
      </c>
    </row>
    <row r="92" spans="2:11">
      <c r="B92" t="s">
        <v>1481</v>
      </c>
      <c r="C92" t="s">
        <v>1482</v>
      </c>
      <c r="D92" t="s">
        <v>1339</v>
      </c>
      <c r="E92" t="s">
        <v>106</v>
      </c>
      <c r="F92" s="87">
        <v>44998</v>
      </c>
      <c r="G92" s="77">
        <v>471802.37104</v>
      </c>
      <c r="H92" s="77">
        <v>-6.8299089999999998</v>
      </c>
      <c r="I92" s="77">
        <v>-32.223673294000001</v>
      </c>
      <c r="J92" s="78">
        <f t="shared" si="1"/>
        <v>1.8783098701339332E-2</v>
      </c>
      <c r="K92" s="78">
        <f>I92/'סכום נכסי הקרן'!$C$42</f>
        <v>-1.1274904028264046E-4</v>
      </c>
    </row>
    <row r="93" spans="2:11">
      <c r="B93" t="s">
        <v>1481</v>
      </c>
      <c r="C93" t="s">
        <v>1483</v>
      </c>
      <c r="D93" t="s">
        <v>1339</v>
      </c>
      <c r="E93" t="s">
        <v>106</v>
      </c>
      <c r="F93" s="87">
        <v>44998</v>
      </c>
      <c r="G93" s="77">
        <v>399084.80689000001</v>
      </c>
      <c r="H93" s="77">
        <v>-6.8299089999999998</v>
      </c>
      <c r="I93" s="77">
        <v>-27.257129728999999</v>
      </c>
      <c r="J93" s="78">
        <f t="shared" si="1"/>
        <v>1.5888112858640058E-2</v>
      </c>
      <c r="K93" s="78">
        <f>I93/'סכום נכסי הקרן'!$C$42</f>
        <v>-9.5371349807484728E-5</v>
      </c>
    </row>
    <row r="94" spans="2:11">
      <c r="B94" t="s">
        <v>1484</v>
      </c>
      <c r="C94" t="s">
        <v>1485</v>
      </c>
      <c r="D94" t="s">
        <v>1339</v>
      </c>
      <c r="E94" t="s">
        <v>106</v>
      </c>
      <c r="F94" s="87">
        <v>44987</v>
      </c>
      <c r="G94" s="77">
        <v>279888.77892499999</v>
      </c>
      <c r="H94" s="77">
        <v>-6.9160159999999999</v>
      </c>
      <c r="I94" s="77">
        <v>-19.357152951</v>
      </c>
      <c r="J94" s="78">
        <f t="shared" si="1"/>
        <v>1.1283236120794904E-2</v>
      </c>
      <c r="K94" s="78">
        <f>I94/'סכום נכסי הקרן'!$C$42</f>
        <v>-6.7729721497515E-5</v>
      </c>
    </row>
    <row r="95" spans="2:11">
      <c r="B95" t="s">
        <v>1486</v>
      </c>
      <c r="C95" t="s">
        <v>1487</v>
      </c>
      <c r="D95" t="s">
        <v>1339</v>
      </c>
      <c r="E95" t="s">
        <v>106</v>
      </c>
      <c r="F95" s="87">
        <v>45097</v>
      </c>
      <c r="G95" s="77">
        <v>283696.78272000002</v>
      </c>
      <c r="H95" s="77">
        <v>-6.897958</v>
      </c>
      <c r="I95" s="77">
        <v>-19.569283840000001</v>
      </c>
      <c r="J95" s="78">
        <f t="shared" si="1"/>
        <v>1.1406886686307302E-2</v>
      </c>
      <c r="K95" s="78">
        <f>I95/'סכום נכסי הקרן'!$C$42</f>
        <v>-6.8471956994096533E-5</v>
      </c>
    </row>
    <row r="96" spans="2:11">
      <c r="B96" t="s">
        <v>1488</v>
      </c>
      <c r="C96" t="s">
        <v>1489</v>
      </c>
      <c r="D96" t="s">
        <v>1339</v>
      </c>
      <c r="E96" t="s">
        <v>106</v>
      </c>
      <c r="F96" s="87">
        <v>44987</v>
      </c>
      <c r="G96" s="77">
        <v>416782.86707199999</v>
      </c>
      <c r="H96" s="77">
        <v>-6.6336979999999999</v>
      </c>
      <c r="I96" s="77">
        <v>-27.648116491</v>
      </c>
      <c r="J96" s="78">
        <f t="shared" si="1"/>
        <v>1.6116018065925365E-2</v>
      </c>
      <c r="K96" s="78">
        <f>I96/'סכום נכסי הקרן'!$C$42</f>
        <v>-9.6739393164196807E-5</v>
      </c>
    </row>
    <row r="97" spans="2:11">
      <c r="B97" t="s">
        <v>1490</v>
      </c>
      <c r="C97" t="s">
        <v>1491</v>
      </c>
      <c r="D97" t="s">
        <v>1339</v>
      </c>
      <c r="E97" t="s">
        <v>106</v>
      </c>
      <c r="F97" s="87">
        <v>44987</v>
      </c>
      <c r="G97" s="77">
        <v>568340.27327999996</v>
      </c>
      <c r="H97" s="77">
        <v>-6.6336979999999999</v>
      </c>
      <c r="I97" s="77">
        <v>-37.701977033000006</v>
      </c>
      <c r="J97" s="78">
        <f t="shared" si="1"/>
        <v>2.1976388271610428E-2</v>
      </c>
      <c r="K97" s="78">
        <f>I97/'סכום נכסי הקרן'!$C$42</f>
        <v>-1.3191735431417769E-4</v>
      </c>
    </row>
    <row r="98" spans="2:11">
      <c r="B98" t="s">
        <v>1492</v>
      </c>
      <c r="C98" t="s">
        <v>1493</v>
      </c>
      <c r="D98" t="s">
        <v>1339</v>
      </c>
      <c r="E98" t="s">
        <v>106</v>
      </c>
      <c r="F98" s="87">
        <v>44987</v>
      </c>
      <c r="G98" s="77">
        <v>473748.38160000002</v>
      </c>
      <c r="H98" s="77">
        <v>-6.6041020000000001</v>
      </c>
      <c r="I98" s="77">
        <v>-31.286826993999998</v>
      </c>
      <c r="J98" s="78">
        <f t="shared" si="1"/>
        <v>1.8237013332351896E-2</v>
      </c>
      <c r="K98" s="78">
        <f>I98/'סכום נכסי הקרן'!$C$42</f>
        <v>-1.0947106138018521E-4</v>
      </c>
    </row>
    <row r="99" spans="2:11">
      <c r="B99" t="s">
        <v>1494</v>
      </c>
      <c r="C99" t="s">
        <v>1495</v>
      </c>
      <c r="D99" t="s">
        <v>1339</v>
      </c>
      <c r="E99" t="s">
        <v>106</v>
      </c>
      <c r="F99" s="87">
        <v>44987</v>
      </c>
      <c r="G99" s="77">
        <v>644476.62156799994</v>
      </c>
      <c r="H99" s="77">
        <v>-6.5745230000000001</v>
      </c>
      <c r="I99" s="77">
        <v>-42.371262119999997</v>
      </c>
      <c r="J99" s="78">
        <f t="shared" si="1"/>
        <v>2.4698102889730733E-2</v>
      </c>
      <c r="K99" s="78">
        <f>I99/'סכום נכסי הקרן'!$C$42</f>
        <v>-1.4825495206605534E-4</v>
      </c>
    </row>
    <row r="100" spans="2:11">
      <c r="B100" t="s">
        <v>1496</v>
      </c>
      <c r="C100" t="s">
        <v>1497</v>
      </c>
      <c r="D100" t="s">
        <v>1339</v>
      </c>
      <c r="E100" t="s">
        <v>106</v>
      </c>
      <c r="F100" s="87">
        <v>45033</v>
      </c>
      <c r="G100" s="77">
        <v>473893.01751999999</v>
      </c>
      <c r="H100" s="77">
        <v>-6.5715659999999998</v>
      </c>
      <c r="I100" s="77">
        <v>-31.142191073999996</v>
      </c>
      <c r="J100" s="78">
        <f t="shared" si="1"/>
        <v>1.8152705415736291E-2</v>
      </c>
      <c r="K100" s="78">
        <f>I100/'סכום נכסי הקרן'!$C$42</f>
        <v>-1.0896498744436755E-4</v>
      </c>
    </row>
    <row r="101" spans="2:11">
      <c r="B101" t="s">
        <v>1498</v>
      </c>
      <c r="C101" t="s">
        <v>1499</v>
      </c>
      <c r="D101" t="s">
        <v>1339</v>
      </c>
      <c r="E101" t="s">
        <v>106</v>
      </c>
      <c r="F101" s="87">
        <v>45034</v>
      </c>
      <c r="G101" s="77">
        <v>379261.67968</v>
      </c>
      <c r="H101" s="77">
        <v>-6.4359450000000002</v>
      </c>
      <c r="I101" s="77">
        <v>-24.409073427999996</v>
      </c>
      <c r="J101" s="78">
        <f t="shared" si="1"/>
        <v>1.4227987952314893E-2</v>
      </c>
      <c r="K101" s="78">
        <f>I101/'סכום נכסי הקרן'!$C$42</f>
        <v>-8.5406141568222059E-5</v>
      </c>
    </row>
    <row r="102" spans="2:11">
      <c r="B102" t="s">
        <v>1500</v>
      </c>
      <c r="C102" t="s">
        <v>1501</v>
      </c>
      <c r="D102" t="s">
        <v>1339</v>
      </c>
      <c r="E102" t="s">
        <v>106</v>
      </c>
      <c r="F102" s="87">
        <v>45033</v>
      </c>
      <c r="G102" s="77">
        <v>379482.57817599998</v>
      </c>
      <c r="H102" s="77">
        <v>-6.4681730000000002</v>
      </c>
      <c r="I102" s="77">
        <v>-24.545588699</v>
      </c>
      <c r="J102" s="78">
        <f t="shared" si="1"/>
        <v>1.4307562362905462E-2</v>
      </c>
      <c r="K102" s="78">
        <f>I102/'סכום נכסי הקרן'!$C$42</f>
        <v>-8.5883801754531137E-5</v>
      </c>
    </row>
    <row r="103" spans="2:11">
      <c r="B103" t="s">
        <v>1502</v>
      </c>
      <c r="C103" t="s">
        <v>1503</v>
      </c>
      <c r="D103" t="s">
        <v>1339</v>
      </c>
      <c r="E103" t="s">
        <v>106</v>
      </c>
      <c r="F103" s="87">
        <v>45034</v>
      </c>
      <c r="G103" s="77">
        <v>368575.36781000003</v>
      </c>
      <c r="H103" s="77">
        <v>-6.3621949999999998</v>
      </c>
      <c r="I103" s="77">
        <v>-23.449484077000005</v>
      </c>
      <c r="J103" s="78">
        <f t="shared" si="1"/>
        <v>1.366864571568841E-2</v>
      </c>
      <c r="K103" s="78">
        <f>I103/'סכום נכסי הקרן'!$C$42</f>
        <v>-8.2048585854335271E-5</v>
      </c>
    </row>
    <row r="104" spans="2:11">
      <c r="B104" t="s">
        <v>1504</v>
      </c>
      <c r="C104" t="s">
        <v>1505</v>
      </c>
      <c r="D104" t="s">
        <v>1339</v>
      </c>
      <c r="E104" t="s">
        <v>106</v>
      </c>
      <c r="F104" s="87">
        <v>45034</v>
      </c>
      <c r="G104" s="77">
        <v>474471.5612</v>
      </c>
      <c r="H104" s="77">
        <v>-6.3474570000000003</v>
      </c>
      <c r="I104" s="77">
        <v>-30.116880186000003</v>
      </c>
      <c r="J104" s="78">
        <f t="shared" si="1"/>
        <v>1.7555054259297598E-2</v>
      </c>
      <c r="K104" s="78">
        <f>I104/'סכום נכסי הקרן'!$C$42</f>
        <v>-1.053774753206375E-4</v>
      </c>
    </row>
    <row r="105" spans="2:11">
      <c r="B105" t="s">
        <v>1504</v>
      </c>
      <c r="C105" t="s">
        <v>1506</v>
      </c>
      <c r="D105" t="s">
        <v>1339</v>
      </c>
      <c r="E105" t="s">
        <v>106</v>
      </c>
      <c r="F105" s="87">
        <v>45034</v>
      </c>
      <c r="G105" s="77">
        <v>481611.12278999999</v>
      </c>
      <c r="H105" s="77">
        <v>-6.3474570000000003</v>
      </c>
      <c r="I105" s="77">
        <v>-30.570060816000002</v>
      </c>
      <c r="J105" s="78">
        <f t="shared" si="1"/>
        <v>1.7819212116943518E-2</v>
      </c>
      <c r="K105" s="78">
        <f>I105/'סכום נכסי הקרן'!$C$42</f>
        <v>-1.0696313194770789E-4</v>
      </c>
    </row>
    <row r="106" spans="2:11">
      <c r="B106" t="s">
        <v>1507</v>
      </c>
      <c r="C106" t="s">
        <v>1508</v>
      </c>
      <c r="D106" t="s">
        <v>1339</v>
      </c>
      <c r="E106" t="s">
        <v>106</v>
      </c>
      <c r="F106" s="87">
        <v>45034</v>
      </c>
      <c r="G106" s="77">
        <v>427024.40508</v>
      </c>
      <c r="H106" s="77">
        <v>-6.3474570000000003</v>
      </c>
      <c r="I106" s="77">
        <v>-27.105192167000002</v>
      </c>
      <c r="J106" s="78">
        <f t="shared" si="1"/>
        <v>1.5799548833134679E-2</v>
      </c>
      <c r="K106" s="78">
        <f>I106/'סכום נכסי הקרן'!$C$42</f>
        <v>-9.4839727787174159E-5</v>
      </c>
    </row>
    <row r="107" spans="2:11">
      <c r="B107" t="s">
        <v>1509</v>
      </c>
      <c r="C107" t="s">
        <v>1510</v>
      </c>
      <c r="D107" t="s">
        <v>1339</v>
      </c>
      <c r="E107" t="s">
        <v>106</v>
      </c>
      <c r="F107" s="87">
        <v>45034</v>
      </c>
      <c r="G107" s="77">
        <v>379650.88179199991</v>
      </c>
      <c r="H107" s="77">
        <v>-6.3895929999999996</v>
      </c>
      <c r="I107" s="77">
        <v>-24.258147160999997</v>
      </c>
      <c r="J107" s="78">
        <f t="shared" si="1"/>
        <v>1.4140013408139833E-2</v>
      </c>
      <c r="K107" s="78">
        <f>I107/'סכום נכסי הקרן'!$C$42</f>
        <v>-8.4878058019135797E-5</v>
      </c>
    </row>
    <row r="108" spans="2:11">
      <c r="B108" t="s">
        <v>1511</v>
      </c>
      <c r="C108" t="s">
        <v>1512</v>
      </c>
      <c r="D108" t="s">
        <v>1339</v>
      </c>
      <c r="E108" t="s">
        <v>106</v>
      </c>
      <c r="F108" s="87">
        <v>45007</v>
      </c>
      <c r="G108" s="77">
        <v>550768.32387199998</v>
      </c>
      <c r="H108" s="77">
        <v>-6.1623479999999997</v>
      </c>
      <c r="I108" s="77">
        <v>-33.940262883000003</v>
      </c>
      <c r="J108" s="78">
        <f t="shared" si="1"/>
        <v>1.9783694486484725E-2</v>
      </c>
      <c r="K108" s="78">
        <f>I108/'סכום נכסי הקרן'!$C$42</f>
        <v>-1.1875530241647856E-4</v>
      </c>
    </row>
    <row r="109" spans="2:11">
      <c r="B109" t="s">
        <v>1513</v>
      </c>
      <c r="C109" t="s">
        <v>1514</v>
      </c>
      <c r="D109" t="s">
        <v>1339</v>
      </c>
      <c r="E109" t="s">
        <v>106</v>
      </c>
      <c r="F109" s="87">
        <v>45007</v>
      </c>
      <c r="G109" s="77">
        <v>712397.64959999989</v>
      </c>
      <c r="H109" s="77">
        <v>-6.1329570000000002</v>
      </c>
      <c r="I109" s="77">
        <v>-43.691040170000001</v>
      </c>
      <c r="J109" s="78">
        <f t="shared" si="1"/>
        <v>2.5467398219621847E-2</v>
      </c>
      <c r="K109" s="78">
        <f>I109/'סכום נכסי הקרן'!$C$42</f>
        <v>-1.5287279023633315E-4</v>
      </c>
    </row>
    <row r="110" spans="2:11">
      <c r="B110" t="s">
        <v>1515</v>
      </c>
      <c r="C110" t="s">
        <v>1516</v>
      </c>
      <c r="D110" t="s">
        <v>1339</v>
      </c>
      <c r="E110" t="s">
        <v>106</v>
      </c>
      <c r="F110" s="87">
        <v>45034</v>
      </c>
      <c r="G110" s="77">
        <v>474958.06384000002</v>
      </c>
      <c r="H110" s="77">
        <v>-6.3012350000000001</v>
      </c>
      <c r="I110" s="77">
        <v>-29.928222350999999</v>
      </c>
      <c r="J110" s="78">
        <f t="shared" si="1"/>
        <v>1.7445086078350148E-2</v>
      </c>
      <c r="K110" s="78">
        <f>I110/'סכום נכסי הקרן'!$C$42</f>
        <v>-1.0471737087990598E-4</v>
      </c>
    </row>
    <row r="111" spans="2:11">
      <c r="B111" t="s">
        <v>1517</v>
      </c>
      <c r="C111" t="s">
        <v>1518</v>
      </c>
      <c r="D111" t="s">
        <v>1339</v>
      </c>
      <c r="E111" t="s">
        <v>106</v>
      </c>
      <c r="F111" s="87">
        <v>44985</v>
      </c>
      <c r="G111" s="77">
        <v>284998.50599999999</v>
      </c>
      <c r="H111" s="77">
        <v>-6.3342099999999997</v>
      </c>
      <c r="I111" s="77">
        <v>-18.052403611000003</v>
      </c>
      <c r="J111" s="78">
        <f t="shared" si="1"/>
        <v>1.0522700988436469E-2</v>
      </c>
      <c r="K111" s="78">
        <f>I111/'סכום נכסי הקרן'!$C$42</f>
        <v>-6.3164468040771444E-5</v>
      </c>
    </row>
    <row r="112" spans="2:11">
      <c r="B112" t="s">
        <v>1519</v>
      </c>
      <c r="C112" t="s">
        <v>1520</v>
      </c>
      <c r="D112" t="s">
        <v>1339</v>
      </c>
      <c r="E112" t="s">
        <v>106</v>
      </c>
      <c r="F112" s="87">
        <v>44985</v>
      </c>
      <c r="G112" s="77">
        <v>120549.66641799999</v>
      </c>
      <c r="H112" s="77">
        <v>-6.3223719999999997</v>
      </c>
      <c r="I112" s="77">
        <v>-7.6215988760000002</v>
      </c>
      <c r="J112" s="78">
        <f t="shared" si="1"/>
        <v>4.4426109538722447E-3</v>
      </c>
      <c r="K112" s="78">
        <f>I112/'סכום נכסי הקרן'!$C$42</f>
        <v>-2.6667597788991265E-5</v>
      </c>
    </row>
    <row r="113" spans="2:11">
      <c r="B113" t="s">
        <v>1521</v>
      </c>
      <c r="C113" t="s">
        <v>1522</v>
      </c>
      <c r="D113" t="s">
        <v>1339</v>
      </c>
      <c r="E113" t="s">
        <v>106</v>
      </c>
      <c r="F113" s="87">
        <v>44985</v>
      </c>
      <c r="G113" s="77">
        <v>285037.95215999999</v>
      </c>
      <c r="H113" s="77">
        <v>-6.3194939999999997</v>
      </c>
      <c r="I113" s="77">
        <v>-18.012957450999998</v>
      </c>
      <c r="J113" s="78">
        <f t="shared" si="1"/>
        <v>1.0499707920268574E-2</v>
      </c>
      <c r="K113" s="78">
        <f>I113/'סכום נכסי הקרן'!$C$42</f>
        <v>-6.3026447876457522E-5</v>
      </c>
    </row>
    <row r="114" spans="2:11">
      <c r="B114" t="s">
        <v>1523</v>
      </c>
      <c r="C114" t="s">
        <v>1524</v>
      </c>
      <c r="D114" t="s">
        <v>1339</v>
      </c>
      <c r="E114" t="s">
        <v>106</v>
      </c>
      <c r="F114" s="87">
        <v>44985</v>
      </c>
      <c r="G114" s="77">
        <v>1083623.8835140001</v>
      </c>
      <c r="H114" s="77">
        <v>-6.2724320000000002</v>
      </c>
      <c r="I114" s="77">
        <v>-67.969573001000001</v>
      </c>
      <c r="J114" s="78">
        <f t="shared" si="1"/>
        <v>3.9619294383902152E-2</v>
      </c>
      <c r="K114" s="78">
        <f>I114/'סכום נכסי הקרן'!$C$42</f>
        <v>-2.378221767072891E-4</v>
      </c>
    </row>
    <row r="115" spans="2:11">
      <c r="B115" t="s">
        <v>1523</v>
      </c>
      <c r="C115" t="s">
        <v>1525</v>
      </c>
      <c r="D115" t="s">
        <v>1339</v>
      </c>
      <c r="E115" t="s">
        <v>106</v>
      </c>
      <c r="F115" s="87">
        <v>44985</v>
      </c>
      <c r="G115" s="77">
        <v>8040.4210629999998</v>
      </c>
      <c r="H115" s="77">
        <v>-6.2724320000000002</v>
      </c>
      <c r="I115" s="77">
        <v>-0.50432995000000003</v>
      </c>
      <c r="J115" s="78">
        <f t="shared" si="1"/>
        <v>2.939726685553061E-4</v>
      </c>
      <c r="K115" s="78">
        <f>I115/'סכום נכסי הקרן'!$C$42</f>
        <v>-1.7646255698253931E-6</v>
      </c>
    </row>
    <row r="116" spans="2:11">
      <c r="B116" t="s">
        <v>1526</v>
      </c>
      <c r="C116" t="s">
        <v>1527</v>
      </c>
      <c r="D116" t="s">
        <v>1339</v>
      </c>
      <c r="E116" t="s">
        <v>106</v>
      </c>
      <c r="F116" s="87">
        <v>44991</v>
      </c>
      <c r="G116" s="77">
        <v>321643.535684</v>
      </c>
      <c r="H116" s="77">
        <v>-6.2322810000000004</v>
      </c>
      <c r="I116" s="77">
        <v>-20.045729597000001</v>
      </c>
      <c r="J116" s="78">
        <f t="shared" si="1"/>
        <v>1.1684605728389065E-2</v>
      </c>
      <c r="K116" s="78">
        <f>I116/'סכום נכסי הקרן'!$C$42</f>
        <v>-7.013901715072023E-5</v>
      </c>
    </row>
    <row r="117" spans="2:11">
      <c r="B117" t="s">
        <v>1528</v>
      </c>
      <c r="C117" t="s">
        <v>1529</v>
      </c>
      <c r="D117" t="s">
        <v>1339</v>
      </c>
      <c r="E117" t="s">
        <v>106</v>
      </c>
      <c r="F117" s="87">
        <v>45035</v>
      </c>
      <c r="G117" s="77">
        <v>1264367.76648</v>
      </c>
      <c r="H117" s="77">
        <v>-6.1492779999999998</v>
      </c>
      <c r="I117" s="77">
        <v>-77.749489007999998</v>
      </c>
      <c r="J117" s="78">
        <f t="shared" si="1"/>
        <v>4.5319983004168597E-2</v>
      </c>
      <c r="K117" s="78">
        <f>I117/'סכום נכסי הקרן'!$C$42</f>
        <v>-2.7204161946831659E-4</v>
      </c>
    </row>
    <row r="118" spans="2:11">
      <c r="B118" t="s">
        <v>1530</v>
      </c>
      <c r="C118" t="s">
        <v>1531</v>
      </c>
      <c r="D118" t="s">
        <v>1339</v>
      </c>
      <c r="E118" t="s">
        <v>106</v>
      </c>
      <c r="F118" s="87">
        <v>45007</v>
      </c>
      <c r="G118" s="77">
        <v>380471.36192</v>
      </c>
      <c r="H118" s="77">
        <v>-6.1549469999999999</v>
      </c>
      <c r="I118" s="77">
        <v>-23.417810677000002</v>
      </c>
      <c r="J118" s="78">
        <f t="shared" si="1"/>
        <v>1.3650183369916124E-2</v>
      </c>
      <c r="K118" s="78">
        <f>I118/'סכום נכסי הקרן'!$C$42</f>
        <v>-8.193776219311247E-5</v>
      </c>
    </row>
    <row r="119" spans="2:11">
      <c r="B119" t="s">
        <v>1532</v>
      </c>
      <c r="C119" t="s">
        <v>1533</v>
      </c>
      <c r="D119" t="s">
        <v>1339</v>
      </c>
      <c r="E119" t="s">
        <v>106</v>
      </c>
      <c r="F119" s="87">
        <v>45036</v>
      </c>
      <c r="G119" s="77">
        <v>760942.72383999999</v>
      </c>
      <c r="H119" s="77">
        <v>-6.0836269999999999</v>
      </c>
      <c r="I119" s="77">
        <v>-46.292919402000003</v>
      </c>
      <c r="J119" s="78">
        <f t="shared" si="1"/>
        <v>2.6984027127125099E-2</v>
      </c>
      <c r="K119" s="78">
        <f>I119/'סכום נכסי הקרן'!$C$42</f>
        <v>-1.6197663707784012E-4</v>
      </c>
    </row>
    <row r="120" spans="2:11">
      <c r="B120" t="s">
        <v>1534</v>
      </c>
      <c r="C120" t="s">
        <v>1535</v>
      </c>
      <c r="D120" t="s">
        <v>1339</v>
      </c>
      <c r="E120" t="s">
        <v>106</v>
      </c>
      <c r="F120" s="87">
        <v>45036</v>
      </c>
      <c r="G120" s="77">
        <v>380786.93119999999</v>
      </c>
      <c r="H120" s="77">
        <v>-5.9957130000000003</v>
      </c>
      <c r="I120" s="77">
        <v>-22.830890421000003</v>
      </c>
      <c r="J120" s="78">
        <f t="shared" si="1"/>
        <v>1.3308069018219414E-2</v>
      </c>
      <c r="K120" s="78">
        <f>I120/'סכום נכסי הקרן'!$C$42</f>
        <v>-7.9884157224408822E-5</v>
      </c>
    </row>
    <row r="121" spans="2:11">
      <c r="B121" t="s">
        <v>1536</v>
      </c>
      <c r="C121" t="s">
        <v>1537</v>
      </c>
      <c r="D121" t="s">
        <v>1339</v>
      </c>
      <c r="E121" t="s">
        <v>106</v>
      </c>
      <c r="F121" s="87">
        <v>45036</v>
      </c>
      <c r="G121" s="77">
        <v>475983.66399999999</v>
      </c>
      <c r="H121" s="77">
        <v>-5.9957130000000003</v>
      </c>
      <c r="I121" s="77">
        <v>-28.538613027</v>
      </c>
      <c r="J121" s="78">
        <f t="shared" si="1"/>
        <v>1.663508627321144E-2</v>
      </c>
      <c r="K121" s="78">
        <f>I121/'סכום נכסי הקרן'!$C$42</f>
        <v>-9.9855196533135224E-5</v>
      </c>
    </row>
    <row r="122" spans="2:11">
      <c r="B122" t="s">
        <v>1538</v>
      </c>
      <c r="C122" t="s">
        <v>1539</v>
      </c>
      <c r="D122" t="s">
        <v>1339</v>
      </c>
      <c r="E122" t="s">
        <v>106</v>
      </c>
      <c r="F122" s="87">
        <v>45036</v>
      </c>
      <c r="G122" s="77">
        <v>380786.93119999999</v>
      </c>
      <c r="H122" s="77">
        <v>-5.9957130000000003</v>
      </c>
      <c r="I122" s="77">
        <v>-22.830890421000003</v>
      </c>
      <c r="J122" s="78">
        <f t="shared" si="1"/>
        <v>1.3308069018219414E-2</v>
      </c>
      <c r="K122" s="78">
        <f>I122/'סכום נכסי הקרן'!$C$42</f>
        <v>-7.9884157224408822E-5</v>
      </c>
    </row>
    <row r="123" spans="2:11">
      <c r="B123" t="s">
        <v>1540</v>
      </c>
      <c r="C123" t="s">
        <v>1541</v>
      </c>
      <c r="D123" t="s">
        <v>1339</v>
      </c>
      <c r="E123" t="s">
        <v>106</v>
      </c>
      <c r="F123" s="87">
        <v>44984</v>
      </c>
      <c r="G123" s="77">
        <v>285984.65999999997</v>
      </c>
      <c r="H123" s="77">
        <v>-5.9675399999999996</v>
      </c>
      <c r="I123" s="77">
        <v>-17.066249611</v>
      </c>
      <c r="J123" s="78">
        <f t="shared" si="1"/>
        <v>9.9478742842391658E-3</v>
      </c>
      <c r="K123" s="78">
        <f>I123/'סכום נכסי הקרן'!$C$42</f>
        <v>-5.9713963932923806E-5</v>
      </c>
    </row>
    <row r="124" spans="2:11">
      <c r="B124" t="s">
        <v>1542</v>
      </c>
      <c r="C124" t="s">
        <v>1543</v>
      </c>
      <c r="D124" t="s">
        <v>1339</v>
      </c>
      <c r="E124" t="s">
        <v>106</v>
      </c>
      <c r="F124" s="87">
        <v>45061</v>
      </c>
      <c r="G124" s="77">
        <v>381838.82880000002</v>
      </c>
      <c r="H124" s="77">
        <v>-5.6967819999999998</v>
      </c>
      <c r="I124" s="77">
        <v>-21.752527078</v>
      </c>
      <c r="J124" s="78">
        <f t="shared" si="1"/>
        <v>1.2679493718231913E-2</v>
      </c>
      <c r="K124" s="78">
        <f>I124/'סכום נכסי הקרן'!$C$42</f>
        <v>-7.6111017182616336E-5</v>
      </c>
    </row>
    <row r="125" spans="2:11">
      <c r="B125" t="s">
        <v>1544</v>
      </c>
      <c r="C125" t="s">
        <v>1545</v>
      </c>
      <c r="D125" t="s">
        <v>1339</v>
      </c>
      <c r="E125" t="s">
        <v>106</v>
      </c>
      <c r="F125" s="87">
        <v>45061</v>
      </c>
      <c r="G125" s="77">
        <v>572758.24320000003</v>
      </c>
      <c r="H125" s="77">
        <v>-5.6967819999999998</v>
      </c>
      <c r="I125" s="77">
        <v>-32.628790615999996</v>
      </c>
      <c r="J125" s="78">
        <f t="shared" si="1"/>
        <v>1.9019240576764969E-2</v>
      </c>
      <c r="K125" s="78">
        <f>I125/'סכום נכסי הקרן'!$C$42</f>
        <v>-1.1416652577042555E-4</v>
      </c>
    </row>
    <row r="126" spans="2:11">
      <c r="B126" t="s">
        <v>1546</v>
      </c>
      <c r="C126" t="s">
        <v>1547</v>
      </c>
      <c r="D126" t="s">
        <v>1339</v>
      </c>
      <c r="E126" t="s">
        <v>106</v>
      </c>
      <c r="F126" s="87">
        <v>45061</v>
      </c>
      <c r="G126" s="77">
        <v>764035.30278400006</v>
      </c>
      <c r="H126" s="77">
        <v>-5.6473060000000004</v>
      </c>
      <c r="I126" s="77">
        <v>-43.147408970999997</v>
      </c>
      <c r="J126" s="78">
        <f t="shared" si="1"/>
        <v>2.5150516951158705E-2</v>
      </c>
      <c r="K126" s="78">
        <f>I126/'סכום נכסי הקרן'!$C$42</f>
        <v>-1.5097065153862099E-4</v>
      </c>
    </row>
    <row r="127" spans="2:11">
      <c r="B127" t="s">
        <v>1548</v>
      </c>
      <c r="C127" t="s">
        <v>1549</v>
      </c>
      <c r="D127" t="s">
        <v>1339</v>
      </c>
      <c r="E127" t="s">
        <v>106</v>
      </c>
      <c r="F127" s="87">
        <v>45005</v>
      </c>
      <c r="G127" s="77">
        <v>430397.05176</v>
      </c>
      <c r="H127" s="77">
        <v>-5.5763870000000004</v>
      </c>
      <c r="I127" s="77">
        <v>-24.000605812000007</v>
      </c>
      <c r="J127" s="78">
        <f t="shared" si="1"/>
        <v>1.3989893198882261E-2</v>
      </c>
      <c r="K127" s="78">
        <f>I127/'סכום נכסי הקרן'!$C$42</f>
        <v>-8.3976933567310748E-5</v>
      </c>
    </row>
    <row r="128" spans="2:11">
      <c r="B128" t="s">
        <v>1550</v>
      </c>
      <c r="C128" t="s">
        <v>1551</v>
      </c>
      <c r="D128" t="s">
        <v>1339</v>
      </c>
      <c r="E128" t="s">
        <v>106</v>
      </c>
      <c r="F128" s="87">
        <v>45106</v>
      </c>
      <c r="G128" s="77">
        <v>911613.90631999995</v>
      </c>
      <c r="H128" s="77">
        <v>-5.0981639999999997</v>
      </c>
      <c r="I128" s="77">
        <v>-46.475570901999994</v>
      </c>
      <c r="J128" s="78">
        <f t="shared" si="1"/>
        <v>2.7090494230398717E-2</v>
      </c>
      <c r="K128" s="78">
        <f>I128/'סכום נכסי הקרן'!$C$42</f>
        <v>-1.626157256492544E-4</v>
      </c>
    </row>
    <row r="129" spans="2:11">
      <c r="B129" t="s">
        <v>1552</v>
      </c>
      <c r="C129" t="s">
        <v>1553</v>
      </c>
      <c r="D129" t="s">
        <v>1339</v>
      </c>
      <c r="E129" t="s">
        <v>106</v>
      </c>
      <c r="F129" s="87">
        <v>45138</v>
      </c>
      <c r="G129" s="77">
        <v>720424.94316000002</v>
      </c>
      <c r="H129" s="77">
        <v>-4.6942180000000002</v>
      </c>
      <c r="I129" s="77">
        <v>-33.818313843999995</v>
      </c>
      <c r="J129" s="78">
        <f t="shared" si="1"/>
        <v>1.9712610696155423E-2</v>
      </c>
      <c r="K129" s="78">
        <f>I129/'סכום נכסי הקרן'!$C$42</f>
        <v>-1.1832860875603852E-4</v>
      </c>
    </row>
    <row r="130" spans="2:11">
      <c r="B130" t="s">
        <v>1554</v>
      </c>
      <c r="C130" t="s">
        <v>1555</v>
      </c>
      <c r="D130" t="s">
        <v>1339</v>
      </c>
      <c r="E130" t="s">
        <v>106</v>
      </c>
      <c r="F130" s="87">
        <v>45132</v>
      </c>
      <c r="G130" s="77">
        <v>252756.083755</v>
      </c>
      <c r="H130" s="77">
        <v>-4.3424469999999999</v>
      </c>
      <c r="I130" s="77">
        <v>-10.975798814999997</v>
      </c>
      <c r="J130" s="78">
        <f t="shared" si="1"/>
        <v>6.3977657229591775E-3</v>
      </c>
      <c r="K130" s="78">
        <f>I130/'סכום נכסי הקרן'!$C$42</f>
        <v>-3.8403777602754395E-5</v>
      </c>
    </row>
    <row r="131" spans="2:11">
      <c r="B131" t="s">
        <v>1556</v>
      </c>
      <c r="C131" t="s">
        <v>1557</v>
      </c>
      <c r="D131" t="s">
        <v>1339</v>
      </c>
      <c r="E131" t="s">
        <v>106</v>
      </c>
      <c r="F131" s="87">
        <v>45132</v>
      </c>
      <c r="G131" s="77">
        <v>245243.29725</v>
      </c>
      <c r="H131" s="77">
        <v>-4.0698790000000002</v>
      </c>
      <c r="I131" s="77">
        <v>-9.9811052369999995</v>
      </c>
      <c r="J131" s="78">
        <f t="shared" si="1"/>
        <v>5.8179613200687978E-3</v>
      </c>
      <c r="K131" s="78">
        <f>I131/'סכום נכסי הקרן'!$C$42</f>
        <v>-3.4923393933531687E-5</v>
      </c>
    </row>
    <row r="132" spans="2:11">
      <c r="B132" t="s">
        <v>1558</v>
      </c>
      <c r="C132" t="s">
        <v>1559</v>
      </c>
      <c r="D132" t="s">
        <v>1339</v>
      </c>
      <c r="E132" t="s">
        <v>106</v>
      </c>
      <c r="F132" s="87">
        <v>45132</v>
      </c>
      <c r="G132" s="77">
        <v>704118.05214199994</v>
      </c>
      <c r="H132" s="77">
        <v>-4.0472289999999997</v>
      </c>
      <c r="I132" s="77">
        <v>-28.497271242</v>
      </c>
      <c r="J132" s="78">
        <f t="shared" si="1"/>
        <v>1.6610988249964379E-2</v>
      </c>
      <c r="K132" s="78">
        <f>I132/'סכום נכסי הקרן'!$C$42</f>
        <v>-9.9710543670632757E-5</v>
      </c>
    </row>
    <row r="133" spans="2:11">
      <c r="B133" t="s">
        <v>1560</v>
      </c>
      <c r="C133" t="s">
        <v>1561</v>
      </c>
      <c r="D133" t="s">
        <v>1339</v>
      </c>
      <c r="E133" t="s">
        <v>106</v>
      </c>
      <c r="F133" s="87">
        <v>45132</v>
      </c>
      <c r="G133" s="77">
        <v>386688.07673600002</v>
      </c>
      <c r="H133" s="77">
        <v>-4.0387380000000004</v>
      </c>
      <c r="I133" s="77">
        <v>-15.617318547</v>
      </c>
      <c r="J133" s="78">
        <f t="shared" si="1"/>
        <v>9.1032959849794079E-3</v>
      </c>
      <c r="K133" s="78">
        <f>I133/'סכום נכסי הקרן'!$C$42</f>
        <v>-5.4644225749719117E-5</v>
      </c>
    </row>
    <row r="134" spans="2:11">
      <c r="B134" t="s">
        <v>1562</v>
      </c>
      <c r="C134" t="s">
        <v>1563</v>
      </c>
      <c r="D134" t="s">
        <v>1339</v>
      </c>
      <c r="E134" t="s">
        <v>106</v>
      </c>
      <c r="F134" s="87">
        <v>45132</v>
      </c>
      <c r="G134" s="77">
        <v>290331.62683199998</v>
      </c>
      <c r="H134" s="77">
        <v>-3.925656</v>
      </c>
      <c r="I134" s="77">
        <v>-11.39741963</v>
      </c>
      <c r="J134" s="78">
        <f t="shared" si="1"/>
        <v>6.6435274432456951E-3</v>
      </c>
      <c r="K134" s="78">
        <f>I134/'סכום נכסי הקרן'!$C$42</f>
        <v>-3.9879007996903353E-5</v>
      </c>
    </row>
    <row r="135" spans="2:11">
      <c r="B135" t="s">
        <v>1564</v>
      </c>
      <c r="C135" t="s">
        <v>1565</v>
      </c>
      <c r="D135" t="s">
        <v>1339</v>
      </c>
      <c r="E135" t="s">
        <v>106</v>
      </c>
      <c r="F135" s="87">
        <v>45110</v>
      </c>
      <c r="G135" s="77">
        <v>194285.48671999999</v>
      </c>
      <c r="H135" s="77">
        <v>-3.8723550000000002</v>
      </c>
      <c r="I135" s="77">
        <v>-7.523424090999999</v>
      </c>
      <c r="J135" s="78">
        <f t="shared" si="1"/>
        <v>4.3853851168358087E-3</v>
      </c>
      <c r="K135" s="78">
        <f>I135/'סכום נכסי הקרן'!$C$42</f>
        <v>-2.6324089068315221E-5</v>
      </c>
    </row>
    <row r="136" spans="2:11">
      <c r="B136" t="s">
        <v>1566</v>
      </c>
      <c r="C136" t="s">
        <v>1567</v>
      </c>
      <c r="D136" t="s">
        <v>1339</v>
      </c>
      <c r="E136" t="s">
        <v>106</v>
      </c>
      <c r="F136" s="87">
        <v>45110</v>
      </c>
      <c r="G136" s="77">
        <v>690086.90150399995</v>
      </c>
      <c r="H136" s="77">
        <v>-3.7616879999999999</v>
      </c>
      <c r="I136" s="77">
        <v>-25.958918313999998</v>
      </c>
      <c r="J136" s="78">
        <f t="shared" si="1"/>
        <v>1.5131388666439078E-2</v>
      </c>
      <c r="K136" s="78">
        <f>I136/'סכום נכסי הקרן'!$C$42</f>
        <v>-9.0828972227195864E-5</v>
      </c>
    </row>
    <row r="137" spans="2:11">
      <c r="B137" t="s">
        <v>1568</v>
      </c>
      <c r="C137" t="s">
        <v>1569</v>
      </c>
      <c r="D137" t="s">
        <v>1339</v>
      </c>
      <c r="E137" t="s">
        <v>106</v>
      </c>
      <c r="F137" s="87">
        <v>45110</v>
      </c>
      <c r="G137" s="77">
        <v>205581.72818000001</v>
      </c>
      <c r="H137" s="77">
        <v>-3.7936809999999999</v>
      </c>
      <c r="I137" s="77">
        <v>-7.799115005</v>
      </c>
      <c r="J137" s="78">
        <f t="shared" si="1"/>
        <v>4.5460846622128615E-3</v>
      </c>
      <c r="K137" s="78">
        <f>I137/'סכום נכסי הקרן'!$C$42</f>
        <v>-2.7288717951079244E-5</v>
      </c>
    </row>
    <row r="138" spans="2:11">
      <c r="B138" t="s">
        <v>1570</v>
      </c>
      <c r="C138" t="s">
        <v>1571</v>
      </c>
      <c r="D138" t="s">
        <v>1339</v>
      </c>
      <c r="E138" t="s">
        <v>106</v>
      </c>
      <c r="F138" s="87">
        <v>45152</v>
      </c>
      <c r="G138" s="77">
        <v>982446.06096000003</v>
      </c>
      <c r="H138" s="77">
        <v>-2.8117939999999999</v>
      </c>
      <c r="I138" s="77">
        <v>-27.624356228</v>
      </c>
      <c r="J138" s="78">
        <f t="shared" si="1"/>
        <v>1.6102168267951467E-2</v>
      </c>
      <c r="K138" s="78">
        <f>I138/'סכום נכסי הקרן'!$C$42</f>
        <v>-9.6656257178250353E-5</v>
      </c>
    </row>
    <row r="139" spans="2:11">
      <c r="B139" t="s">
        <v>1572</v>
      </c>
      <c r="C139" t="s">
        <v>1573</v>
      </c>
      <c r="D139" t="s">
        <v>1339</v>
      </c>
      <c r="E139" t="s">
        <v>106</v>
      </c>
      <c r="F139" s="87">
        <v>45160</v>
      </c>
      <c r="G139" s="77">
        <v>344325.53064000001</v>
      </c>
      <c r="H139" s="77">
        <v>-2.2028210000000001</v>
      </c>
      <c r="I139" s="77">
        <v>-7.5848766059999999</v>
      </c>
      <c r="J139" s="78">
        <f t="shared" si="1"/>
        <v>4.421205634383865E-3</v>
      </c>
      <c r="K139" s="78">
        <f>I139/'סכום נכסי הקרן'!$C$42</f>
        <v>-2.6539108381166026E-5</v>
      </c>
    </row>
    <row r="140" spans="2:11">
      <c r="B140" t="s">
        <v>1574</v>
      </c>
      <c r="C140" t="s">
        <v>1575</v>
      </c>
      <c r="D140" t="s">
        <v>1339</v>
      </c>
      <c r="E140" t="s">
        <v>106</v>
      </c>
      <c r="F140" s="87">
        <v>45155</v>
      </c>
      <c r="G140" s="77">
        <v>590698.35676800006</v>
      </c>
      <c r="H140" s="77">
        <v>-2.149362</v>
      </c>
      <c r="I140" s="77">
        <v>-12.696248825000001</v>
      </c>
      <c r="J140" s="78">
        <f t="shared" ref="J140:J203" si="2">I140/$I$11</f>
        <v>7.4006117378660934E-3</v>
      </c>
      <c r="K140" s="78">
        <f>I140/'סכום נכסי הקרן'!$C$42</f>
        <v>-4.4423547158880024E-5</v>
      </c>
    </row>
    <row r="141" spans="2:11">
      <c r="B141" t="s">
        <v>1576</v>
      </c>
      <c r="C141" t="s">
        <v>1577</v>
      </c>
      <c r="D141" t="s">
        <v>1339</v>
      </c>
      <c r="E141" t="s">
        <v>106</v>
      </c>
      <c r="F141" s="87">
        <v>45155</v>
      </c>
      <c r="G141" s="77">
        <v>590745.69215999998</v>
      </c>
      <c r="H141" s="77">
        <v>-2.1411769999999999</v>
      </c>
      <c r="I141" s="77">
        <v>-12.648913433000002</v>
      </c>
      <c r="J141" s="78">
        <f t="shared" si="2"/>
        <v>7.3730200560646235E-3</v>
      </c>
      <c r="K141" s="78">
        <f>I141/'סכום נכסי הקרן'!$C$42</f>
        <v>-4.4257922961703341E-5</v>
      </c>
    </row>
    <row r="142" spans="2:11">
      <c r="B142" t="s">
        <v>1578</v>
      </c>
      <c r="C142" t="s">
        <v>1579</v>
      </c>
      <c r="D142" t="s">
        <v>1339</v>
      </c>
      <c r="E142" t="s">
        <v>106</v>
      </c>
      <c r="F142" s="87">
        <v>45160</v>
      </c>
      <c r="G142" s="77">
        <v>492288.07679999998</v>
      </c>
      <c r="H142" s="77">
        <v>-2.1209280000000001</v>
      </c>
      <c r="I142" s="77">
        <v>-10.441076408000001</v>
      </c>
      <c r="J142" s="78">
        <f t="shared" si="2"/>
        <v>6.086077367107803E-3</v>
      </c>
      <c r="K142" s="78">
        <f>I142/'סכום נכסי הקרן'!$C$42</f>
        <v>-3.6532810327955874E-5</v>
      </c>
    </row>
    <row r="143" spans="2:11">
      <c r="B143" t="s">
        <v>1580</v>
      </c>
      <c r="C143" t="s">
        <v>1581</v>
      </c>
      <c r="D143" t="s">
        <v>1339</v>
      </c>
      <c r="E143" t="s">
        <v>106</v>
      </c>
      <c r="F143" s="87">
        <v>45160</v>
      </c>
      <c r="G143" s="77">
        <v>492288.07679999998</v>
      </c>
      <c r="H143" s="77">
        <v>-2.1209280000000001</v>
      </c>
      <c r="I143" s="77">
        <v>-10.441076408000001</v>
      </c>
      <c r="J143" s="78">
        <f t="shared" si="2"/>
        <v>6.086077367107803E-3</v>
      </c>
      <c r="K143" s="78">
        <f>I143/'סכום נכסי הקרן'!$C$42</f>
        <v>-3.6532810327955874E-5</v>
      </c>
    </row>
    <row r="144" spans="2:11">
      <c r="B144" t="s">
        <v>1582</v>
      </c>
      <c r="C144" t="s">
        <v>1583</v>
      </c>
      <c r="D144" t="s">
        <v>1339</v>
      </c>
      <c r="E144" t="s">
        <v>106</v>
      </c>
      <c r="F144" s="87">
        <v>45168</v>
      </c>
      <c r="G144" s="77">
        <v>690491.88208000001</v>
      </c>
      <c r="H144" s="77">
        <v>-1.930353</v>
      </c>
      <c r="I144" s="77">
        <v>-13.328932412</v>
      </c>
      <c r="J144" s="78">
        <f t="shared" si="2"/>
        <v>7.76940142093277E-3</v>
      </c>
      <c r="K144" s="78">
        <f>I144/'סכום נכסי הקרן'!$C$42</f>
        <v>-4.6637275761016473E-5</v>
      </c>
    </row>
    <row r="145" spans="2:11">
      <c r="B145" t="s">
        <v>1584</v>
      </c>
      <c r="C145" t="s">
        <v>1585</v>
      </c>
      <c r="D145" t="s">
        <v>1339</v>
      </c>
      <c r="E145" t="s">
        <v>106</v>
      </c>
      <c r="F145" s="87">
        <v>45174</v>
      </c>
      <c r="G145" s="77">
        <v>644873.08924500004</v>
      </c>
      <c r="H145" s="77">
        <v>-1.437918</v>
      </c>
      <c r="I145" s="77">
        <v>-9.2727440520000002</v>
      </c>
      <c r="J145" s="78">
        <f t="shared" si="2"/>
        <v>5.4050593540930537E-3</v>
      </c>
      <c r="K145" s="78">
        <f>I145/'סכום נכסי הקרן'!$C$42</f>
        <v>-3.2444873156165965E-5</v>
      </c>
    </row>
    <row r="146" spans="2:11">
      <c r="B146" t="s">
        <v>1584</v>
      </c>
      <c r="C146" t="s">
        <v>1586</v>
      </c>
      <c r="D146" t="s">
        <v>1339</v>
      </c>
      <c r="E146" t="s">
        <v>106</v>
      </c>
      <c r="F146" s="87">
        <v>45174</v>
      </c>
      <c r="G146" s="77">
        <v>99009.861600000004</v>
      </c>
      <c r="H146" s="77">
        <v>-1.437918</v>
      </c>
      <c r="I146" s="77">
        <v>-1.4236802880000001</v>
      </c>
      <c r="J146" s="78">
        <f t="shared" si="2"/>
        <v>8.2985968497993579E-4</v>
      </c>
      <c r="K146" s="78">
        <f>I146/'סכום נכסי הקרן'!$C$42</f>
        <v>-4.9813869659360505E-6</v>
      </c>
    </row>
    <row r="147" spans="2:11">
      <c r="B147" t="s">
        <v>1587</v>
      </c>
      <c r="C147" t="s">
        <v>1588</v>
      </c>
      <c r="D147" t="s">
        <v>1339</v>
      </c>
      <c r="E147" t="s">
        <v>106</v>
      </c>
      <c r="F147" s="87">
        <v>45169</v>
      </c>
      <c r="G147" s="77">
        <v>297100.58788800001</v>
      </c>
      <c r="H147" s="77">
        <v>-1.4481839999999999</v>
      </c>
      <c r="I147" s="77">
        <v>-4.30256229</v>
      </c>
      <c r="J147" s="78">
        <f t="shared" si="2"/>
        <v>2.5079528154469686E-3</v>
      </c>
      <c r="K147" s="78">
        <f>I147/'סכום נכסי הקרן'!$C$42</f>
        <v>-1.5054452809515869E-5</v>
      </c>
    </row>
    <row r="148" spans="2:11">
      <c r="B148" t="s">
        <v>1589</v>
      </c>
      <c r="C148" t="s">
        <v>1590</v>
      </c>
      <c r="D148" t="s">
        <v>1339</v>
      </c>
      <c r="E148" t="s">
        <v>106</v>
      </c>
      <c r="F148" s="87">
        <v>45174</v>
      </c>
      <c r="G148" s="77">
        <v>247787.62839999999</v>
      </c>
      <c r="H148" s="77">
        <v>-1.330263</v>
      </c>
      <c r="I148" s="77">
        <v>-3.2962263190000001</v>
      </c>
      <c r="J148" s="78">
        <f t="shared" si="2"/>
        <v>1.9213620907476616E-3</v>
      </c>
      <c r="K148" s="78">
        <f>I148/'סכום נכסי הקרן'!$C$42</f>
        <v>-1.1533332982581805E-5</v>
      </c>
    </row>
    <row r="149" spans="2:11">
      <c r="B149" t="s">
        <v>1589</v>
      </c>
      <c r="C149" t="s">
        <v>1591</v>
      </c>
      <c r="D149" t="s">
        <v>1339</v>
      </c>
      <c r="E149" t="s">
        <v>106</v>
      </c>
      <c r="F149" s="87">
        <v>45174</v>
      </c>
      <c r="G149" s="77">
        <v>8383.8729010000006</v>
      </c>
      <c r="H149" s="77">
        <v>-1.330263</v>
      </c>
      <c r="I149" s="77">
        <v>-0.111527531</v>
      </c>
      <c r="J149" s="78">
        <f t="shared" si="2"/>
        <v>6.5009119338351064E-5</v>
      </c>
      <c r="K149" s="78">
        <f>I149/'סכום נכסי הקרן'!$C$42</f>
        <v>-3.9022931900454093E-7</v>
      </c>
    </row>
    <row r="150" spans="2:11">
      <c r="B150" t="s">
        <v>1592</v>
      </c>
      <c r="C150" t="s">
        <v>1593</v>
      </c>
      <c r="D150" t="s">
        <v>1339</v>
      </c>
      <c r="E150" t="s">
        <v>106</v>
      </c>
      <c r="F150" s="87">
        <v>45181</v>
      </c>
      <c r="G150" s="77">
        <v>335443.89319999999</v>
      </c>
      <c r="H150" s="77">
        <v>-1.2697689999999999</v>
      </c>
      <c r="I150" s="77">
        <v>-4.2593633419999994</v>
      </c>
      <c r="J150" s="78">
        <f t="shared" si="2"/>
        <v>2.4827722565244968E-3</v>
      </c>
      <c r="K150" s="78">
        <f>I150/'סכום נכסי הקרן'!$C$42</f>
        <v>-1.490330182546196E-5</v>
      </c>
    </row>
    <row r="151" spans="2:11">
      <c r="B151" t="s">
        <v>1592</v>
      </c>
      <c r="C151" t="s">
        <v>1594</v>
      </c>
      <c r="D151" t="s">
        <v>1339</v>
      </c>
      <c r="E151" t="s">
        <v>106</v>
      </c>
      <c r="F151" s="87">
        <v>45181</v>
      </c>
      <c r="G151" s="77">
        <v>218110.96736000001</v>
      </c>
      <c r="H151" s="77">
        <v>-1.2697689999999999</v>
      </c>
      <c r="I151" s="77">
        <v>-2.7695059519999998</v>
      </c>
      <c r="J151" s="78">
        <f t="shared" si="2"/>
        <v>1.6143381040313854E-3</v>
      </c>
      <c r="K151" s="78">
        <f>I151/'סכום נכסי הקרן'!$C$42</f>
        <v>-9.6903644502628038E-6</v>
      </c>
    </row>
    <row r="152" spans="2:11">
      <c r="B152" t="s">
        <v>1595</v>
      </c>
      <c r="C152" t="s">
        <v>1596</v>
      </c>
      <c r="D152" t="s">
        <v>1339</v>
      </c>
      <c r="E152" t="s">
        <v>106</v>
      </c>
      <c r="F152" s="87">
        <v>45181</v>
      </c>
      <c r="G152" s="77">
        <v>297463.49255999998</v>
      </c>
      <c r="H152" s="77">
        <v>-1.25634</v>
      </c>
      <c r="I152" s="77">
        <v>-3.7371528659999997</v>
      </c>
      <c r="J152" s="78">
        <f t="shared" si="2"/>
        <v>2.1783770740110321E-3</v>
      </c>
      <c r="K152" s="78">
        <f>I152/'סכום נכסי הקרן'!$C$42</f>
        <v>-1.3076113178862073E-5</v>
      </c>
    </row>
    <row r="153" spans="2:11">
      <c r="B153" t="s">
        <v>1597</v>
      </c>
      <c r="C153" t="s">
        <v>1598</v>
      </c>
      <c r="D153" t="s">
        <v>1339</v>
      </c>
      <c r="E153" t="s">
        <v>106</v>
      </c>
      <c r="F153" s="87">
        <v>45159</v>
      </c>
      <c r="G153" s="77">
        <v>396828.36960000003</v>
      </c>
      <c r="H153" s="77">
        <v>-1.369534</v>
      </c>
      <c r="I153" s="77">
        <v>-5.4347007949999995</v>
      </c>
      <c r="J153" s="78">
        <f t="shared" si="2"/>
        <v>3.1678735230889882E-3</v>
      </c>
      <c r="K153" s="78">
        <f>I153/'סכום נכסי הקרן'!$C$42</f>
        <v>-1.9015749485445769E-5</v>
      </c>
    </row>
    <row r="154" spans="2:11">
      <c r="B154" t="s">
        <v>1599</v>
      </c>
      <c r="C154" t="s">
        <v>1600</v>
      </c>
      <c r="D154" t="s">
        <v>1339</v>
      </c>
      <c r="E154" t="s">
        <v>106</v>
      </c>
      <c r="F154" s="87">
        <v>45167</v>
      </c>
      <c r="G154" s="77">
        <v>347289.25212800002</v>
      </c>
      <c r="H154" s="77">
        <v>-1.3306359999999999</v>
      </c>
      <c r="I154" s="77">
        <v>-4.6211551179999999</v>
      </c>
      <c r="J154" s="78">
        <f t="shared" si="2"/>
        <v>2.6936597793695781E-3</v>
      </c>
      <c r="K154" s="78">
        <f>I154/'סכום נכסי הקרן'!$C$42</f>
        <v>-1.6169193369047944E-5</v>
      </c>
    </row>
    <row r="155" spans="2:11">
      <c r="B155" t="s">
        <v>1601</v>
      </c>
      <c r="C155" t="s">
        <v>1602</v>
      </c>
      <c r="D155" t="s">
        <v>1339</v>
      </c>
      <c r="E155" t="s">
        <v>106</v>
      </c>
      <c r="F155" s="87">
        <v>45189</v>
      </c>
      <c r="G155" s="77">
        <v>1467006.07751</v>
      </c>
      <c r="H155" s="77">
        <v>-1.13608</v>
      </c>
      <c r="I155" s="77">
        <v>-16.666356853</v>
      </c>
      <c r="J155" s="78">
        <f t="shared" si="2"/>
        <v>9.714777794123516E-3</v>
      </c>
      <c r="K155" s="78">
        <f>I155/'סכום נכסי הקרן'!$C$42</f>
        <v>-5.831475893636392E-5</v>
      </c>
    </row>
    <row r="156" spans="2:11">
      <c r="B156" t="s">
        <v>1603</v>
      </c>
      <c r="C156" t="s">
        <v>1604</v>
      </c>
      <c r="D156" t="s">
        <v>1339</v>
      </c>
      <c r="E156" t="s">
        <v>106</v>
      </c>
      <c r="F156" s="87">
        <v>45174</v>
      </c>
      <c r="G156" s="77">
        <v>208528.18022399998</v>
      </c>
      <c r="H156" s="77">
        <v>-1.142415</v>
      </c>
      <c r="I156" s="77">
        <v>-2.38225774</v>
      </c>
      <c r="J156" s="78">
        <f t="shared" si="2"/>
        <v>1.38861208820601E-3</v>
      </c>
      <c r="K156" s="78">
        <f>I156/'סכום נכסי הקרן'!$C$42</f>
        <v>-8.3354020952324025E-6</v>
      </c>
    </row>
    <row r="157" spans="2:11">
      <c r="B157" t="s">
        <v>1605</v>
      </c>
      <c r="C157" t="s">
        <v>1606</v>
      </c>
      <c r="D157" t="s">
        <v>1339</v>
      </c>
      <c r="E157" t="s">
        <v>106</v>
      </c>
      <c r="F157" s="87">
        <v>45167</v>
      </c>
      <c r="G157" s="77">
        <v>377974.97567999997</v>
      </c>
      <c r="H157" s="77">
        <v>-1.2554970000000001</v>
      </c>
      <c r="I157" s="77">
        <v>-4.745462807</v>
      </c>
      <c r="J157" s="78">
        <f t="shared" si="2"/>
        <v>2.7661184208943837E-3</v>
      </c>
      <c r="K157" s="78">
        <f>I157/'סכום נכסי הקרן'!$C$42</f>
        <v>-1.6604139829267694E-5</v>
      </c>
    </row>
    <row r="158" spans="2:11">
      <c r="B158" t="s">
        <v>1607</v>
      </c>
      <c r="C158" t="s">
        <v>1608</v>
      </c>
      <c r="D158" t="s">
        <v>1339</v>
      </c>
      <c r="E158" t="s">
        <v>106</v>
      </c>
      <c r="F158" s="87">
        <v>45189</v>
      </c>
      <c r="G158" s="77">
        <v>504046.71368400002</v>
      </c>
      <c r="H158" s="77">
        <v>-1.055741</v>
      </c>
      <c r="I158" s="77">
        <v>-5.3214258659999993</v>
      </c>
      <c r="J158" s="78">
        <f t="shared" si="2"/>
        <v>3.101845849819648E-3</v>
      </c>
      <c r="K158" s="78">
        <f>I158/'סכום נכסי הקרן'!$C$42</f>
        <v>-1.8619406107199927E-5</v>
      </c>
    </row>
    <row r="159" spans="2:11">
      <c r="B159" t="s">
        <v>1609</v>
      </c>
      <c r="C159" t="s">
        <v>1610</v>
      </c>
      <c r="D159" t="s">
        <v>1339</v>
      </c>
      <c r="E159" t="s">
        <v>106</v>
      </c>
      <c r="F159" s="87">
        <v>45189</v>
      </c>
      <c r="G159" s="77">
        <v>347602.19166399998</v>
      </c>
      <c r="H159" s="77">
        <v>-1.055741</v>
      </c>
      <c r="I159" s="77">
        <v>-3.6697775099999999</v>
      </c>
      <c r="J159" s="78">
        <f t="shared" si="2"/>
        <v>2.1391041472332674E-3</v>
      </c>
      <c r="K159" s="78">
        <f>I159/'סכום נכסי הקרן'!$C$42</f>
        <v>-1.2840370138073619E-5</v>
      </c>
    </row>
    <row r="160" spans="2:11">
      <c r="B160" t="s">
        <v>1611</v>
      </c>
      <c r="C160" t="s">
        <v>1612</v>
      </c>
      <c r="D160" t="s">
        <v>1339</v>
      </c>
      <c r="E160" t="s">
        <v>106</v>
      </c>
      <c r="F160" s="87">
        <v>45190</v>
      </c>
      <c r="G160" s="77">
        <v>397301.72352</v>
      </c>
      <c r="H160" s="77">
        <v>-1.0218849999999999</v>
      </c>
      <c r="I160" s="77">
        <v>-4.0599670909999999</v>
      </c>
      <c r="J160" s="78">
        <f t="shared" si="2"/>
        <v>2.366544679704216E-3</v>
      </c>
      <c r="K160" s="78">
        <f>I160/'סכום נכסי הקרן'!$C$42</f>
        <v>-1.4205624197865342E-5</v>
      </c>
    </row>
    <row r="161" spans="2:11">
      <c r="B161" t="s">
        <v>1613</v>
      </c>
      <c r="C161" t="s">
        <v>1614</v>
      </c>
      <c r="D161" t="s">
        <v>1339</v>
      </c>
      <c r="E161" t="s">
        <v>106</v>
      </c>
      <c r="F161" s="87">
        <v>45188</v>
      </c>
      <c r="G161" s="77">
        <v>497021.61600000004</v>
      </c>
      <c r="H161" s="77">
        <v>-0.96947099999999997</v>
      </c>
      <c r="I161" s="77">
        <v>-4.8184799309999997</v>
      </c>
      <c r="J161" s="78">
        <f t="shared" si="2"/>
        <v>2.8086799201519899E-3</v>
      </c>
      <c r="K161" s="78">
        <f>I161/'סכום נכסי הקרן'!$C$42</f>
        <v>-1.6859623137458116E-5</v>
      </c>
    </row>
    <row r="162" spans="2:11">
      <c r="B162" t="s">
        <v>1615</v>
      </c>
      <c r="C162" t="s">
        <v>1616</v>
      </c>
      <c r="D162" t="s">
        <v>1339</v>
      </c>
      <c r="E162" t="s">
        <v>106</v>
      </c>
      <c r="F162" s="87">
        <v>45188</v>
      </c>
      <c r="G162" s="77">
        <v>994043.23200000008</v>
      </c>
      <c r="H162" s="77">
        <v>-0.96947099999999997</v>
      </c>
      <c r="I162" s="77">
        <v>-9.6369598619999994</v>
      </c>
      <c r="J162" s="78">
        <f t="shared" si="2"/>
        <v>5.6173598403039798E-3</v>
      </c>
      <c r="K162" s="78">
        <f>I162/'סכום נכסי הקרן'!$C$42</f>
        <v>-3.3719246274916232E-5</v>
      </c>
    </row>
    <row r="163" spans="2:11">
      <c r="B163" t="s">
        <v>1617</v>
      </c>
      <c r="C163" t="s">
        <v>1618</v>
      </c>
      <c r="D163" t="s">
        <v>1339</v>
      </c>
      <c r="E163" t="s">
        <v>106</v>
      </c>
      <c r="F163" s="87">
        <v>45190</v>
      </c>
      <c r="G163" s="77">
        <v>695830.26239999989</v>
      </c>
      <c r="H163" s="77">
        <v>-0.94170900000000002</v>
      </c>
      <c r="I163" s="77">
        <v>-6.5526961689999998</v>
      </c>
      <c r="J163" s="78">
        <f t="shared" si="2"/>
        <v>3.8195502349861652E-3</v>
      </c>
      <c r="K163" s="78">
        <f>I163/'סכום נכסי הקרן'!$C$42</f>
        <v>-2.2927560044994937E-5</v>
      </c>
    </row>
    <row r="164" spans="2:11">
      <c r="B164" t="s">
        <v>1619</v>
      </c>
      <c r="C164" t="s">
        <v>1620</v>
      </c>
      <c r="D164" t="s">
        <v>1339</v>
      </c>
      <c r="E164" t="s">
        <v>106</v>
      </c>
      <c r="F164" s="87">
        <v>45182</v>
      </c>
      <c r="G164" s="77">
        <v>497416.07760000008</v>
      </c>
      <c r="H164" s="77">
        <v>-0.91713999999999996</v>
      </c>
      <c r="I164" s="77">
        <v>-4.5620009989999994</v>
      </c>
      <c r="J164" s="78">
        <f t="shared" si="2"/>
        <v>2.6591789911108829E-3</v>
      </c>
      <c r="K164" s="78">
        <f>I164/'סכום נכסי הקרן'!$C$42</f>
        <v>-1.5962216030208768E-5</v>
      </c>
    </row>
    <row r="165" spans="2:11">
      <c r="B165" t="s">
        <v>1621</v>
      </c>
      <c r="C165" t="s">
        <v>1622</v>
      </c>
      <c r="D165" t="s">
        <v>1339</v>
      </c>
      <c r="E165" t="s">
        <v>106</v>
      </c>
      <c r="F165" s="87">
        <v>45182</v>
      </c>
      <c r="G165" s="77">
        <v>298583.76350399997</v>
      </c>
      <c r="H165" s="77">
        <v>-0.87180999999999997</v>
      </c>
      <c r="I165" s="77">
        <v>-2.6030836549999998</v>
      </c>
      <c r="J165" s="78">
        <f t="shared" si="2"/>
        <v>1.5173309626625381E-3</v>
      </c>
      <c r="K165" s="78">
        <f>I165/'סכום נכסי הקרן'!$C$42</f>
        <v>-9.108061058058403E-6</v>
      </c>
    </row>
    <row r="166" spans="2:11">
      <c r="B166" t="s">
        <v>1623</v>
      </c>
      <c r="C166" t="s">
        <v>1624</v>
      </c>
      <c r="D166" t="s">
        <v>1339</v>
      </c>
      <c r="E166" t="s">
        <v>106</v>
      </c>
      <c r="F166" s="87">
        <v>45182</v>
      </c>
      <c r="G166" s="77">
        <v>398143.24160000007</v>
      </c>
      <c r="H166" s="77">
        <v>-0.863815</v>
      </c>
      <c r="I166" s="77">
        <v>-3.4392212789999994</v>
      </c>
      <c r="J166" s="78">
        <f t="shared" si="2"/>
        <v>2.004713495876703E-3</v>
      </c>
      <c r="K166" s="78">
        <f>I166/'סכום נכסי הקרן'!$C$42</f>
        <v>-1.2033665280459728E-5</v>
      </c>
    </row>
    <row r="167" spans="2:11">
      <c r="B167" t="s">
        <v>1625</v>
      </c>
      <c r="C167" t="s">
        <v>1626</v>
      </c>
      <c r="D167" t="s">
        <v>1339</v>
      </c>
      <c r="E167" t="s">
        <v>106</v>
      </c>
      <c r="F167" s="87">
        <v>45173</v>
      </c>
      <c r="G167" s="77">
        <v>945840.02448000002</v>
      </c>
      <c r="H167" s="77">
        <v>-0.90468800000000005</v>
      </c>
      <c r="I167" s="77">
        <v>-8.5569042790000012</v>
      </c>
      <c r="J167" s="78">
        <f t="shared" si="2"/>
        <v>4.9877981378459637E-3</v>
      </c>
      <c r="K167" s="78">
        <f>I167/'סכום נכסי הקרן'!$C$42</f>
        <v>-2.9940185168998432E-5</v>
      </c>
    </row>
    <row r="168" spans="2:11">
      <c r="B168" t="s">
        <v>1627</v>
      </c>
      <c r="C168" t="s">
        <v>1628</v>
      </c>
      <c r="D168" t="s">
        <v>1339</v>
      </c>
      <c r="E168" t="s">
        <v>106</v>
      </c>
      <c r="F168" s="87">
        <v>45173</v>
      </c>
      <c r="G168" s="77">
        <v>846277.91663999995</v>
      </c>
      <c r="H168" s="77">
        <v>-0.90468800000000005</v>
      </c>
      <c r="I168" s="77">
        <v>-7.6561775120000002</v>
      </c>
      <c r="J168" s="78">
        <f t="shared" si="2"/>
        <v>4.4627667544546263E-3</v>
      </c>
      <c r="K168" s="78">
        <f>I168/'סכום נכסי הקרן'!$C$42</f>
        <v>-2.6788586727394159E-5</v>
      </c>
    </row>
    <row r="169" spans="2:11">
      <c r="B169" t="s">
        <v>1629</v>
      </c>
      <c r="C169" t="s">
        <v>1630</v>
      </c>
      <c r="D169" t="s">
        <v>1339</v>
      </c>
      <c r="E169" t="s">
        <v>106</v>
      </c>
      <c r="F169" s="87">
        <v>45173</v>
      </c>
      <c r="G169" s="77">
        <v>337000.99350000004</v>
      </c>
      <c r="H169" s="77">
        <v>-0.86472599999999999</v>
      </c>
      <c r="I169" s="77">
        <v>-2.9141354559999999</v>
      </c>
      <c r="J169" s="78">
        <f t="shared" si="2"/>
        <v>1.6986422807766101E-3</v>
      </c>
      <c r="K169" s="78">
        <f>I169/'סכום נכסי הקרן'!$C$42</f>
        <v>-1.0196415936813551E-5</v>
      </c>
    </row>
    <row r="170" spans="2:11">
      <c r="B170" t="s">
        <v>1629</v>
      </c>
      <c r="C170" t="s">
        <v>1631</v>
      </c>
      <c r="D170" t="s">
        <v>1339</v>
      </c>
      <c r="E170" t="s">
        <v>106</v>
      </c>
      <c r="F170" s="87">
        <v>45173</v>
      </c>
      <c r="G170" s="77">
        <v>298804.66200000001</v>
      </c>
      <c r="H170" s="77">
        <v>-0.86472599999999999</v>
      </c>
      <c r="I170" s="77">
        <v>-2.5838418179999998</v>
      </c>
      <c r="J170" s="78">
        <f t="shared" si="2"/>
        <v>1.5061149439216399E-3</v>
      </c>
      <c r="K170" s="78">
        <f>I170/'סכום נכסי הקרן'!$C$42</f>
        <v>-9.04073482137424E-6</v>
      </c>
    </row>
    <row r="171" spans="2:11">
      <c r="B171" t="s">
        <v>1632</v>
      </c>
      <c r="C171" t="s">
        <v>1633</v>
      </c>
      <c r="D171" t="s">
        <v>1339</v>
      </c>
      <c r="E171" t="s">
        <v>106</v>
      </c>
      <c r="F171" s="87">
        <v>45195</v>
      </c>
      <c r="G171" s="77">
        <v>822817.44446699996</v>
      </c>
      <c r="H171" s="77">
        <v>-0.72391000000000005</v>
      </c>
      <c r="I171" s="77">
        <v>-5.9564554159999998</v>
      </c>
      <c r="J171" s="78">
        <f t="shared" si="2"/>
        <v>3.4720029888612126E-3</v>
      </c>
      <c r="K171" s="78">
        <f>I171/'סכום נכסי הקרן'!$C$42</f>
        <v>-2.0841343117930131E-5</v>
      </c>
    </row>
    <row r="172" spans="2:11">
      <c r="B172" t="s">
        <v>1634</v>
      </c>
      <c r="C172" t="s">
        <v>1635</v>
      </c>
      <c r="D172" t="s">
        <v>1339</v>
      </c>
      <c r="E172" t="s">
        <v>106</v>
      </c>
      <c r="F172" s="87">
        <v>45173</v>
      </c>
      <c r="G172" s="77">
        <v>498073.51360000001</v>
      </c>
      <c r="H172" s="77">
        <v>-0.85141199999999995</v>
      </c>
      <c r="I172" s="77">
        <v>-4.2406594310000001</v>
      </c>
      <c r="J172" s="78">
        <f t="shared" si="2"/>
        <v>2.4718697935058108E-3</v>
      </c>
      <c r="K172" s="78">
        <f>I172/'סכום נכסי הקרן'!$C$42</f>
        <v>-1.4837857765266175E-5</v>
      </c>
    </row>
    <row r="173" spans="2:11">
      <c r="B173" t="s">
        <v>1636</v>
      </c>
      <c r="C173" t="s">
        <v>1637</v>
      </c>
      <c r="D173" t="s">
        <v>1339</v>
      </c>
      <c r="E173" t="s">
        <v>106</v>
      </c>
      <c r="F173" s="87">
        <v>45195</v>
      </c>
      <c r="G173" s="77">
        <v>548112.28243200004</v>
      </c>
      <c r="H173" s="77">
        <v>-0.68138299999999996</v>
      </c>
      <c r="I173" s="77">
        <v>-3.7347453349999999</v>
      </c>
      <c r="J173" s="78">
        <f t="shared" si="2"/>
        <v>2.1769737302026792E-3</v>
      </c>
      <c r="K173" s="78">
        <f>I173/'סכום נכסי הקרן'!$C$42</f>
        <v>-1.3067689346879167E-5</v>
      </c>
    </row>
    <row r="174" spans="2:11">
      <c r="B174" t="s">
        <v>1636</v>
      </c>
      <c r="C174" t="s">
        <v>1638</v>
      </c>
      <c r="D174" t="s">
        <v>1339</v>
      </c>
      <c r="E174" t="s">
        <v>106</v>
      </c>
      <c r="F174" s="87">
        <v>45195</v>
      </c>
      <c r="G174" s="77">
        <v>168593.92276799999</v>
      </c>
      <c r="H174" s="77">
        <v>-0.68138299999999996</v>
      </c>
      <c r="I174" s="77">
        <v>-1.1487707660000002</v>
      </c>
      <c r="J174" s="78">
        <f t="shared" si="2"/>
        <v>6.6961561104856681E-4</v>
      </c>
      <c r="K174" s="78">
        <f>I174/'סכום נכסי הקרן'!$C$42</f>
        <v>-4.0194921351617199E-6</v>
      </c>
    </row>
    <row r="175" spans="2:11">
      <c r="B175" t="s">
        <v>1639</v>
      </c>
      <c r="C175" t="s">
        <v>1640</v>
      </c>
      <c r="D175" t="s">
        <v>1339</v>
      </c>
      <c r="E175" t="s">
        <v>106</v>
      </c>
      <c r="F175" s="87">
        <v>45187</v>
      </c>
      <c r="G175" s="77">
        <v>199334.59519999998</v>
      </c>
      <c r="H175" s="77">
        <v>-0.70767500000000005</v>
      </c>
      <c r="I175" s="77">
        <v>-1.4106420169999996</v>
      </c>
      <c r="J175" s="78">
        <f t="shared" si="2"/>
        <v>8.2225970937028299E-4</v>
      </c>
      <c r="K175" s="78">
        <f>I175/'סכום נכסי הקרן'!$C$42</f>
        <v>-4.9357667000904192E-6</v>
      </c>
    </row>
    <row r="176" spans="2:11">
      <c r="B176" t="s">
        <v>1641</v>
      </c>
      <c r="C176" t="s">
        <v>1642</v>
      </c>
      <c r="D176" t="s">
        <v>1339</v>
      </c>
      <c r="E176" t="s">
        <v>106</v>
      </c>
      <c r="F176" s="87">
        <v>45195</v>
      </c>
      <c r="G176" s="77">
        <v>1046506.6248</v>
      </c>
      <c r="H176" s="77">
        <v>-0.67075700000000005</v>
      </c>
      <c r="I176" s="77">
        <v>-7.01951912</v>
      </c>
      <c r="J176" s="78">
        <f t="shared" si="2"/>
        <v>4.0916601674784413E-3</v>
      </c>
      <c r="K176" s="78">
        <f>I176/'סכום נכסי הקרן'!$C$42</f>
        <v>-2.4560950479007327E-5</v>
      </c>
    </row>
    <row r="177" spans="2:11">
      <c r="B177" t="s">
        <v>1643</v>
      </c>
      <c r="C177" t="s">
        <v>1644</v>
      </c>
      <c r="D177" t="s">
        <v>1339</v>
      </c>
      <c r="E177" t="s">
        <v>106</v>
      </c>
      <c r="F177" s="87">
        <v>45175</v>
      </c>
      <c r="G177" s="77">
        <v>398669.19039999996</v>
      </c>
      <c r="H177" s="77">
        <v>-0.76390400000000003</v>
      </c>
      <c r="I177" s="77">
        <v>-3.045448672</v>
      </c>
      <c r="J177" s="78">
        <f t="shared" si="2"/>
        <v>1.7751844264970841E-3</v>
      </c>
      <c r="K177" s="78">
        <f>I177/'סכום נכסי הקרן'!$C$42</f>
        <v>-1.0655874389775953E-5</v>
      </c>
    </row>
    <row r="178" spans="2:11">
      <c r="B178" t="s">
        <v>1645</v>
      </c>
      <c r="C178" t="s">
        <v>1646</v>
      </c>
      <c r="D178" t="s">
        <v>1339</v>
      </c>
      <c r="E178" t="s">
        <v>106</v>
      </c>
      <c r="F178" s="87">
        <v>45173</v>
      </c>
      <c r="G178" s="77">
        <v>119607.06850600001</v>
      </c>
      <c r="H178" s="77">
        <v>-0.91206900000000002</v>
      </c>
      <c r="I178" s="77">
        <v>-1.0908988070000001</v>
      </c>
      <c r="J178" s="78">
        <f t="shared" si="2"/>
        <v>6.3588219065234943E-4</v>
      </c>
      <c r="K178" s="78">
        <f>I178/'סכום נכסי הקרן'!$C$42</f>
        <v>-3.817001010795049E-6</v>
      </c>
    </row>
    <row r="179" spans="2:11">
      <c r="B179" t="s">
        <v>1647</v>
      </c>
      <c r="C179" t="s">
        <v>1648</v>
      </c>
      <c r="D179" t="s">
        <v>1339</v>
      </c>
      <c r="E179" t="s">
        <v>106</v>
      </c>
      <c r="F179" s="87">
        <v>45175</v>
      </c>
      <c r="G179" s="77">
        <v>348955.19495199999</v>
      </c>
      <c r="H179" s="77">
        <v>-0.72935300000000003</v>
      </c>
      <c r="I179" s="77">
        <v>-2.5451142359999999</v>
      </c>
      <c r="J179" s="78">
        <f t="shared" si="2"/>
        <v>1.4835407330756761E-3</v>
      </c>
      <c r="K179" s="78">
        <f>I179/'סכום נכסי הקרן'!$C$42</f>
        <v>-8.9052289259684446E-6</v>
      </c>
    </row>
    <row r="180" spans="2:11">
      <c r="B180" t="s">
        <v>1649</v>
      </c>
      <c r="C180" t="s">
        <v>1650</v>
      </c>
      <c r="D180" t="s">
        <v>1339</v>
      </c>
      <c r="E180" t="s">
        <v>106</v>
      </c>
      <c r="F180" s="87">
        <v>45175</v>
      </c>
      <c r="G180" s="77">
        <v>1096918.8172800001</v>
      </c>
      <c r="H180" s="77">
        <v>-0.710758</v>
      </c>
      <c r="I180" s="77">
        <v>-7.7964401680000002</v>
      </c>
      <c r="J180" s="78">
        <f t="shared" si="2"/>
        <v>4.5445255064045648E-3</v>
      </c>
      <c r="K180" s="78">
        <f>I180/'סכום נכסי הקרן'!$C$42</f>
        <v>-2.7279358828613257E-5</v>
      </c>
    </row>
    <row r="181" spans="2:11">
      <c r="B181" t="s">
        <v>1651</v>
      </c>
      <c r="C181" t="s">
        <v>1652</v>
      </c>
      <c r="D181" t="s">
        <v>1339</v>
      </c>
      <c r="E181" t="s">
        <v>106</v>
      </c>
      <c r="F181" s="87">
        <v>45187</v>
      </c>
      <c r="G181" s="77">
        <v>498665.20600000001</v>
      </c>
      <c r="H181" s="77">
        <v>-0.641289</v>
      </c>
      <c r="I181" s="77">
        <v>-3.1978870419999996</v>
      </c>
      <c r="J181" s="78">
        <f t="shared" si="2"/>
        <v>1.8640403717351589E-3</v>
      </c>
      <c r="K181" s="78">
        <f>I181/'סכום נכסי הקרן'!$C$42</f>
        <v>-1.1189248712527364E-5</v>
      </c>
    </row>
    <row r="182" spans="2:11">
      <c r="B182" t="s">
        <v>1653</v>
      </c>
      <c r="C182" t="s">
        <v>1654</v>
      </c>
      <c r="D182" t="s">
        <v>1339</v>
      </c>
      <c r="E182" t="s">
        <v>106</v>
      </c>
      <c r="F182" s="87">
        <v>45175</v>
      </c>
      <c r="G182" s="77">
        <v>1246827.3740000001</v>
      </c>
      <c r="H182" s="77">
        <v>-0.68420599999999998</v>
      </c>
      <c r="I182" s="77">
        <v>-8.5308731000000009</v>
      </c>
      <c r="J182" s="78">
        <f t="shared" si="2"/>
        <v>4.9726246286060883E-3</v>
      </c>
      <c r="K182" s="78">
        <f>I182/'סכום נכסי הקרן'!$C$42</f>
        <v>-2.9849103360202221E-5</v>
      </c>
    </row>
    <row r="183" spans="2:11">
      <c r="B183" t="s">
        <v>1655</v>
      </c>
      <c r="C183" t="s">
        <v>1656</v>
      </c>
      <c r="D183" t="s">
        <v>1339</v>
      </c>
      <c r="E183" t="s">
        <v>106</v>
      </c>
      <c r="F183" s="87">
        <v>45187</v>
      </c>
      <c r="G183" s="77">
        <v>698333.77868800005</v>
      </c>
      <c r="H183" s="77">
        <v>-0.61210699999999996</v>
      </c>
      <c r="I183" s="77">
        <v>-4.2745515709999999</v>
      </c>
      <c r="J183" s="78">
        <f t="shared" si="2"/>
        <v>2.4916254372839568E-3</v>
      </c>
      <c r="K183" s="78">
        <f>I183/'סכום נכסי הקרן'!$C$42</f>
        <v>-1.4956444688093388E-5</v>
      </c>
    </row>
    <row r="184" spans="2:11">
      <c r="B184" t="s">
        <v>1657</v>
      </c>
      <c r="C184" t="s">
        <v>1658</v>
      </c>
      <c r="D184" t="s">
        <v>1339</v>
      </c>
      <c r="E184" t="s">
        <v>106</v>
      </c>
      <c r="F184" s="87">
        <v>45180</v>
      </c>
      <c r="G184" s="77">
        <v>1253467.4776000001</v>
      </c>
      <c r="H184" s="77">
        <v>-0.13165099999999999</v>
      </c>
      <c r="I184" s="77">
        <v>-1.650197232</v>
      </c>
      <c r="J184" s="78">
        <f t="shared" si="2"/>
        <v>9.6189584603020221E-4</v>
      </c>
      <c r="K184" s="78">
        <f>I184/'סכום נכסי הקרן'!$C$42</f>
        <v>-5.7739585579684217E-6</v>
      </c>
    </row>
    <row r="185" spans="2:11">
      <c r="B185" t="s">
        <v>1659</v>
      </c>
      <c r="C185" t="s">
        <v>1660</v>
      </c>
      <c r="D185" t="s">
        <v>1339</v>
      </c>
      <c r="E185" t="s">
        <v>106</v>
      </c>
      <c r="F185" s="87">
        <v>45197</v>
      </c>
      <c r="G185" s="77">
        <v>401614.50368000002</v>
      </c>
      <c r="H185" s="77">
        <v>-2.4933E-2</v>
      </c>
      <c r="I185" s="77">
        <v>-0.10013539199999999</v>
      </c>
      <c r="J185" s="78">
        <f t="shared" si="2"/>
        <v>5.8368669961146762E-5</v>
      </c>
      <c r="K185" s="78">
        <f>I185/'סכום נכסי הקרן'!$C$42</f>
        <v>-3.5036878767102583E-7</v>
      </c>
    </row>
    <row r="186" spans="2:11">
      <c r="B186" t="s">
        <v>1661</v>
      </c>
      <c r="C186" t="s">
        <v>1662</v>
      </c>
      <c r="D186" t="s">
        <v>1339</v>
      </c>
      <c r="E186" t="s">
        <v>106</v>
      </c>
      <c r="F186" s="87">
        <v>45090</v>
      </c>
      <c r="G186" s="77">
        <v>303656.53967999999</v>
      </c>
      <c r="H186" s="77">
        <v>7.8681419999999997</v>
      </c>
      <c r="I186" s="77">
        <v>23.892128872000001</v>
      </c>
      <c r="J186" s="78">
        <f t="shared" si="2"/>
        <v>-1.3926662261420555E-2</v>
      </c>
      <c r="K186" s="78">
        <f>I186/'סכום נכסי הקרן'!$C$42</f>
        <v>8.3597378115447487E-5</v>
      </c>
    </row>
    <row r="187" spans="2:11">
      <c r="B187" t="s">
        <v>1663</v>
      </c>
      <c r="C187" t="s">
        <v>1664</v>
      </c>
      <c r="D187" t="s">
        <v>1339</v>
      </c>
      <c r="E187" t="s">
        <v>106</v>
      </c>
      <c r="F187" s="87">
        <v>45090</v>
      </c>
      <c r="G187" s="77">
        <v>303656.53967999999</v>
      </c>
      <c r="H187" s="77">
        <v>7.7434349999999998</v>
      </c>
      <c r="I187" s="77">
        <v>23.513445736000001</v>
      </c>
      <c r="J187" s="78">
        <f t="shared" si="2"/>
        <v>-1.3705928807008792E-2</v>
      </c>
      <c r="K187" s="78">
        <f>I187/'סכום נכסי הקרן'!$C$42</f>
        <v>8.2272384538033998E-5</v>
      </c>
    </row>
    <row r="188" spans="2:11">
      <c r="B188" t="s">
        <v>1665</v>
      </c>
      <c r="C188" t="s">
        <v>1666</v>
      </c>
      <c r="D188" t="s">
        <v>1339</v>
      </c>
      <c r="E188" t="s">
        <v>106</v>
      </c>
      <c r="F188" s="87">
        <v>45126</v>
      </c>
      <c r="G188" s="77">
        <v>961579.04231999989</v>
      </c>
      <c r="H188" s="77">
        <v>7.376773</v>
      </c>
      <c r="I188" s="77">
        <v>70.933504974000002</v>
      </c>
      <c r="J188" s="78">
        <f t="shared" si="2"/>
        <v>-4.1346962930097368E-2</v>
      </c>
      <c r="K188" s="78">
        <f>I188/'סכום נכסי הקרן'!$C$42</f>
        <v>2.4819282819601952E-4</v>
      </c>
    </row>
    <row r="189" spans="2:11">
      <c r="B189" t="s">
        <v>1667</v>
      </c>
      <c r="C189" t="s">
        <v>1668</v>
      </c>
      <c r="D189" t="s">
        <v>1339</v>
      </c>
      <c r="E189" t="s">
        <v>106</v>
      </c>
      <c r="F189" s="87">
        <v>45089</v>
      </c>
      <c r="G189" s="77">
        <v>506094.2328</v>
      </c>
      <c r="H189" s="77">
        <v>7.2556719999999997</v>
      </c>
      <c r="I189" s="77">
        <v>36.720535534</v>
      </c>
      <c r="J189" s="78">
        <f t="shared" si="2"/>
        <v>-2.1404308472479022E-2</v>
      </c>
      <c r="K189" s="78">
        <f>I189/'סכום נכסי הקרן'!$C$42</f>
        <v>1.2848333901442565E-4</v>
      </c>
    </row>
    <row r="190" spans="2:11">
      <c r="B190" t="s">
        <v>1669</v>
      </c>
      <c r="C190" t="s">
        <v>1670</v>
      </c>
      <c r="D190" t="s">
        <v>1339</v>
      </c>
      <c r="E190" t="s">
        <v>106</v>
      </c>
      <c r="F190" s="87">
        <v>45089</v>
      </c>
      <c r="G190" s="77">
        <v>809750.77248000016</v>
      </c>
      <c r="H190" s="77">
        <v>7.2692439999999996</v>
      </c>
      <c r="I190" s="77">
        <v>58.862759115000003</v>
      </c>
      <c r="J190" s="78">
        <f t="shared" si="2"/>
        <v>-3.4310955309246889E-2</v>
      </c>
      <c r="K190" s="78">
        <f>I190/'סכום נכסי הקרן'!$C$42</f>
        <v>2.0595788500128086E-4</v>
      </c>
    </row>
    <row r="191" spans="2:11">
      <c r="B191" t="s">
        <v>1671</v>
      </c>
      <c r="C191" t="s">
        <v>1672</v>
      </c>
      <c r="D191" t="s">
        <v>1339</v>
      </c>
      <c r="E191" t="s">
        <v>106</v>
      </c>
      <c r="F191" s="87">
        <v>45089</v>
      </c>
      <c r="G191" s="77">
        <v>404875.38624000008</v>
      </c>
      <c r="H191" s="77">
        <v>7.2692439999999996</v>
      </c>
      <c r="I191" s="77">
        <v>29.431379558</v>
      </c>
      <c r="J191" s="78">
        <f t="shared" si="2"/>
        <v>-1.7155477654914892E-2</v>
      </c>
      <c r="K191" s="78">
        <f>I191/'סכום נכסי הקרן'!$C$42</f>
        <v>1.029789425023899E-4</v>
      </c>
    </row>
    <row r="192" spans="2:11">
      <c r="B192" t="s">
        <v>1673</v>
      </c>
      <c r="C192" t="s">
        <v>1674</v>
      </c>
      <c r="D192" t="s">
        <v>1339</v>
      </c>
      <c r="E192" t="s">
        <v>106</v>
      </c>
      <c r="F192" s="87">
        <v>45089</v>
      </c>
      <c r="G192" s="77">
        <v>506094.2328</v>
      </c>
      <c r="H192" s="77">
        <v>7.2019219999999997</v>
      </c>
      <c r="I192" s="77">
        <v>36.448510475000006</v>
      </c>
      <c r="J192" s="78">
        <f t="shared" si="2"/>
        <v>-2.1245745744827921E-2</v>
      </c>
      <c r="K192" s="78">
        <f>I192/'סכום נכסי הקרן'!$C$42</f>
        <v>1.2753153677713111E-4</v>
      </c>
    </row>
    <row r="193" spans="2:11">
      <c r="B193" t="s">
        <v>1675</v>
      </c>
      <c r="C193" t="s">
        <v>1676</v>
      </c>
      <c r="D193" t="s">
        <v>1339</v>
      </c>
      <c r="E193" t="s">
        <v>106</v>
      </c>
      <c r="F193" s="87">
        <v>45126</v>
      </c>
      <c r="G193" s="77">
        <v>506094.2328</v>
      </c>
      <c r="H193" s="77">
        <v>7.0523720000000001</v>
      </c>
      <c r="I193" s="77">
        <v>35.691648194000003</v>
      </c>
      <c r="J193" s="78">
        <f t="shared" si="2"/>
        <v>-2.0804572611099841E-2</v>
      </c>
      <c r="K193" s="78">
        <f>I193/'סכום נכסי הקרן'!$C$42</f>
        <v>1.2488331306190464E-4</v>
      </c>
    </row>
    <row r="194" spans="2:11">
      <c r="B194" t="s">
        <v>1677</v>
      </c>
      <c r="C194" t="s">
        <v>1678</v>
      </c>
      <c r="D194" t="s">
        <v>1339</v>
      </c>
      <c r="E194" t="s">
        <v>106</v>
      </c>
      <c r="F194" s="87">
        <v>45126</v>
      </c>
      <c r="G194" s="77">
        <v>688288.15660800005</v>
      </c>
      <c r="H194" s="77">
        <v>7.0393819999999998</v>
      </c>
      <c r="I194" s="77">
        <v>48.451230248000002</v>
      </c>
      <c r="J194" s="78">
        <f t="shared" si="2"/>
        <v>-2.8242101130008492E-2</v>
      </c>
      <c r="K194" s="78">
        <f>I194/'סכום נכסי הקרן'!$C$42</f>
        <v>1.6952846005897194E-4</v>
      </c>
    </row>
    <row r="195" spans="2:11">
      <c r="B195" t="s">
        <v>1679</v>
      </c>
      <c r="C195" t="s">
        <v>1680</v>
      </c>
      <c r="D195" t="s">
        <v>1339</v>
      </c>
      <c r="E195" t="s">
        <v>106</v>
      </c>
      <c r="F195" s="87">
        <v>45126</v>
      </c>
      <c r="G195" s="77">
        <v>850238.31110399996</v>
      </c>
      <c r="H195" s="77">
        <v>7.0393819999999998</v>
      </c>
      <c r="I195" s="77">
        <v>59.851519718000006</v>
      </c>
      <c r="J195" s="78">
        <f t="shared" si="2"/>
        <v>-3.4887301395824265E-2</v>
      </c>
      <c r="K195" s="78">
        <f>I195/'סכום נכסי הקרן'!$C$42</f>
        <v>2.0941750948420078E-4</v>
      </c>
    </row>
    <row r="196" spans="2:11">
      <c r="B196" t="s">
        <v>1681</v>
      </c>
      <c r="C196" t="s">
        <v>1682</v>
      </c>
      <c r="D196" t="s">
        <v>1339</v>
      </c>
      <c r="E196" t="s">
        <v>106</v>
      </c>
      <c r="F196" s="87">
        <v>45089</v>
      </c>
      <c r="G196" s="77">
        <v>404875.38624000008</v>
      </c>
      <c r="H196" s="77">
        <v>6.9371809999999998</v>
      </c>
      <c r="I196" s="77">
        <v>28.086938715999999</v>
      </c>
      <c r="J196" s="78">
        <f t="shared" si="2"/>
        <v>-1.6371806445149375E-2</v>
      </c>
      <c r="K196" s="78">
        <f>I196/'סכום נכסי הקרן'!$C$42</f>
        <v>9.8274810441799839E-5</v>
      </c>
    </row>
    <row r="197" spans="2:11">
      <c r="B197" t="s">
        <v>1683</v>
      </c>
      <c r="C197" t="s">
        <v>1684</v>
      </c>
      <c r="D197" t="s">
        <v>1339</v>
      </c>
      <c r="E197" t="s">
        <v>106</v>
      </c>
      <c r="F197" s="87">
        <v>45127</v>
      </c>
      <c r="G197" s="77">
        <v>910969.61904000002</v>
      </c>
      <c r="H197" s="77">
        <v>6.8930420000000003</v>
      </c>
      <c r="I197" s="77">
        <v>62.793521624</v>
      </c>
      <c r="J197" s="78">
        <f t="shared" si="2"/>
        <v>-3.6602186960724023E-2</v>
      </c>
      <c r="K197" s="78">
        <f>I197/'סכום נכסי הקרן'!$C$42</f>
        <v>2.1971142875233592E-4</v>
      </c>
    </row>
    <row r="198" spans="2:11">
      <c r="B198" t="s">
        <v>1685</v>
      </c>
      <c r="C198" t="s">
        <v>1686</v>
      </c>
      <c r="D198" t="s">
        <v>1339</v>
      </c>
      <c r="E198" t="s">
        <v>106</v>
      </c>
      <c r="F198" s="87">
        <v>45089</v>
      </c>
      <c r="G198" s="77">
        <v>404875.38624000008</v>
      </c>
      <c r="H198" s="77">
        <v>6.9192859999999996</v>
      </c>
      <c r="I198" s="77">
        <v>28.014487481</v>
      </c>
      <c r="J198" s="78">
        <f t="shared" si="2"/>
        <v>-1.6329574801176857E-2</v>
      </c>
      <c r="K198" s="78">
        <f>I198/'סכום נכסי הקרן'!$C$42</f>
        <v>9.8021307151252798E-5</v>
      </c>
    </row>
    <row r="199" spans="2:11">
      <c r="B199" t="s">
        <v>1687</v>
      </c>
      <c r="C199" t="s">
        <v>1688</v>
      </c>
      <c r="D199" t="s">
        <v>1339</v>
      </c>
      <c r="E199" t="s">
        <v>106</v>
      </c>
      <c r="F199" s="87">
        <v>45127</v>
      </c>
      <c r="G199" s="77">
        <v>708531.92591999995</v>
      </c>
      <c r="H199" s="77">
        <v>6.8399419999999997</v>
      </c>
      <c r="I199" s="77">
        <v>48.463172677999999</v>
      </c>
      <c r="J199" s="78">
        <f t="shared" si="2"/>
        <v>-2.8249062342635529E-2</v>
      </c>
      <c r="K199" s="78">
        <f>I199/'סכום נכסי הקרן'!$C$42</f>
        <v>1.6957024603131773E-4</v>
      </c>
    </row>
    <row r="200" spans="2:11">
      <c r="B200" t="s">
        <v>1689</v>
      </c>
      <c r="C200" t="s">
        <v>1690</v>
      </c>
      <c r="D200" t="s">
        <v>1339</v>
      </c>
      <c r="E200" t="s">
        <v>106</v>
      </c>
      <c r="F200" s="87">
        <v>45098</v>
      </c>
      <c r="G200" s="77">
        <v>1346210.659248</v>
      </c>
      <c r="H200" s="77">
        <v>6.6847599999999998</v>
      </c>
      <c r="I200" s="77">
        <v>89.99094732799999</v>
      </c>
      <c r="J200" s="78">
        <f t="shared" si="2"/>
        <v>-5.2455498492271081E-2</v>
      </c>
      <c r="K200" s="78">
        <f>I200/'סכום נכסי הקרן'!$C$42</f>
        <v>3.1487387712706517E-4</v>
      </c>
    </row>
    <row r="201" spans="2:11">
      <c r="B201" t="s">
        <v>1691</v>
      </c>
      <c r="C201" t="s">
        <v>1692</v>
      </c>
      <c r="D201" t="s">
        <v>1339</v>
      </c>
      <c r="E201" t="s">
        <v>106</v>
      </c>
      <c r="F201" s="87">
        <v>45098</v>
      </c>
      <c r="G201" s="77">
        <v>506094.2328</v>
      </c>
      <c r="H201" s="77">
        <v>6.7402119999999996</v>
      </c>
      <c r="I201" s="77">
        <v>34.111826592999996</v>
      </c>
      <c r="J201" s="78">
        <f t="shared" si="2"/>
        <v>-1.9883698544653286E-2</v>
      </c>
      <c r="K201" s="78">
        <f>I201/'סכום נכסי הקרן'!$C$42</f>
        <v>1.1935559535866869E-4</v>
      </c>
    </row>
    <row r="202" spans="2:11">
      <c r="B202" t="s">
        <v>1693</v>
      </c>
      <c r="C202" t="s">
        <v>1694</v>
      </c>
      <c r="D202" t="s">
        <v>1339</v>
      </c>
      <c r="E202" t="s">
        <v>106</v>
      </c>
      <c r="F202" s="87">
        <v>45098</v>
      </c>
      <c r="G202" s="77">
        <v>404875.38624000008</v>
      </c>
      <c r="H202" s="77">
        <v>6.7409829999999999</v>
      </c>
      <c r="I202" s="77">
        <v>27.292581834</v>
      </c>
      <c r="J202" s="78">
        <f t="shared" si="2"/>
        <v>-1.5908777802121507E-2</v>
      </c>
      <c r="K202" s="78">
        <f>I202/'סכום נכסי הקרן'!$C$42</f>
        <v>9.5495394970749649E-5</v>
      </c>
    </row>
    <row r="203" spans="2:11">
      <c r="B203" t="s">
        <v>1695</v>
      </c>
      <c r="C203" t="s">
        <v>1696</v>
      </c>
      <c r="D203" t="s">
        <v>1339</v>
      </c>
      <c r="E203" t="s">
        <v>106</v>
      </c>
      <c r="F203" s="87">
        <v>45097</v>
      </c>
      <c r="G203" s="77">
        <v>809750.77248000016</v>
      </c>
      <c r="H203" s="77">
        <v>6.4184150000000004</v>
      </c>
      <c r="I203" s="77">
        <v>51.973166442</v>
      </c>
      <c r="J203" s="78">
        <f t="shared" si="2"/>
        <v>-3.029502894330155E-2</v>
      </c>
      <c r="K203" s="78">
        <f>I203/'סכום נכסי הקרן'!$C$42</f>
        <v>1.8185154073904245E-4</v>
      </c>
    </row>
    <row r="204" spans="2:11">
      <c r="B204" t="s">
        <v>1697</v>
      </c>
      <c r="C204" t="s">
        <v>1698</v>
      </c>
      <c r="D204" t="s">
        <v>1339</v>
      </c>
      <c r="E204" t="s">
        <v>106</v>
      </c>
      <c r="F204" s="87">
        <v>45097</v>
      </c>
      <c r="G204" s="77">
        <v>860360.19576000003</v>
      </c>
      <c r="H204" s="77">
        <v>6.4118779999999997</v>
      </c>
      <c r="I204" s="77">
        <v>55.165249640000006</v>
      </c>
      <c r="J204" s="78">
        <f t="shared" ref="J204:J267" si="3">I204/$I$11</f>
        <v>-3.2155686268861172E-2</v>
      </c>
      <c r="K204" s="78">
        <f>I204/'סכום נכסי הקרן'!$C$42</f>
        <v>1.9302048208825407E-4</v>
      </c>
    </row>
    <row r="205" spans="2:11">
      <c r="B205" t="s">
        <v>1699</v>
      </c>
      <c r="C205" t="s">
        <v>1700</v>
      </c>
      <c r="D205" t="s">
        <v>1339</v>
      </c>
      <c r="E205" t="s">
        <v>106</v>
      </c>
      <c r="F205" s="87">
        <v>45097</v>
      </c>
      <c r="G205" s="77">
        <v>961579.04231999989</v>
      </c>
      <c r="H205" s="77">
        <v>6.4118779999999997</v>
      </c>
      <c r="I205" s="77">
        <v>61.655279008999997</v>
      </c>
      <c r="J205" s="78">
        <f t="shared" si="3"/>
        <v>-3.5938708182604813E-2</v>
      </c>
      <c r="K205" s="78">
        <f>I205/'סכום נכסי הקרן'!$C$42</f>
        <v>2.1572877409719611E-4</v>
      </c>
    </row>
    <row r="206" spans="2:11">
      <c r="B206" t="s">
        <v>1701</v>
      </c>
      <c r="C206" t="s">
        <v>1702</v>
      </c>
      <c r="D206" t="s">
        <v>1339</v>
      </c>
      <c r="E206" t="s">
        <v>106</v>
      </c>
      <c r="F206" s="87">
        <v>45098</v>
      </c>
      <c r="G206" s="77">
        <v>428091.36105000007</v>
      </c>
      <c r="H206" s="77">
        <v>6.1826660000000002</v>
      </c>
      <c r="I206" s="77">
        <v>26.467457434</v>
      </c>
      <c r="J206" s="78">
        <f t="shared" si="3"/>
        <v>-1.5427814849677189E-2</v>
      </c>
      <c r="K206" s="78">
        <f>I206/'סכום נכסי הקרן'!$C$42</f>
        <v>9.2608325474823747E-5</v>
      </c>
    </row>
    <row r="207" spans="2:11">
      <c r="B207" t="s">
        <v>1703</v>
      </c>
      <c r="C207" t="s">
        <v>1704</v>
      </c>
      <c r="D207" t="s">
        <v>1339</v>
      </c>
      <c r="E207" t="s">
        <v>106</v>
      </c>
      <c r="F207" s="87">
        <v>45050</v>
      </c>
      <c r="G207" s="77">
        <v>607313.07935999997</v>
      </c>
      <c r="H207" s="77">
        <v>5.9883559999999996</v>
      </c>
      <c r="I207" s="77">
        <v>36.368070892999995</v>
      </c>
      <c r="J207" s="78">
        <f t="shared" si="3"/>
        <v>-2.1198857713335809E-2</v>
      </c>
      <c r="K207" s="78">
        <f>I207/'סכום נכסי הקרן'!$C$42</f>
        <v>1.2725008265523474E-4</v>
      </c>
    </row>
    <row r="208" spans="2:11">
      <c r="B208" t="s">
        <v>1705</v>
      </c>
      <c r="C208" t="s">
        <v>1706</v>
      </c>
      <c r="D208" t="s">
        <v>1339</v>
      </c>
      <c r="E208" t="s">
        <v>106</v>
      </c>
      <c r="F208" s="87">
        <v>45050</v>
      </c>
      <c r="G208" s="77">
        <v>354265.96295999998</v>
      </c>
      <c r="H208" s="77">
        <v>5.932658</v>
      </c>
      <c r="I208" s="77">
        <v>21.017387402000001</v>
      </c>
      <c r="J208" s="78">
        <f t="shared" si="3"/>
        <v>-1.2250982636717514E-2</v>
      </c>
      <c r="K208" s="78">
        <f>I208/'סכום נכסי הקרן'!$C$42</f>
        <v>7.3538799788700409E-5</v>
      </c>
    </row>
    <row r="209" spans="2:11">
      <c r="B209" t="s">
        <v>1707</v>
      </c>
      <c r="C209" t="s">
        <v>1708</v>
      </c>
      <c r="D209" t="s">
        <v>1339</v>
      </c>
      <c r="E209" t="s">
        <v>106</v>
      </c>
      <c r="F209" s="87">
        <v>45131</v>
      </c>
      <c r="G209" s="77">
        <v>516216.11745600001</v>
      </c>
      <c r="H209" s="77">
        <v>4.8554060000000003</v>
      </c>
      <c r="I209" s="77">
        <v>25.064387015000001</v>
      </c>
      <c r="J209" s="78">
        <f t="shared" si="3"/>
        <v>-1.4609968605875009E-2</v>
      </c>
      <c r="K209" s="78">
        <f>I209/'סכום נכסי הקרן'!$C$42</f>
        <v>8.7699051421928363E-5</v>
      </c>
    </row>
    <row r="210" spans="2:11">
      <c r="B210" t="s">
        <v>1709</v>
      </c>
      <c r="C210" t="s">
        <v>1710</v>
      </c>
      <c r="D210" t="s">
        <v>1339</v>
      </c>
      <c r="E210" t="s">
        <v>106</v>
      </c>
      <c r="F210" s="87">
        <v>45127</v>
      </c>
      <c r="G210" s="77">
        <v>1144736</v>
      </c>
      <c r="H210" s="77">
        <v>-7.225752</v>
      </c>
      <c r="I210" s="77">
        <v>-82.715779999999995</v>
      </c>
      <c r="J210" s="78">
        <f t="shared" si="3"/>
        <v>4.8214821622696837E-2</v>
      </c>
      <c r="K210" s="78">
        <f>I210/'סכום נכסי הקרן'!$C$42</f>
        <v>-2.8941842620302806E-4</v>
      </c>
    </row>
    <row r="211" spans="2:11">
      <c r="B211" t="s">
        <v>1711</v>
      </c>
      <c r="C211" t="s">
        <v>1712</v>
      </c>
      <c r="D211" t="s">
        <v>1339</v>
      </c>
      <c r="E211" t="s">
        <v>106</v>
      </c>
      <c r="F211" s="87">
        <v>45091</v>
      </c>
      <c r="G211" s="77">
        <v>3221640</v>
      </c>
      <c r="H211" s="77">
        <v>-7.1568560000000003</v>
      </c>
      <c r="I211" s="77">
        <v>-230.56811999999999</v>
      </c>
      <c r="J211" s="78">
        <f t="shared" si="3"/>
        <v>0.1343975814249779</v>
      </c>
      <c r="K211" s="78">
        <f>I211/'סכום נכסי הקרן'!$C$42</f>
        <v>-8.0674645663730577E-4</v>
      </c>
    </row>
    <row r="212" spans="2:11">
      <c r="B212" t="s">
        <v>1713</v>
      </c>
      <c r="C212" t="s">
        <v>1714</v>
      </c>
      <c r="D212" t="s">
        <v>1339</v>
      </c>
      <c r="E212" t="s">
        <v>106</v>
      </c>
      <c r="F212" s="87">
        <v>45120</v>
      </c>
      <c r="G212" s="77">
        <v>1256220</v>
      </c>
      <c r="H212" s="77">
        <v>-6.8702439999999996</v>
      </c>
      <c r="I212" s="77">
        <v>-86.30538</v>
      </c>
      <c r="J212" s="78">
        <f t="shared" si="3"/>
        <v>5.0307190499552415E-2</v>
      </c>
      <c r="K212" s="78">
        <f>I212/'סכום נכסי הקרן'!$C$42</f>
        <v>-3.0197825919618112E-4</v>
      </c>
    </row>
    <row r="213" spans="2:11">
      <c r="B213" t="s">
        <v>1715</v>
      </c>
      <c r="C213" t="s">
        <v>1716</v>
      </c>
      <c r="D213" t="s">
        <v>1339</v>
      </c>
      <c r="E213" t="s">
        <v>106</v>
      </c>
      <c r="F213" s="87">
        <v>45069</v>
      </c>
      <c r="G213" s="77">
        <v>1564512</v>
      </c>
      <c r="H213" s="77">
        <v>-5.4250990000000003</v>
      </c>
      <c r="I213" s="77">
        <v>-84.876320000000007</v>
      </c>
      <c r="J213" s="78">
        <f t="shared" si="3"/>
        <v>4.9474194993880692E-2</v>
      </c>
      <c r="K213" s="78">
        <f>I213/'סכום נכסי הקרן'!$C$42</f>
        <v>-2.9697804888383572E-4</v>
      </c>
    </row>
    <row r="214" spans="2:11">
      <c r="B214" t="s">
        <v>1717</v>
      </c>
      <c r="C214" t="s">
        <v>1718</v>
      </c>
      <c r="D214" t="s">
        <v>1339</v>
      </c>
      <c r="E214" t="s">
        <v>106</v>
      </c>
      <c r="F214" s="87">
        <v>45043</v>
      </c>
      <c r="G214" s="77">
        <v>1154700</v>
      </c>
      <c r="H214" s="77">
        <v>6.0635700000000003</v>
      </c>
      <c r="I214" s="77">
        <v>70.01603999999999</v>
      </c>
      <c r="J214" s="78">
        <f t="shared" si="3"/>
        <v>-4.081217488764062E-2</v>
      </c>
      <c r="K214" s="78">
        <f>I214/'סכום נכסי הקרן'!$C$42</f>
        <v>2.4498266359536549E-4</v>
      </c>
    </row>
    <row r="215" spans="2:11">
      <c r="B215" t="s">
        <v>1719</v>
      </c>
      <c r="C215" t="s">
        <v>1720</v>
      </c>
      <c r="D215" t="s">
        <v>1339</v>
      </c>
      <c r="E215" t="s">
        <v>106</v>
      </c>
      <c r="F215" s="87">
        <v>45040</v>
      </c>
      <c r="G215" s="77">
        <v>13894890</v>
      </c>
      <c r="H215" s="77">
        <v>5.5465520000000001</v>
      </c>
      <c r="I215" s="77">
        <f>770.68735+35.5728415731305</f>
        <v>806.26019157313056</v>
      </c>
      <c r="J215" s="78">
        <f t="shared" si="3"/>
        <v>-0.46996705245576931</v>
      </c>
      <c r="K215" s="78">
        <f>I215/'סכום נכסי הקרן'!$C$42</f>
        <v>2.8210645629557912E-3</v>
      </c>
    </row>
    <row r="216" spans="2:11">
      <c r="B216" t="s">
        <v>1721</v>
      </c>
      <c r="C216" t="s">
        <v>1722</v>
      </c>
      <c r="D216" t="s">
        <v>1339</v>
      </c>
      <c r="E216" t="s">
        <v>106</v>
      </c>
      <c r="F216" s="87">
        <v>45145</v>
      </c>
      <c r="G216" s="77">
        <v>2694300</v>
      </c>
      <c r="H216" s="77">
        <v>4.7229619999999999</v>
      </c>
      <c r="I216" s="77">
        <v>127.25076</v>
      </c>
      <c r="J216" s="78">
        <f t="shared" si="3"/>
        <v>-7.4174150261928334E-2</v>
      </c>
      <c r="K216" s="78">
        <f>I216/'סכום נכסי הקרן'!$C$42</f>
        <v>4.4524412019495237E-4</v>
      </c>
    </row>
    <row r="217" spans="2:11">
      <c r="B217" t="s">
        <v>1723</v>
      </c>
      <c r="C217" t="s">
        <v>1724</v>
      </c>
      <c r="D217" t="s">
        <v>1339</v>
      </c>
      <c r="E217" t="s">
        <v>106</v>
      </c>
      <c r="F217" s="87">
        <v>45148</v>
      </c>
      <c r="G217" s="77">
        <v>3849000</v>
      </c>
      <c r="H217" s="77">
        <v>3.4628939999999999</v>
      </c>
      <c r="I217" s="77">
        <v>133.2868</v>
      </c>
      <c r="J217" s="78">
        <f t="shared" si="3"/>
        <v>-7.7692542906082365E-2</v>
      </c>
      <c r="K217" s="78">
        <f>I217/'סכום נכסי הקרן'!$C$42</f>
        <v>4.6636392583903296E-4</v>
      </c>
    </row>
    <row r="218" spans="2:11">
      <c r="B218" t="s">
        <v>1725</v>
      </c>
      <c r="C218" t="s">
        <v>1726</v>
      </c>
      <c r="D218" t="s">
        <v>1339</v>
      </c>
      <c r="E218" t="s">
        <v>106</v>
      </c>
      <c r="F218" s="87">
        <v>45162</v>
      </c>
      <c r="G218" s="77">
        <v>3752775</v>
      </c>
      <c r="H218" s="77">
        <v>2.0365500000000001</v>
      </c>
      <c r="I218" s="77">
        <v>76.427130000000005</v>
      </c>
      <c r="J218" s="78">
        <f t="shared" si="3"/>
        <v>-4.454918324030388E-2</v>
      </c>
      <c r="K218" s="78">
        <f>I218/'סכום נכסי הקרן'!$C$42</f>
        <v>2.6741475065355407E-4</v>
      </c>
    </row>
    <row r="219" spans="2:11">
      <c r="B219" t="s">
        <v>1727</v>
      </c>
      <c r="C219" t="s">
        <v>1728</v>
      </c>
      <c r="D219" t="s">
        <v>1339</v>
      </c>
      <c r="E219" t="s">
        <v>106</v>
      </c>
      <c r="F219" s="87">
        <v>45155</v>
      </c>
      <c r="G219" s="77">
        <v>1154700</v>
      </c>
      <c r="H219" s="77">
        <v>2.007971</v>
      </c>
      <c r="I219" s="77">
        <v>23.186040000000002</v>
      </c>
      <c r="J219" s="78">
        <f t="shared" si="3"/>
        <v>-1.35150848210186E-2</v>
      </c>
      <c r="K219" s="78">
        <f>I219/'סכום נכסי הקרן'!$C$42</f>
        <v>8.1126808048965476E-5</v>
      </c>
    </row>
    <row r="220" spans="2:11">
      <c r="B220" t="s">
        <v>1729</v>
      </c>
      <c r="C220" t="s">
        <v>1730</v>
      </c>
      <c r="D220" t="s">
        <v>1339</v>
      </c>
      <c r="E220" t="s">
        <v>106</v>
      </c>
      <c r="F220" s="87">
        <v>45159</v>
      </c>
      <c r="G220" s="77">
        <v>1270170</v>
      </c>
      <c r="H220" s="77">
        <v>1.579288</v>
      </c>
      <c r="I220" s="77">
        <v>20.059639999999998</v>
      </c>
      <c r="J220" s="78">
        <f t="shared" si="3"/>
        <v>-1.1692714067563824E-2</v>
      </c>
      <c r="K220" s="78">
        <f>I220/'סכום נכסי הקרן'!$C$42</f>
        <v>7.0187688963330936E-5</v>
      </c>
    </row>
    <row r="221" spans="2:11">
      <c r="B221" t="s">
        <v>1731</v>
      </c>
      <c r="C221" t="s">
        <v>1732</v>
      </c>
      <c r="D221" t="s">
        <v>1339</v>
      </c>
      <c r="E221" t="s">
        <v>106</v>
      </c>
      <c r="F221" s="87">
        <v>45181</v>
      </c>
      <c r="G221" s="77">
        <v>1924500</v>
      </c>
      <c r="H221" s="77">
        <v>1.449384</v>
      </c>
      <c r="I221" s="77">
        <v>27.8934</v>
      </c>
      <c r="J221" s="78">
        <f t="shared" si="3"/>
        <v>-1.6258993210854472E-2</v>
      </c>
      <c r="K221" s="78">
        <f>I221/'סכום נכסי הקרן'!$C$42</f>
        <v>9.759762803967446E-5</v>
      </c>
    </row>
    <row r="222" spans="2:11">
      <c r="B222" t="s">
        <v>1733</v>
      </c>
      <c r="C222" t="s">
        <v>1734</v>
      </c>
      <c r="D222" t="s">
        <v>1339</v>
      </c>
      <c r="E222" t="s">
        <v>106</v>
      </c>
      <c r="F222" s="87">
        <v>45166</v>
      </c>
      <c r="G222" s="77">
        <v>577350</v>
      </c>
      <c r="H222" s="77">
        <v>1.38703</v>
      </c>
      <c r="I222" s="77">
        <v>8.0080200000000001</v>
      </c>
      <c r="J222" s="78">
        <f t="shared" si="3"/>
        <v>-4.6678548621676393E-3</v>
      </c>
      <c r="K222" s="78">
        <f>I222/'סכום נכסי הקרן'!$C$42</f>
        <v>2.8019666203986387E-5</v>
      </c>
    </row>
    <row r="223" spans="2:11">
      <c r="B223" t="s">
        <v>1735</v>
      </c>
      <c r="C223" t="s">
        <v>1736</v>
      </c>
      <c r="D223" t="s">
        <v>1339</v>
      </c>
      <c r="E223" t="s">
        <v>106</v>
      </c>
      <c r="F223" s="87">
        <v>45196</v>
      </c>
      <c r="G223" s="77">
        <v>5003700</v>
      </c>
      <c r="H223" s="77">
        <v>-2.3726000000000001E-2</v>
      </c>
      <c r="I223" s="77">
        <v>-1.18716</v>
      </c>
      <c r="J223" s="78">
        <f t="shared" si="3"/>
        <v>6.919925996901774E-4</v>
      </c>
      <c r="K223" s="78">
        <f>I223/'סכום נכסי הקרן'!$C$42</f>
        <v>-4.1538141676375034E-6</v>
      </c>
    </row>
    <row r="224" spans="2:11" s="92" customFormat="1">
      <c r="B224" s="79" t="s">
        <v>1737</v>
      </c>
      <c r="C224" s="79"/>
      <c r="D224" s="79"/>
      <c r="E224" s="79"/>
      <c r="F224" s="94"/>
      <c r="G224" s="81"/>
      <c r="H224" s="81"/>
      <c r="I224" s="81">
        <f>SUM(I225:I277)</f>
        <v>451.50490035099995</v>
      </c>
      <c r="J224" s="80">
        <f t="shared" si="3"/>
        <v>-0.26318107901777599</v>
      </c>
      <c r="K224" s="80">
        <f>I224/'סכום נכסי הקרן'!$C$42</f>
        <v>1.5797933318472174E-3</v>
      </c>
    </row>
    <row r="225" spans="2:11">
      <c r="B225" t="s">
        <v>1738</v>
      </c>
      <c r="C225" t="s">
        <v>1739</v>
      </c>
      <c r="D225" t="s">
        <v>1339</v>
      </c>
      <c r="E225" t="s">
        <v>120</v>
      </c>
      <c r="F225" s="87">
        <v>45166</v>
      </c>
      <c r="G225" s="77">
        <v>64739.03779200001</v>
      </c>
      <c r="H225" s="77">
        <v>-0.41484100000000002</v>
      </c>
      <c r="I225" s="77">
        <v>-0.26856397299999996</v>
      </c>
      <c r="J225" s="78">
        <f t="shared" si="3"/>
        <v>1.5654526926395143E-4</v>
      </c>
      <c r="K225" s="78">
        <f>I225/'סכום נכסי הקרן'!$C$42</f>
        <v>-9.3969206843594436E-7</v>
      </c>
    </row>
    <row r="226" spans="2:11">
      <c r="B226" t="s">
        <v>1740</v>
      </c>
      <c r="C226" t="s">
        <v>1741</v>
      </c>
      <c r="D226" t="s">
        <v>1339</v>
      </c>
      <c r="E226" t="s">
        <v>120</v>
      </c>
      <c r="F226" s="87">
        <v>45166</v>
      </c>
      <c r="G226" s="77">
        <v>84160.749129999982</v>
      </c>
      <c r="H226" s="77">
        <v>-0.57118999999999998</v>
      </c>
      <c r="I226" s="77">
        <v>-0.48071765</v>
      </c>
      <c r="J226" s="78">
        <f t="shared" si="3"/>
        <v>2.8020911784464839E-4</v>
      </c>
      <c r="K226" s="78">
        <f>I226/'סכום נכסי הקרן'!$C$42</f>
        <v>-1.6820072991032434E-6</v>
      </c>
    </row>
    <row r="227" spans="2:11">
      <c r="B227" t="s">
        <v>1742</v>
      </c>
      <c r="C227" t="s">
        <v>1743</v>
      </c>
      <c r="D227" t="s">
        <v>1339</v>
      </c>
      <c r="E227" t="s">
        <v>120</v>
      </c>
      <c r="F227" s="87">
        <v>45168</v>
      </c>
      <c r="G227" s="77">
        <v>84160.749129999982</v>
      </c>
      <c r="H227" s="77">
        <v>-1.8423069999999999</v>
      </c>
      <c r="I227" s="77">
        <v>-1.55049964</v>
      </c>
      <c r="J227" s="78">
        <f t="shared" si="3"/>
        <v>9.0378236859587941E-4</v>
      </c>
      <c r="K227" s="78">
        <f>I227/'סכום נכסי הקרן'!$C$42</f>
        <v>-5.4251216108602443E-6</v>
      </c>
    </row>
    <row r="228" spans="2:11">
      <c r="B228" t="s">
        <v>1744</v>
      </c>
      <c r="C228" t="s">
        <v>1745</v>
      </c>
      <c r="D228" t="s">
        <v>1339</v>
      </c>
      <c r="E228" t="s">
        <v>106</v>
      </c>
      <c r="F228" s="87">
        <v>45166</v>
      </c>
      <c r="G228" s="77">
        <v>317640.597862</v>
      </c>
      <c r="H228" s="77">
        <v>0.83067599999999997</v>
      </c>
      <c r="I228" s="77">
        <v>2.6385629779999999</v>
      </c>
      <c r="J228" s="78">
        <f t="shared" si="3"/>
        <v>-1.5380117714482262E-3</v>
      </c>
      <c r="K228" s="78">
        <f>I228/'סכום נכסי הקרן'!$C$42</f>
        <v>9.2322014557601352E-6</v>
      </c>
    </row>
    <row r="229" spans="2:11">
      <c r="B229" t="s">
        <v>1746</v>
      </c>
      <c r="C229" t="s">
        <v>1747</v>
      </c>
      <c r="D229" t="s">
        <v>1339</v>
      </c>
      <c r="E229" t="s">
        <v>106</v>
      </c>
      <c r="F229" s="87">
        <v>45167</v>
      </c>
      <c r="G229" s="77">
        <v>225126.83507999999</v>
      </c>
      <c r="H229" s="77">
        <v>1.111299</v>
      </c>
      <c r="I229" s="77">
        <v>2.5018318580000001</v>
      </c>
      <c r="J229" s="78">
        <f t="shared" si="3"/>
        <v>-1.4583115430145278E-3</v>
      </c>
      <c r="K229" s="78">
        <f>I229/'סכום נכסי הקרן'!$C$42</f>
        <v>8.7537860244678553E-6</v>
      </c>
    </row>
    <row r="230" spans="2:11">
      <c r="B230" t="s">
        <v>1748</v>
      </c>
      <c r="C230" t="s">
        <v>1749</v>
      </c>
      <c r="D230" t="s">
        <v>1339</v>
      </c>
      <c r="E230" t="s">
        <v>106</v>
      </c>
      <c r="F230" s="87">
        <v>45127</v>
      </c>
      <c r="G230" s="77">
        <v>182368.012861</v>
      </c>
      <c r="H230" s="77">
        <v>-8.0600310000000004</v>
      </c>
      <c r="I230" s="77">
        <v>-14.698918060999999</v>
      </c>
      <c r="J230" s="78">
        <f t="shared" si="3"/>
        <v>8.5679626349138196E-3</v>
      </c>
      <c r="K230" s="78">
        <f>I230/'סכום נכסי הקרן'!$C$42</f>
        <v>-5.1430787838812438E-5</v>
      </c>
    </row>
    <row r="231" spans="2:11">
      <c r="B231" t="s">
        <v>1750</v>
      </c>
      <c r="C231" t="s">
        <v>1751</v>
      </c>
      <c r="D231" t="s">
        <v>1339</v>
      </c>
      <c r="E231" t="s">
        <v>106</v>
      </c>
      <c r="F231" s="87">
        <v>45127</v>
      </c>
      <c r="G231" s="77">
        <v>474556.82276000001</v>
      </c>
      <c r="H231" s="77">
        <v>-8.0337359999999993</v>
      </c>
      <c r="I231" s="77">
        <v>-38.124642032000004</v>
      </c>
      <c r="J231" s="78">
        <f t="shared" si="3"/>
        <v>2.2222758644143241E-2</v>
      </c>
      <c r="K231" s="78">
        <f>I231/'סכום נכסי הקרן'!$C$42</f>
        <v>-1.333962382565365E-4</v>
      </c>
    </row>
    <row r="232" spans="2:11">
      <c r="B232" t="s">
        <v>1752</v>
      </c>
      <c r="C232" t="s">
        <v>1753</v>
      </c>
      <c r="D232" t="s">
        <v>1339</v>
      </c>
      <c r="E232" t="s">
        <v>106</v>
      </c>
      <c r="F232" s="87">
        <v>45127</v>
      </c>
      <c r="G232" s="77">
        <v>413955.05075400003</v>
      </c>
      <c r="H232" s="77">
        <v>-8.0273629999999994</v>
      </c>
      <c r="I232" s="77">
        <v>-33.229676023000003</v>
      </c>
      <c r="J232" s="78">
        <f t="shared" si="3"/>
        <v>1.9369495180108939E-2</v>
      </c>
      <c r="K232" s="78">
        <f>I232/'סכום נכסי הקרן'!$C$42</f>
        <v>-1.1626899411228618E-4</v>
      </c>
    </row>
    <row r="233" spans="2:11">
      <c r="B233" t="s">
        <v>1754</v>
      </c>
      <c r="C233" t="s">
        <v>1755</v>
      </c>
      <c r="D233" t="s">
        <v>1339</v>
      </c>
      <c r="E233" t="s">
        <v>106</v>
      </c>
      <c r="F233" s="87">
        <v>45168</v>
      </c>
      <c r="G233" s="77">
        <v>135589.60063999999</v>
      </c>
      <c r="H233" s="77">
        <v>-2.4545110000000001</v>
      </c>
      <c r="I233" s="77">
        <v>-3.3280619210000002</v>
      </c>
      <c r="J233" s="78">
        <f t="shared" si="3"/>
        <v>1.9399189836607331E-3</v>
      </c>
      <c r="K233" s="78">
        <f>I233/'סכום נכסי הקרן'!$C$42</f>
        <v>-1.1644724180586177E-5</v>
      </c>
    </row>
    <row r="234" spans="2:11">
      <c r="B234" t="s">
        <v>1756</v>
      </c>
      <c r="C234" t="s">
        <v>1757</v>
      </c>
      <c r="D234" t="s">
        <v>1339</v>
      </c>
      <c r="E234" t="s">
        <v>106</v>
      </c>
      <c r="F234" s="87">
        <v>45166</v>
      </c>
      <c r="G234" s="77">
        <v>271179.20127999998</v>
      </c>
      <c r="H234" s="77">
        <v>-2.3915009999999999</v>
      </c>
      <c r="I234" s="77">
        <v>-6.4852533860000001</v>
      </c>
      <c r="J234" s="78">
        <f t="shared" si="3"/>
        <v>3.7802380051784644E-3</v>
      </c>
      <c r="K234" s="78">
        <f>I234/'סכום נכסי הקרן'!$C$42</f>
        <v>-2.2691581080465893E-5</v>
      </c>
    </row>
    <row r="235" spans="2:11">
      <c r="B235" t="s">
        <v>1758</v>
      </c>
      <c r="C235" t="s">
        <v>1759</v>
      </c>
      <c r="D235" t="s">
        <v>1339</v>
      </c>
      <c r="E235" t="s">
        <v>106</v>
      </c>
      <c r="F235" s="87">
        <v>45166</v>
      </c>
      <c r="G235" s="77">
        <v>81353.760383999994</v>
      </c>
      <c r="H235" s="77">
        <v>-2.354304</v>
      </c>
      <c r="I235" s="77">
        <v>-1.9153149780000001</v>
      </c>
      <c r="J235" s="78">
        <f t="shared" si="3"/>
        <v>1.1164323181809992E-3</v>
      </c>
      <c r="K235" s="78">
        <f>I235/'סכום נכסי הקרן'!$C$42</f>
        <v>-6.7015924484523673E-6</v>
      </c>
    </row>
    <row r="236" spans="2:11">
      <c r="B236" t="s">
        <v>1760</v>
      </c>
      <c r="C236" t="s">
        <v>1761</v>
      </c>
      <c r="D236" t="s">
        <v>1339</v>
      </c>
      <c r="E236" t="s">
        <v>106</v>
      </c>
      <c r="F236" s="87">
        <v>45168</v>
      </c>
      <c r="G236" s="77">
        <v>108471.68051200001</v>
      </c>
      <c r="H236" s="77">
        <v>-2.3507289999999998</v>
      </c>
      <c r="I236" s="77">
        <v>-2.54987523</v>
      </c>
      <c r="J236" s="78">
        <f t="shared" si="3"/>
        <v>1.4863159045901892E-3</v>
      </c>
      <c r="K236" s="78">
        <f>I236/'סכום נכסי הקרן'!$C$42</f>
        <v>-8.9218874086744298E-6</v>
      </c>
    </row>
    <row r="237" spans="2:11">
      <c r="B237" t="s">
        <v>1762</v>
      </c>
      <c r="C237" t="s">
        <v>1763</v>
      </c>
      <c r="D237" t="s">
        <v>1339</v>
      </c>
      <c r="E237" t="s">
        <v>106</v>
      </c>
      <c r="F237" s="87">
        <v>45189</v>
      </c>
      <c r="G237" s="77">
        <v>101692.20048</v>
      </c>
      <c r="H237" s="77">
        <v>-0.92649800000000004</v>
      </c>
      <c r="I237" s="77">
        <v>-0.94217631800000001</v>
      </c>
      <c r="J237" s="78">
        <f t="shared" si="3"/>
        <v>5.4919222317070934E-4</v>
      </c>
      <c r="K237" s="78">
        <f>I237/'סכום נכסי הקרן'!$C$42</f>
        <v>-3.2966283720146714E-6</v>
      </c>
    </row>
    <row r="238" spans="2:11">
      <c r="B238" t="s">
        <v>1764</v>
      </c>
      <c r="C238" t="s">
        <v>1765</v>
      </c>
      <c r="D238" t="s">
        <v>1339</v>
      </c>
      <c r="E238" t="s">
        <v>106</v>
      </c>
      <c r="F238" s="87">
        <v>45189</v>
      </c>
      <c r="G238" s="77">
        <v>101692.20048</v>
      </c>
      <c r="H238" s="77">
        <v>-0.88827400000000001</v>
      </c>
      <c r="I238" s="77">
        <v>-0.90330502000000013</v>
      </c>
      <c r="J238" s="78">
        <f t="shared" si="3"/>
        <v>5.2653424062720083E-4</v>
      </c>
      <c r="K238" s="78">
        <f>I238/'סכום נכסי הקרן'!$C$42</f>
        <v>-3.1606196214276748E-6</v>
      </c>
    </row>
    <row r="239" spans="2:11">
      <c r="B239" t="s">
        <v>1766</v>
      </c>
      <c r="C239" t="s">
        <v>1767</v>
      </c>
      <c r="D239" t="s">
        <v>1339</v>
      </c>
      <c r="E239" t="s">
        <v>106</v>
      </c>
      <c r="F239" s="87">
        <v>45195</v>
      </c>
      <c r="G239" s="77">
        <v>101692.20048</v>
      </c>
      <c r="H239" s="77">
        <v>-0.216803</v>
      </c>
      <c r="I239" s="77">
        <v>-0.22047187299999998</v>
      </c>
      <c r="J239" s="78">
        <f t="shared" si="3"/>
        <v>1.285125042587626E-4</v>
      </c>
      <c r="K239" s="78">
        <f>I239/'סכום נכסי הקרן'!$C$42</f>
        <v>-7.7142018736562569E-7</v>
      </c>
    </row>
    <row r="240" spans="2:11">
      <c r="B240" t="s">
        <v>1768</v>
      </c>
      <c r="C240" t="s">
        <v>1769</v>
      </c>
      <c r="D240" t="s">
        <v>1339</v>
      </c>
      <c r="E240" t="s">
        <v>106</v>
      </c>
      <c r="F240" s="87">
        <v>45196</v>
      </c>
      <c r="G240" s="77">
        <v>101692.20048</v>
      </c>
      <c r="H240" s="77">
        <v>7.5056999999999999E-2</v>
      </c>
      <c r="I240" s="77">
        <v>7.6327425000000004E-2</v>
      </c>
      <c r="J240" s="78">
        <f t="shared" si="3"/>
        <v>-4.4491065444764853E-5</v>
      </c>
      <c r="K240" s="78">
        <f>I240/'סכום נכסי הקרן'!$C$42</f>
        <v>2.6706588778622004E-7</v>
      </c>
    </row>
    <row r="241" spans="2:11">
      <c r="B241" t="s">
        <v>1770</v>
      </c>
      <c r="C241" t="s">
        <v>1771</v>
      </c>
      <c r="D241" t="s">
        <v>1339</v>
      </c>
      <c r="E241" t="s">
        <v>120</v>
      </c>
      <c r="F241" s="87">
        <v>45176</v>
      </c>
      <c r="G241" s="77">
        <v>161937.50214</v>
      </c>
      <c r="H241" s="77">
        <v>-0.34638600000000003</v>
      </c>
      <c r="I241" s="77">
        <v>-0.56092954899999992</v>
      </c>
      <c r="J241" s="78">
        <f t="shared" si="3"/>
        <v>3.2696443348457556E-4</v>
      </c>
      <c r="K241" s="78">
        <f>I241/'סכום נכסי הקרן'!$C$42</f>
        <v>-1.9626647694352189E-6</v>
      </c>
    </row>
    <row r="242" spans="2:11">
      <c r="B242" t="s">
        <v>1772</v>
      </c>
      <c r="C242" t="s">
        <v>1773</v>
      </c>
      <c r="D242" t="s">
        <v>1339</v>
      </c>
      <c r="E242" t="s">
        <v>120</v>
      </c>
      <c r="F242" s="87">
        <v>45161</v>
      </c>
      <c r="G242" s="77">
        <v>924351.64127599995</v>
      </c>
      <c r="H242" s="77">
        <v>0.42846499999999998</v>
      </c>
      <c r="I242" s="77">
        <v>3.9605242159999996</v>
      </c>
      <c r="J242" s="78">
        <f t="shared" si="3"/>
        <v>-2.3085796761731707E-3</v>
      </c>
      <c r="K242" s="78">
        <f>I242/'סכום נכסי הקרן'!$C$42</f>
        <v>1.3857678492951424E-5</v>
      </c>
    </row>
    <row r="243" spans="2:11">
      <c r="B243" t="s">
        <v>1774</v>
      </c>
      <c r="C243" t="s">
        <v>1775</v>
      </c>
      <c r="D243" t="s">
        <v>1339</v>
      </c>
      <c r="E243" t="s">
        <v>120</v>
      </c>
      <c r="F243" s="87">
        <v>45180</v>
      </c>
      <c r="G243" s="77">
        <v>85052.273606000002</v>
      </c>
      <c r="H243" s="77">
        <v>0.65029300000000001</v>
      </c>
      <c r="I243" s="77">
        <v>0.55308912599999993</v>
      </c>
      <c r="J243" s="78">
        <f t="shared" si="3"/>
        <v>-3.2239427049522224E-4</v>
      </c>
      <c r="K243" s="78">
        <f>I243/'סכום נכסי הקרן'!$C$42</f>
        <v>1.9352315168511776E-6</v>
      </c>
    </row>
    <row r="244" spans="2:11">
      <c r="B244" t="s">
        <v>1776</v>
      </c>
      <c r="C244" t="s">
        <v>1777</v>
      </c>
      <c r="D244" t="s">
        <v>1339</v>
      </c>
      <c r="E244" t="s">
        <v>106</v>
      </c>
      <c r="F244" s="87">
        <v>45127</v>
      </c>
      <c r="G244" s="77">
        <v>744547.528254</v>
      </c>
      <c r="H244" s="77">
        <v>2.6752400000000001</v>
      </c>
      <c r="I244" s="77">
        <v>19.918429823</v>
      </c>
      <c r="J244" s="78">
        <f t="shared" si="3"/>
        <v>-1.1610403007988924E-2</v>
      </c>
      <c r="K244" s="78">
        <f>I244/'סכום נכסי הקרן'!$C$42</f>
        <v>6.9693601532961664E-5</v>
      </c>
    </row>
    <row r="245" spans="2:11">
      <c r="B245" t="s">
        <v>1778</v>
      </c>
      <c r="C245" t="s">
        <v>1779</v>
      </c>
      <c r="D245" t="s">
        <v>1339</v>
      </c>
      <c r="E245" t="s">
        <v>106</v>
      </c>
      <c r="F245" s="87">
        <v>45127</v>
      </c>
      <c r="G245" s="77">
        <v>309143.05602999998</v>
      </c>
      <c r="H245" s="77">
        <v>2.6529829999999999</v>
      </c>
      <c r="I245" s="77">
        <v>8.2015130480000007</v>
      </c>
      <c r="J245" s="78">
        <f t="shared" si="3"/>
        <v>-4.7806414766993757E-3</v>
      </c>
      <c r="K245" s="78">
        <f>I245/'סכום נכסי הקרן'!$C$42</f>
        <v>2.8696688816036796E-5</v>
      </c>
    </row>
    <row r="246" spans="2:11">
      <c r="B246" t="s">
        <v>1780</v>
      </c>
      <c r="C246" t="s">
        <v>1781</v>
      </c>
      <c r="D246" t="s">
        <v>1339</v>
      </c>
      <c r="E246" t="s">
        <v>106</v>
      </c>
      <c r="F246" s="87">
        <v>45127</v>
      </c>
      <c r="G246" s="77">
        <v>231775.88459599999</v>
      </c>
      <c r="H246" s="77">
        <v>2.6188570000000002</v>
      </c>
      <c r="I246" s="77">
        <v>6.0698779839999997</v>
      </c>
      <c r="J246" s="78">
        <f t="shared" si="3"/>
        <v>-3.5381167205350019E-3</v>
      </c>
      <c r="K246" s="78">
        <f>I246/'סכום נכסי הקרן'!$C$42</f>
        <v>2.1238203077740292E-5</v>
      </c>
    </row>
    <row r="247" spans="2:11">
      <c r="B247" t="s">
        <v>1782</v>
      </c>
      <c r="C247" t="s">
        <v>1783</v>
      </c>
      <c r="D247" t="s">
        <v>1339</v>
      </c>
      <c r="E247" t="s">
        <v>110</v>
      </c>
      <c r="F247" s="87">
        <v>45195</v>
      </c>
      <c r="G247" s="77">
        <v>215950.409136</v>
      </c>
      <c r="H247" s="77">
        <v>0.410551</v>
      </c>
      <c r="I247" s="77">
        <v>0.88658639600000011</v>
      </c>
      <c r="J247" s="78">
        <f t="shared" si="3"/>
        <v>-5.1678899644360082E-4</v>
      </c>
      <c r="K247" s="78">
        <f>I247/'סכום נכסי הקרן'!$C$42</f>
        <v>3.1021219823271286E-6</v>
      </c>
    </row>
    <row r="248" spans="2:11">
      <c r="B248" t="s">
        <v>1784</v>
      </c>
      <c r="C248" t="s">
        <v>1785</v>
      </c>
      <c r="D248" t="s">
        <v>1339</v>
      </c>
      <c r="E248" t="s">
        <v>110</v>
      </c>
      <c r="F248" s="87">
        <v>45195</v>
      </c>
      <c r="G248" s="77">
        <v>216001.01855899996</v>
      </c>
      <c r="H248" s="77">
        <v>0.43388500000000002</v>
      </c>
      <c r="I248" s="77">
        <v>0.93719581900000004</v>
      </c>
      <c r="J248" s="78">
        <f t="shared" si="3"/>
        <v>-5.4628910273979501E-4</v>
      </c>
      <c r="K248" s="78">
        <f>I248/'סכום נכסי הקרן'!$C$42</f>
        <v>3.279201852162163E-6</v>
      </c>
    </row>
    <row r="249" spans="2:11">
      <c r="B249" t="s">
        <v>1786</v>
      </c>
      <c r="C249" t="s">
        <v>1787</v>
      </c>
      <c r="D249" t="s">
        <v>1339</v>
      </c>
      <c r="E249" t="s">
        <v>110</v>
      </c>
      <c r="F249" s="87">
        <v>45078</v>
      </c>
      <c r="G249" s="77">
        <v>1067233.298736</v>
      </c>
      <c r="H249" s="77">
        <v>1.853596</v>
      </c>
      <c r="I249" s="77">
        <v>19.782190386</v>
      </c>
      <c r="J249" s="78">
        <f t="shared" si="3"/>
        <v>-1.1530989380348204E-2</v>
      </c>
      <c r="K249" s="78">
        <f>I249/'סכום נכסי הקרן'!$C$42</f>
        <v>6.9216906476186196E-5</v>
      </c>
    </row>
    <row r="250" spans="2:11">
      <c r="B250" t="s">
        <v>1788</v>
      </c>
      <c r="C250" t="s">
        <v>1789</v>
      </c>
      <c r="D250" t="s">
        <v>1339</v>
      </c>
      <c r="E250" t="s">
        <v>110</v>
      </c>
      <c r="F250" s="87">
        <v>45078</v>
      </c>
      <c r="G250" s="77">
        <v>272253.39253499999</v>
      </c>
      <c r="H250" s="77">
        <v>1.853596</v>
      </c>
      <c r="I250" s="77">
        <v>5.0464771319999997</v>
      </c>
      <c r="J250" s="78">
        <f t="shared" si="3"/>
        <v>-2.9415789193113903E-3</v>
      </c>
      <c r="K250" s="78">
        <f>I250/'סכום נכסי הקרן'!$C$42</f>
        <v>1.7657374075575553E-5</v>
      </c>
    </row>
    <row r="251" spans="2:11">
      <c r="B251" t="s">
        <v>1790</v>
      </c>
      <c r="C251" t="s">
        <v>1791</v>
      </c>
      <c r="D251" t="s">
        <v>1339</v>
      </c>
      <c r="E251" t="s">
        <v>110</v>
      </c>
      <c r="F251" s="87">
        <v>45181</v>
      </c>
      <c r="G251" s="77">
        <v>601991.498502</v>
      </c>
      <c r="H251" s="77">
        <v>1.755172</v>
      </c>
      <c r="I251" s="77">
        <v>10.565985986999999</v>
      </c>
      <c r="J251" s="78">
        <f t="shared" si="3"/>
        <v>-6.1588868488107037E-3</v>
      </c>
      <c r="K251" s="78">
        <f>I251/'סכום נכסי הקרן'!$C$42</f>
        <v>3.6969862771538733E-5</v>
      </c>
    </row>
    <row r="252" spans="2:11">
      <c r="B252" t="s">
        <v>1792</v>
      </c>
      <c r="C252" t="s">
        <v>1793</v>
      </c>
      <c r="D252" t="s">
        <v>1339</v>
      </c>
      <c r="E252" t="s">
        <v>110</v>
      </c>
      <c r="F252" s="87">
        <v>45181</v>
      </c>
      <c r="G252" s="77">
        <v>218946.48699400001</v>
      </c>
      <c r="H252" s="77">
        <v>1.773339</v>
      </c>
      <c r="I252" s="77">
        <v>3.8826642540000003</v>
      </c>
      <c r="J252" s="78">
        <f t="shared" si="3"/>
        <v>-2.263195298737814E-3</v>
      </c>
      <c r="K252" s="78">
        <f>I252/'סכום נכסי הקרן'!$C$42</f>
        <v>1.3585250333943949E-5</v>
      </c>
    </row>
    <row r="253" spans="2:11">
      <c r="B253" t="s">
        <v>1794</v>
      </c>
      <c r="C253" t="s">
        <v>1795</v>
      </c>
      <c r="D253" t="s">
        <v>1339</v>
      </c>
      <c r="E253" t="s">
        <v>110</v>
      </c>
      <c r="F253" s="87">
        <v>45176</v>
      </c>
      <c r="G253" s="77">
        <v>985304.73995399999</v>
      </c>
      <c r="H253" s="77">
        <v>1.713722</v>
      </c>
      <c r="I253" s="77">
        <v>16.885385784999997</v>
      </c>
      <c r="J253" s="78">
        <f t="shared" si="3"/>
        <v>-9.8424492116763653E-3</v>
      </c>
      <c r="K253" s="78">
        <f>I253/'סכום נכסי הקרן'!$C$42</f>
        <v>5.9081130344484222E-5</v>
      </c>
    </row>
    <row r="254" spans="2:11">
      <c r="B254" t="s">
        <v>1796</v>
      </c>
      <c r="C254" t="s">
        <v>1797</v>
      </c>
      <c r="D254" t="s">
        <v>1339</v>
      </c>
      <c r="E254" t="s">
        <v>110</v>
      </c>
      <c r="F254" s="87">
        <v>45176</v>
      </c>
      <c r="G254" s="77">
        <v>311468.62038199999</v>
      </c>
      <c r="H254" s="77">
        <v>1.7318929999999999</v>
      </c>
      <c r="I254" s="77">
        <v>5.394303378</v>
      </c>
      <c r="J254" s="78">
        <f t="shared" si="3"/>
        <v>-3.1443259695910623E-3</v>
      </c>
      <c r="K254" s="78">
        <f>I254/'סכום נכסי הקרן'!$C$42</f>
        <v>1.8874400919902321E-5</v>
      </c>
    </row>
    <row r="255" spans="2:11">
      <c r="B255" t="s">
        <v>1798</v>
      </c>
      <c r="C255" t="s">
        <v>1799</v>
      </c>
      <c r="D255" t="s">
        <v>1339</v>
      </c>
      <c r="E255" t="s">
        <v>110</v>
      </c>
      <c r="F255" s="87">
        <v>45183</v>
      </c>
      <c r="G255" s="77">
        <v>1563830.8756949999</v>
      </c>
      <c r="H255" s="77">
        <v>1.849523</v>
      </c>
      <c r="I255" s="77">
        <v>28.923404585</v>
      </c>
      <c r="J255" s="78">
        <f t="shared" si="3"/>
        <v>-1.6859380311554421E-2</v>
      </c>
      <c r="K255" s="78">
        <f>I255/'סכום נכסי הקרן'!$C$42</f>
        <v>1.0120156317723349E-4</v>
      </c>
    </row>
    <row r="256" spans="2:11">
      <c r="B256" t="s">
        <v>1800</v>
      </c>
      <c r="C256" t="s">
        <v>1801</v>
      </c>
      <c r="D256" t="s">
        <v>1339</v>
      </c>
      <c r="E256" t="s">
        <v>110</v>
      </c>
      <c r="F256" s="87">
        <v>45183</v>
      </c>
      <c r="G256" s="77">
        <v>1351202.250677</v>
      </c>
      <c r="H256" s="77">
        <v>1.854052</v>
      </c>
      <c r="I256" s="77">
        <v>25.051990585999999</v>
      </c>
      <c r="J256" s="78">
        <f t="shared" si="3"/>
        <v>-1.4602742758364491E-2</v>
      </c>
      <c r="K256" s="78">
        <f>I256/'סכום נכסי הקרן'!$C$42</f>
        <v>8.7655676929519316E-5</v>
      </c>
    </row>
    <row r="257" spans="2:11">
      <c r="B257" t="s">
        <v>1802</v>
      </c>
      <c r="C257" t="s">
        <v>1803</v>
      </c>
      <c r="D257" t="s">
        <v>1339</v>
      </c>
      <c r="E257" t="s">
        <v>110</v>
      </c>
      <c r="F257" s="87">
        <v>45161</v>
      </c>
      <c r="G257" s="77">
        <v>276302.146397</v>
      </c>
      <c r="H257" s="77">
        <v>2.7316560000000001</v>
      </c>
      <c r="I257" s="77">
        <v>7.547624205</v>
      </c>
      <c r="J257" s="78">
        <f t="shared" si="3"/>
        <v>-4.3994913028593098E-3</v>
      </c>
      <c r="K257" s="78">
        <f>I257/'סכום נכסי הקרן'!$C$42</f>
        <v>2.6408764071172162E-5</v>
      </c>
    </row>
    <row r="258" spans="2:11">
      <c r="B258" t="s">
        <v>1804</v>
      </c>
      <c r="C258" t="s">
        <v>1805</v>
      </c>
      <c r="D258" t="s">
        <v>1339</v>
      </c>
      <c r="E258" t="s">
        <v>110</v>
      </c>
      <c r="F258" s="87">
        <v>45099</v>
      </c>
      <c r="G258" s="77">
        <v>214701.83256099999</v>
      </c>
      <c r="H258" s="77">
        <v>4.5984980000000002</v>
      </c>
      <c r="I258" s="77">
        <v>9.873058726</v>
      </c>
      <c r="J258" s="78">
        <f t="shared" si="3"/>
        <v>-5.7549812785964239E-3</v>
      </c>
      <c r="K258" s="78">
        <f>I258/'סכום נכסי הקרן'!$C$42</f>
        <v>3.4545344531466591E-5</v>
      </c>
    </row>
    <row r="259" spans="2:11">
      <c r="B259" t="s">
        <v>1806</v>
      </c>
      <c r="C259" t="s">
        <v>1807</v>
      </c>
      <c r="D259" t="s">
        <v>1339</v>
      </c>
      <c r="E259" t="s">
        <v>110</v>
      </c>
      <c r="F259" s="87">
        <v>45148</v>
      </c>
      <c r="G259" s="77">
        <v>225720.05220599996</v>
      </c>
      <c r="H259" s="77">
        <v>4.7476659999999997</v>
      </c>
      <c r="I259" s="77">
        <v>10.716434431</v>
      </c>
      <c r="J259" s="78">
        <f t="shared" si="3"/>
        <v>-6.2465828711521752E-3</v>
      </c>
      <c r="K259" s="78">
        <f>I259/'סכום נכסי הקרן'!$C$42</f>
        <v>3.7496274441563179E-5</v>
      </c>
    </row>
    <row r="260" spans="2:11">
      <c r="B260" t="s">
        <v>1808</v>
      </c>
      <c r="C260" t="s">
        <v>1809</v>
      </c>
      <c r="D260" t="s">
        <v>1339</v>
      </c>
      <c r="E260" t="s">
        <v>110</v>
      </c>
      <c r="F260" s="87">
        <v>45133</v>
      </c>
      <c r="G260" s="77">
        <v>339214.72047700005</v>
      </c>
      <c r="H260" s="77">
        <v>4.992102</v>
      </c>
      <c r="I260" s="77">
        <v>16.933944113000003</v>
      </c>
      <c r="J260" s="78">
        <f t="shared" si="3"/>
        <v>-9.8707537398185982E-3</v>
      </c>
      <c r="K260" s="78">
        <f>I260/'סכום נכסי הקרן'!$C$42</f>
        <v>5.9251033534284425E-5</v>
      </c>
    </row>
    <row r="261" spans="2:11">
      <c r="B261" t="s">
        <v>1810</v>
      </c>
      <c r="C261" t="s">
        <v>1811</v>
      </c>
      <c r="D261" t="s">
        <v>1339</v>
      </c>
      <c r="E261" t="s">
        <v>110</v>
      </c>
      <c r="F261" s="87">
        <v>45133</v>
      </c>
      <c r="G261" s="77">
        <v>1443382.4929150001</v>
      </c>
      <c r="H261" s="77">
        <v>5.0346070000000003</v>
      </c>
      <c r="I261" s="77">
        <v>72.668637545999999</v>
      </c>
      <c r="J261" s="78">
        <f t="shared" si="3"/>
        <v>-4.2358367373732081E-2</v>
      </c>
      <c r="K261" s="78">
        <f>I261/'סכום נכסי הקרן'!$C$42</f>
        <v>2.5426397131093486E-4</v>
      </c>
    </row>
    <row r="262" spans="2:11">
      <c r="B262" t="s">
        <v>1812</v>
      </c>
      <c r="C262" t="s">
        <v>1813</v>
      </c>
      <c r="D262" t="s">
        <v>1339</v>
      </c>
      <c r="E262" t="s">
        <v>110</v>
      </c>
      <c r="F262" s="87">
        <v>45127</v>
      </c>
      <c r="G262" s="77">
        <v>460580.08528599999</v>
      </c>
      <c r="H262" s="77">
        <v>6.2519559999999998</v>
      </c>
      <c r="I262" s="77">
        <v>28.795264496000001</v>
      </c>
      <c r="J262" s="78">
        <f t="shared" si="3"/>
        <v>-1.6784687773639027E-2</v>
      </c>
      <c r="K262" s="78">
        <f>I262/'סכום נכסי הקרן'!$C$42</f>
        <v>1.0075320733882038E-4</v>
      </c>
    </row>
    <row r="263" spans="2:11">
      <c r="B263" t="s">
        <v>1814</v>
      </c>
      <c r="C263" t="s">
        <v>1815</v>
      </c>
      <c r="D263" t="s">
        <v>1339</v>
      </c>
      <c r="E263" t="s">
        <v>110</v>
      </c>
      <c r="F263" s="87">
        <v>45127</v>
      </c>
      <c r="G263" s="77">
        <v>104500.40206399999</v>
      </c>
      <c r="H263" s="77">
        <v>6.2519559999999998</v>
      </c>
      <c r="I263" s="77">
        <v>6.5333192159999998</v>
      </c>
      <c r="J263" s="78">
        <f t="shared" si="3"/>
        <v>-3.8082554574662484E-3</v>
      </c>
      <c r="K263" s="78">
        <f>I263/'סכום נכסי הקרן'!$C$42</f>
        <v>2.2859761044104539E-5</v>
      </c>
    </row>
    <row r="264" spans="2:11">
      <c r="B264" t="s">
        <v>1816</v>
      </c>
      <c r="C264" t="s">
        <v>1817</v>
      </c>
      <c r="D264" t="s">
        <v>1339</v>
      </c>
      <c r="E264" t="s">
        <v>110</v>
      </c>
      <c r="F264" s="87">
        <v>45127</v>
      </c>
      <c r="G264" s="77">
        <v>801491.31460100005</v>
      </c>
      <c r="H264" s="77">
        <v>6.2851059999999999</v>
      </c>
      <c r="I264" s="77">
        <v>50.374578646999993</v>
      </c>
      <c r="J264" s="78">
        <f t="shared" si="3"/>
        <v>-2.9363216109231125E-2</v>
      </c>
      <c r="K264" s="78">
        <f>I264/'סכום נכסי הקרן'!$C$42</f>
        <v>1.7625816105047189E-4</v>
      </c>
    </row>
    <row r="265" spans="2:11">
      <c r="B265" t="s">
        <v>1818</v>
      </c>
      <c r="C265" t="s">
        <v>1819</v>
      </c>
      <c r="D265" t="s">
        <v>1339</v>
      </c>
      <c r="E265" t="s">
        <v>113</v>
      </c>
      <c r="F265" s="87">
        <v>45195</v>
      </c>
      <c r="G265" s="77">
        <v>185241.117184</v>
      </c>
      <c r="H265" s="77">
        <v>-0.19239300000000001</v>
      </c>
      <c r="I265" s="77">
        <v>-0.35639121699999998</v>
      </c>
      <c r="J265" s="78">
        <f t="shared" si="3"/>
        <v>2.0773955048904624E-4</v>
      </c>
      <c r="K265" s="78">
        <f>I265/'סכום נכסי הקרן'!$C$42</f>
        <v>-1.2469952545538694E-6</v>
      </c>
    </row>
    <row r="266" spans="2:11">
      <c r="B266" t="s">
        <v>1820</v>
      </c>
      <c r="C266" t="s">
        <v>1821</v>
      </c>
      <c r="D266" t="s">
        <v>1339</v>
      </c>
      <c r="E266" t="s">
        <v>113</v>
      </c>
      <c r="F266" s="87">
        <v>45153</v>
      </c>
      <c r="G266" s="77">
        <v>770616.52983500005</v>
      </c>
      <c r="H266" s="77">
        <v>3.6715019999999998</v>
      </c>
      <c r="I266" s="77">
        <v>28.293199293999997</v>
      </c>
      <c r="J266" s="78">
        <f t="shared" si="3"/>
        <v>-1.6492035221037898E-2</v>
      </c>
      <c r="K266" s="78">
        <f>I266/'סכום נכסי הקרן'!$C$42</f>
        <v>9.8996506010317549E-5</v>
      </c>
    </row>
    <row r="267" spans="2:11">
      <c r="B267" t="s">
        <v>1822</v>
      </c>
      <c r="C267" t="s">
        <v>1823</v>
      </c>
      <c r="D267" t="s">
        <v>1339</v>
      </c>
      <c r="E267" t="s">
        <v>113</v>
      </c>
      <c r="F267" s="87">
        <v>45153</v>
      </c>
      <c r="G267" s="77">
        <v>256893.43256900003</v>
      </c>
      <c r="H267" s="77">
        <v>3.6794720000000001</v>
      </c>
      <c r="I267" s="77">
        <v>9.45232238</v>
      </c>
      <c r="J267" s="78">
        <f t="shared" si="3"/>
        <v>-5.5097351130815094E-3</v>
      </c>
      <c r="K267" s="78">
        <f>I267/'סכום נכסי הקרן'!$C$42</f>
        <v>3.3073208850636004E-5</v>
      </c>
    </row>
    <row r="268" spans="2:11">
      <c r="B268" t="s">
        <v>1824</v>
      </c>
      <c r="C268" t="s">
        <v>1825</v>
      </c>
      <c r="D268" t="s">
        <v>1339</v>
      </c>
      <c r="E268" t="s">
        <v>113</v>
      </c>
      <c r="F268" s="87">
        <v>45153</v>
      </c>
      <c r="G268" s="77">
        <v>552407.92823199998</v>
      </c>
      <c r="H268" s="77">
        <v>3.6946500000000002</v>
      </c>
      <c r="I268" s="77">
        <v>20.409541352000002</v>
      </c>
      <c r="J268" s="78">
        <f t="shared" ref="J268:J298" si="4">I268/$I$11</f>
        <v>-1.1896670691949407E-2</v>
      </c>
      <c r="K268" s="78">
        <f>I268/'סכום נכסי הקרן'!$C$42</f>
        <v>7.141197650099489E-5</v>
      </c>
    </row>
    <row r="269" spans="2:11">
      <c r="B269" t="s">
        <v>1826</v>
      </c>
      <c r="C269" t="s">
        <v>1827</v>
      </c>
      <c r="D269" t="s">
        <v>1339</v>
      </c>
      <c r="E269" t="s">
        <v>113</v>
      </c>
      <c r="F269" s="87">
        <v>45113</v>
      </c>
      <c r="G269" s="77">
        <v>614337.828462</v>
      </c>
      <c r="H269" s="77">
        <v>3.8126630000000001</v>
      </c>
      <c r="I269" s="77">
        <v>23.422630104</v>
      </c>
      <c r="J269" s="78">
        <f t="shared" si="4"/>
        <v>-1.3652992601880428E-2</v>
      </c>
      <c r="K269" s="78">
        <f>I269/'סכום נכסי הקרן'!$C$42</f>
        <v>8.1954625129997539E-5</v>
      </c>
    </row>
    <row r="270" spans="2:11">
      <c r="B270" t="s">
        <v>1828</v>
      </c>
      <c r="C270" t="s">
        <v>1829</v>
      </c>
      <c r="D270" t="s">
        <v>1339</v>
      </c>
      <c r="E270" t="s">
        <v>113</v>
      </c>
      <c r="F270" s="87">
        <v>45113</v>
      </c>
      <c r="G270" s="77">
        <v>643129.36821500002</v>
      </c>
      <c r="H270" s="77">
        <v>3.8285580000000001</v>
      </c>
      <c r="I270" s="77">
        <v>24.622582133000002</v>
      </c>
      <c r="J270" s="78">
        <f t="shared" si="4"/>
        <v>-1.4352441643333321E-2</v>
      </c>
      <c r="K270" s="78">
        <f>I270/'סכום נכסי הקרן'!$C$42</f>
        <v>8.6153197974892569E-5</v>
      </c>
    </row>
    <row r="271" spans="2:11">
      <c r="B271" t="s">
        <v>1830</v>
      </c>
      <c r="C271" t="s">
        <v>1831</v>
      </c>
      <c r="D271" t="s">
        <v>1339</v>
      </c>
      <c r="E271" t="s">
        <v>113</v>
      </c>
      <c r="F271" s="87">
        <v>45113</v>
      </c>
      <c r="G271" s="77">
        <v>900614.93103699991</v>
      </c>
      <c r="H271" s="77">
        <v>3.853526</v>
      </c>
      <c r="I271" s="77">
        <v>34.705430527999994</v>
      </c>
      <c r="J271" s="78">
        <f t="shared" si="4"/>
        <v>-2.0229708796150107E-2</v>
      </c>
      <c r="K271" s="78">
        <f>I271/'סכום נכסי הקרן'!$C$42</f>
        <v>1.2143258618986951E-4</v>
      </c>
    </row>
    <row r="272" spans="2:11">
      <c r="B272" t="s">
        <v>1832</v>
      </c>
      <c r="C272" t="s">
        <v>1833</v>
      </c>
      <c r="D272" t="s">
        <v>1339</v>
      </c>
      <c r="E272" t="s">
        <v>106</v>
      </c>
      <c r="F272" s="87">
        <v>45141</v>
      </c>
      <c r="G272" s="77">
        <v>411357.02304399997</v>
      </c>
      <c r="H272" s="77">
        <v>4.9148449999999997</v>
      </c>
      <c r="I272" s="77">
        <v>20.217559285</v>
      </c>
      <c r="J272" s="78">
        <f t="shared" si="4"/>
        <v>-1.1784764824469688E-2</v>
      </c>
      <c r="K272" s="78">
        <f>I272/'סכום נכסי הקרן'!$C$42</f>
        <v>7.0740240736787076E-5</v>
      </c>
    </row>
    <row r="273" spans="2:11">
      <c r="B273" t="s">
        <v>1834</v>
      </c>
      <c r="C273" t="s">
        <v>1835</v>
      </c>
      <c r="D273" t="s">
        <v>1339</v>
      </c>
      <c r="E273" t="s">
        <v>110</v>
      </c>
      <c r="F273" s="87">
        <v>45145</v>
      </c>
      <c r="G273" s="77">
        <v>2454787.5</v>
      </c>
      <c r="H273" s="77">
        <v>-4.6024349999999998</v>
      </c>
      <c r="I273" s="77">
        <v>-112.98</v>
      </c>
      <c r="J273" s="78">
        <f t="shared" si="4"/>
        <v>6.5855759891671084E-2</v>
      </c>
      <c r="K273" s="78">
        <f>I273/'סכום נכסי הקרן'!$C$42</f>
        <v>-3.9531143625095617E-4</v>
      </c>
    </row>
    <row r="274" spans="2:11">
      <c r="B274" t="s">
        <v>1836</v>
      </c>
      <c r="C274" t="s">
        <v>1837</v>
      </c>
      <c r="D274" t="s">
        <v>1339</v>
      </c>
      <c r="E274" t="s">
        <v>110</v>
      </c>
      <c r="F274" s="87">
        <v>45197</v>
      </c>
      <c r="G274" s="77">
        <v>346048.96</v>
      </c>
      <c r="H274" s="77">
        <v>-0.34626600000000002</v>
      </c>
      <c r="I274" s="77">
        <v>-1.19825</v>
      </c>
      <c r="J274" s="78">
        <f t="shared" si="4"/>
        <v>6.9845693299871547E-4</v>
      </c>
      <c r="K274" s="78">
        <f>I274/'סכום נכסי הקרן'!$C$42</f>
        <v>-4.1926175295424694E-6</v>
      </c>
    </row>
    <row r="275" spans="2:11">
      <c r="B275" t="s">
        <v>1838</v>
      </c>
      <c r="C275" t="s">
        <v>1839</v>
      </c>
      <c r="D275" t="s">
        <v>1339</v>
      </c>
      <c r="E275" t="s">
        <v>110</v>
      </c>
      <c r="F275" s="87">
        <v>45187</v>
      </c>
      <c r="G275" s="77">
        <v>826418.79</v>
      </c>
      <c r="H275" s="77">
        <v>1.1333880000000001</v>
      </c>
      <c r="I275" s="77">
        <v>9.3665300000000009</v>
      </c>
      <c r="J275" s="78">
        <f t="shared" si="4"/>
        <v>-5.4597269490010095E-3</v>
      </c>
      <c r="K275" s="78">
        <f>I275/'סכום נכסי הקרן'!$C$42</f>
        <v>3.2773025553086109E-5</v>
      </c>
    </row>
    <row r="276" spans="2:11">
      <c r="B276" t="s">
        <v>1826</v>
      </c>
      <c r="C276" t="s">
        <v>1840</v>
      </c>
      <c r="D276" t="s">
        <v>1339</v>
      </c>
      <c r="E276" t="s">
        <v>113</v>
      </c>
      <c r="F276" s="87">
        <v>45113</v>
      </c>
      <c r="G276" s="77">
        <v>537942.4</v>
      </c>
      <c r="H276" s="77">
        <v>3.8126630000000001</v>
      </c>
      <c r="I276" s="77">
        <v>20.509930000000001</v>
      </c>
      <c r="J276" s="78">
        <f t="shared" si="4"/>
        <v>-1.195518698420058E-2</v>
      </c>
      <c r="K276" s="78">
        <f>I276/'סכום נכסי הקרן'!$C$42</f>
        <v>7.1763231418893377E-5</v>
      </c>
    </row>
    <row r="277" spans="2:11">
      <c r="B277" t="s">
        <v>1841</v>
      </c>
      <c r="C277" t="s">
        <v>1842</v>
      </c>
      <c r="D277" t="s">
        <v>1339</v>
      </c>
      <c r="E277" t="s">
        <v>106</v>
      </c>
      <c r="F277" s="87">
        <v>45127</v>
      </c>
      <c r="G277" s="77">
        <v>1585030.94</v>
      </c>
      <c r="H277" s="77">
        <v>7.2919090000000004</v>
      </c>
      <c r="I277" s="77">
        <v>115.57902</v>
      </c>
      <c r="J277" s="78">
        <f t="shared" si="4"/>
        <v>-6.7370722159980967E-2</v>
      </c>
      <c r="K277" s="78">
        <f>I277/'סכום נכסי הקרן'!$C$42</f>
        <v>4.0440527878100538E-4</v>
      </c>
    </row>
    <row r="278" spans="2:11">
      <c r="B278" s="79" t="s">
        <v>1133</v>
      </c>
      <c r="C278" s="16"/>
      <c r="D278" s="16"/>
      <c r="G278" s="81"/>
      <c r="I278" s="81">
        <v>0</v>
      </c>
      <c r="J278" s="80">
        <f t="shared" si="4"/>
        <v>0</v>
      </c>
      <c r="K278" s="80">
        <f>I278/'סכום נכסי הקרן'!$C$42</f>
        <v>0</v>
      </c>
    </row>
    <row r="279" spans="2:11">
      <c r="B279" t="s">
        <v>207</v>
      </c>
      <c r="C279" t="s">
        <v>207</v>
      </c>
      <c r="D279" t="s">
        <v>207</v>
      </c>
      <c r="E279" t="s">
        <v>207</v>
      </c>
      <c r="G279" s="89">
        <v>0</v>
      </c>
      <c r="H279" s="89">
        <v>0</v>
      </c>
      <c r="I279" s="89">
        <v>0</v>
      </c>
      <c r="J279" s="88">
        <f t="shared" si="4"/>
        <v>0</v>
      </c>
      <c r="K279" s="88">
        <f>I279/'סכום נכסי הקרן'!$C$42</f>
        <v>0</v>
      </c>
    </row>
    <row r="280" spans="2:11">
      <c r="B280" s="79" t="s">
        <v>254</v>
      </c>
      <c r="C280" s="16"/>
      <c r="D280" s="16"/>
      <c r="G280" s="81"/>
      <c r="I280" s="81">
        <v>0</v>
      </c>
      <c r="J280" s="80">
        <f t="shared" si="4"/>
        <v>0</v>
      </c>
      <c r="K280" s="80">
        <f>I280/'סכום נכסי הקרן'!$C$42</f>
        <v>0</v>
      </c>
    </row>
    <row r="281" spans="2:11">
      <c r="B281" t="s">
        <v>207</v>
      </c>
      <c r="C281" t="s">
        <v>207</v>
      </c>
      <c r="D281" t="s">
        <v>207</v>
      </c>
      <c r="E281" t="s">
        <v>207</v>
      </c>
      <c r="G281" s="89">
        <v>0</v>
      </c>
      <c r="H281" s="89">
        <v>0</v>
      </c>
      <c r="I281" s="89">
        <v>0</v>
      </c>
      <c r="J281" s="88">
        <f t="shared" si="4"/>
        <v>0</v>
      </c>
      <c r="K281" s="88">
        <f>I281/'סכום נכסי הקרן'!$C$42</f>
        <v>0</v>
      </c>
    </row>
    <row r="282" spans="2:11">
      <c r="B282" s="79" t="s">
        <v>1843</v>
      </c>
      <c r="C282" s="16"/>
      <c r="D282" s="16"/>
      <c r="G282" s="81"/>
      <c r="I282" s="81">
        <f>I283+I293+I295+I297</f>
        <v>464.6665096000001</v>
      </c>
      <c r="J282" s="80">
        <f t="shared" si="4"/>
        <v>-0.27085294818479805</v>
      </c>
      <c r="K282" s="80">
        <f>I282/'סכום נכסי הקרן'!$C$42</f>
        <v>1.6258451521304191E-3</v>
      </c>
    </row>
    <row r="283" spans="2:11" s="92" customFormat="1">
      <c r="B283" s="79" t="s">
        <v>1123</v>
      </c>
      <c r="C283" s="79"/>
      <c r="D283" s="79"/>
      <c r="E283" s="79"/>
      <c r="F283" s="94"/>
      <c r="G283" s="81"/>
      <c r="H283" s="81"/>
      <c r="I283" s="81">
        <v>464.6665096000001</v>
      </c>
      <c r="J283" s="80">
        <f t="shared" si="4"/>
        <v>-0.27085294818479805</v>
      </c>
      <c r="K283" s="80">
        <f>I283/'סכום נכסי הקרן'!$C$42</f>
        <v>1.6258451521304191E-3</v>
      </c>
    </row>
    <row r="284" spans="2:11">
      <c r="B284" t="s">
        <v>1844</v>
      </c>
      <c r="C284" t="s">
        <v>1845</v>
      </c>
      <c r="D284" t="s">
        <v>1339</v>
      </c>
      <c r="E284" t="s">
        <v>106</v>
      </c>
      <c r="F284" s="87">
        <v>45068</v>
      </c>
      <c r="G284" s="77">
        <v>507749.99367600004</v>
      </c>
      <c r="H284" s="77">
        <v>3.9851939999999999</v>
      </c>
      <c r="I284" s="77">
        <v>20.234821555</v>
      </c>
      <c r="J284" s="78">
        <f t="shared" si="4"/>
        <v>-1.1794826958549217E-2</v>
      </c>
      <c r="K284" s="78">
        <f>I284/'סכום נכסי הקרן'!$C$42</f>
        <v>7.08006405663733E-5</v>
      </c>
    </row>
    <row r="285" spans="2:11">
      <c r="B285" t="s">
        <v>1846</v>
      </c>
      <c r="C285" t="s">
        <v>1847</v>
      </c>
      <c r="D285" t="s">
        <v>1339</v>
      </c>
      <c r="E285" t="s">
        <v>199</v>
      </c>
      <c r="F285" s="87">
        <v>44909</v>
      </c>
      <c r="G285" s="77">
        <v>1759963.9581200001</v>
      </c>
      <c r="H285" s="77">
        <v>16.011657</v>
      </c>
      <c r="I285" s="77">
        <v>281.799400203</v>
      </c>
      <c r="J285" s="78">
        <f t="shared" si="4"/>
        <v>-0.16426016673203839</v>
      </c>
      <c r="K285" s="78">
        <f>I285/'סכום נכסי הקרן'!$C$42</f>
        <v>9.86002174091927E-4</v>
      </c>
    </row>
    <row r="286" spans="2:11">
      <c r="B286" t="s">
        <v>1848</v>
      </c>
      <c r="C286" t="s">
        <v>1849</v>
      </c>
      <c r="D286" t="s">
        <v>1339</v>
      </c>
      <c r="E286" t="s">
        <v>106</v>
      </c>
      <c r="F286" s="87">
        <v>44868</v>
      </c>
      <c r="G286" s="77">
        <v>1139429.8180519999</v>
      </c>
      <c r="H286" s="77">
        <v>-5.1919750000000002</v>
      </c>
      <c r="I286" s="77">
        <v>-59.158915467</v>
      </c>
      <c r="J286" s="78">
        <f t="shared" si="4"/>
        <v>3.4483584107332439E-2</v>
      </c>
      <c r="K286" s="78">
        <f>I286/'סכום נכסי הקרן'!$C$42</f>
        <v>-2.0699412144015468E-4</v>
      </c>
    </row>
    <row r="287" spans="2:11">
      <c r="B287" t="s">
        <v>1850</v>
      </c>
      <c r="C287" t="s">
        <v>1851</v>
      </c>
      <c r="D287" t="s">
        <v>1339</v>
      </c>
      <c r="E287" t="s">
        <v>106</v>
      </c>
      <c r="F287" s="87">
        <v>44972</v>
      </c>
      <c r="G287" s="77">
        <v>5045001.1899560001</v>
      </c>
      <c r="H287" s="77">
        <v>-3.8236110000000001</v>
      </c>
      <c r="I287" s="77">
        <v>-192.90122153499999</v>
      </c>
      <c r="J287" s="78">
        <f t="shared" si="4"/>
        <v>0.11244164036306435</v>
      </c>
      <c r="K287" s="78">
        <f>I287/'סכום נכסי הקרן'!$C$42</f>
        <v>-6.749518404988911E-4</v>
      </c>
    </row>
    <row r="288" spans="2:11">
      <c r="B288" t="s">
        <v>1850</v>
      </c>
      <c r="C288" t="s">
        <v>1852</v>
      </c>
      <c r="D288" t="s">
        <v>1339</v>
      </c>
      <c r="E288" t="s">
        <v>106</v>
      </c>
      <c r="F288" s="87">
        <v>45069</v>
      </c>
      <c r="G288" s="77">
        <v>4004340.2471560002</v>
      </c>
      <c r="H288" s="77">
        <v>2.4742760000000001</v>
      </c>
      <c r="I288" s="77">
        <v>99.078420498999989</v>
      </c>
      <c r="J288" s="78">
        <f t="shared" si="4"/>
        <v>-5.7752563912446146E-2</v>
      </c>
      <c r="K288" s="78">
        <f>I288/'סכום נכסי הקרן'!$C$42</f>
        <v>3.4667049662715399E-4</v>
      </c>
    </row>
    <row r="289" spans="2:11">
      <c r="B289" t="s">
        <v>1850</v>
      </c>
      <c r="C289" t="s">
        <v>1853</v>
      </c>
      <c r="D289" t="s">
        <v>1339</v>
      </c>
      <c r="E289" t="s">
        <v>106</v>
      </c>
      <c r="F289" s="87">
        <v>45153</v>
      </c>
      <c r="G289" s="77">
        <v>5369700.0211079987</v>
      </c>
      <c r="H289" s="77">
        <v>-3.5906829999999998</v>
      </c>
      <c r="I289" s="77">
        <v>-192.80892614600003</v>
      </c>
      <c r="J289" s="78">
        <f t="shared" si="4"/>
        <v>0.11238784161127563</v>
      </c>
      <c r="K289" s="78">
        <f>I289/'סכום נכסי הקרן'!$C$42</f>
        <v>-6.7462890349424506E-4</v>
      </c>
    </row>
    <row r="290" spans="2:11">
      <c r="B290" t="s">
        <v>1854</v>
      </c>
      <c r="C290" t="s">
        <v>1855</v>
      </c>
      <c r="D290" t="s">
        <v>1339</v>
      </c>
      <c r="E290" t="s">
        <v>106</v>
      </c>
      <c r="F290" s="87">
        <v>45126</v>
      </c>
      <c r="G290" s="77">
        <v>684240.9677850001</v>
      </c>
      <c r="H290" s="77">
        <v>-7.0407929999999999</v>
      </c>
      <c r="I290" s="77">
        <v>-48.175991431999996</v>
      </c>
      <c r="J290" s="78">
        <f t="shared" si="4"/>
        <v>2.8081665111426759E-2</v>
      </c>
      <c r="K290" s="78">
        <f>I290/'סכום נכסי הקרן'!$C$42</f>
        <v>-1.6856541304476611E-4</v>
      </c>
    </row>
    <row r="291" spans="2:11">
      <c r="B291" t="s">
        <v>1856</v>
      </c>
      <c r="C291" t="s">
        <v>1857</v>
      </c>
      <c r="D291" t="s">
        <v>1339</v>
      </c>
      <c r="E291" t="s">
        <v>199</v>
      </c>
      <c r="F291" s="87">
        <v>45082</v>
      </c>
      <c r="G291" s="77">
        <v>1242575.6593879999</v>
      </c>
      <c r="H291" s="77">
        <v>6.7531949999999998</v>
      </c>
      <c r="I291" s="77">
        <v>83.913560319999988</v>
      </c>
      <c r="J291" s="78">
        <f t="shared" si="4"/>
        <v>-4.8913004780396327E-2</v>
      </c>
      <c r="K291" s="78">
        <f>I291/'סכום נכסי הקרן'!$C$42</f>
        <v>2.9360940034546323E-4</v>
      </c>
    </row>
    <row r="292" spans="2:11">
      <c r="B292" t="s">
        <v>1856</v>
      </c>
      <c r="C292" t="s">
        <v>1858</v>
      </c>
      <c r="D292" t="s">
        <v>1339</v>
      </c>
      <c r="E292" t="s">
        <v>199</v>
      </c>
      <c r="F292" s="87">
        <v>44972</v>
      </c>
      <c r="G292" s="77">
        <v>2381092.7254079999</v>
      </c>
      <c r="H292" s="77">
        <v>19.851614999999999</v>
      </c>
      <c r="I292" s="77">
        <v>472.68536160300005</v>
      </c>
      <c r="J292" s="78">
        <f t="shared" si="4"/>
        <v>-0.27552711699446708</v>
      </c>
      <c r="K292" s="78">
        <f>I292/'סכום נכסי הקרן'!$C$42</f>
        <v>1.6539027189775581E-3</v>
      </c>
    </row>
    <row r="293" spans="2:11">
      <c r="B293" s="79" t="s">
        <v>1140</v>
      </c>
      <c r="C293" s="16"/>
      <c r="D293" s="16"/>
      <c r="G293" s="81"/>
      <c r="I293" s="81">
        <v>0</v>
      </c>
      <c r="J293" s="80">
        <f t="shared" si="4"/>
        <v>0</v>
      </c>
      <c r="K293" s="80">
        <f>I293/'סכום נכסי הקרן'!$C$42</f>
        <v>0</v>
      </c>
    </row>
    <row r="294" spans="2:11">
      <c r="B294" t="s">
        <v>207</v>
      </c>
      <c r="C294" t="s">
        <v>207</v>
      </c>
      <c r="D294" t="s">
        <v>207</v>
      </c>
      <c r="E294" t="s">
        <v>207</v>
      </c>
      <c r="G294" s="89">
        <v>0</v>
      </c>
      <c r="H294" s="89">
        <v>0</v>
      </c>
      <c r="I294" s="89">
        <v>0</v>
      </c>
      <c r="J294" s="88">
        <f t="shared" si="4"/>
        <v>0</v>
      </c>
      <c r="K294" s="88">
        <f>I294/'סכום נכסי הקרן'!$C$42</f>
        <v>0</v>
      </c>
    </row>
    <row r="295" spans="2:11">
      <c r="B295" s="79" t="s">
        <v>1133</v>
      </c>
      <c r="C295" s="16"/>
      <c r="D295" s="16"/>
      <c r="G295" s="81"/>
      <c r="I295" s="81">
        <v>0</v>
      </c>
      <c r="J295" s="80">
        <f t="shared" si="4"/>
        <v>0</v>
      </c>
      <c r="K295" s="80">
        <f>I295/'סכום נכסי הקרן'!$C$42</f>
        <v>0</v>
      </c>
    </row>
    <row r="296" spans="2:11">
      <c r="B296" t="s">
        <v>207</v>
      </c>
      <c r="C296" t="s">
        <v>207</v>
      </c>
      <c r="D296" t="s">
        <v>207</v>
      </c>
      <c r="E296" t="s">
        <v>207</v>
      </c>
      <c r="G296" s="89">
        <v>0</v>
      </c>
      <c r="H296" s="89">
        <v>0</v>
      </c>
      <c r="I296" s="89">
        <v>0</v>
      </c>
      <c r="J296" s="88">
        <f t="shared" si="4"/>
        <v>0</v>
      </c>
      <c r="K296" s="88">
        <f>I296/'סכום נכסי הקרן'!$C$42</f>
        <v>0</v>
      </c>
    </row>
    <row r="297" spans="2:11">
      <c r="B297" s="79" t="s">
        <v>254</v>
      </c>
      <c r="C297" s="16"/>
      <c r="D297" s="16"/>
      <c r="G297" s="81"/>
      <c r="I297" s="81">
        <v>0</v>
      </c>
      <c r="J297" s="80">
        <f t="shared" si="4"/>
        <v>0</v>
      </c>
      <c r="K297" s="80">
        <f>I297/'סכום נכסי הקרן'!$C$42</f>
        <v>0</v>
      </c>
    </row>
    <row r="298" spans="2:11">
      <c r="B298" t="s">
        <v>207</v>
      </c>
      <c r="C298" t="s">
        <v>207</v>
      </c>
      <c r="D298" t="s">
        <v>207</v>
      </c>
      <c r="E298" t="s">
        <v>207</v>
      </c>
      <c r="G298" s="89">
        <v>0</v>
      </c>
      <c r="H298" s="89">
        <v>0</v>
      </c>
      <c r="I298" s="89">
        <v>0</v>
      </c>
      <c r="J298" s="88">
        <f t="shared" si="4"/>
        <v>0</v>
      </c>
      <c r="K298" s="88">
        <f>I298/'סכום נכסי הקרן'!$C$42</f>
        <v>0</v>
      </c>
    </row>
    <row r="299" spans="2:11">
      <c r="B299"/>
      <c r="C299"/>
      <c r="D299"/>
      <c r="E299"/>
      <c r="F299" s="87"/>
      <c r="G299" s="77"/>
      <c r="H299" s="77"/>
      <c r="I299" s="77"/>
      <c r="J299" s="78"/>
      <c r="K299" s="78"/>
    </row>
    <row r="300" spans="2:11">
      <c r="B300"/>
      <c r="C300"/>
      <c r="D300"/>
      <c r="E300"/>
      <c r="F300" s="87"/>
      <c r="G300" s="77"/>
      <c r="H300" s="77"/>
      <c r="I300" s="77"/>
      <c r="J300" s="78"/>
      <c r="K300" s="78"/>
    </row>
    <row r="301" spans="2:11">
      <c r="B301" s="79"/>
      <c r="C301" s="16"/>
      <c r="D301" s="16"/>
      <c r="G301" s="81"/>
      <c r="I301" s="81"/>
      <c r="J301" s="80"/>
      <c r="K301" s="80"/>
    </row>
    <row r="302" spans="2:11">
      <c r="B302" s="95" t="s">
        <v>217</v>
      </c>
      <c r="C302" s="16"/>
      <c r="D302" s="16"/>
    </row>
    <row r="303" spans="2:11">
      <c r="B303" s="95" t="s">
        <v>246</v>
      </c>
      <c r="C303" s="16"/>
      <c r="D303" s="16"/>
    </row>
    <row r="304" spans="2:11">
      <c r="B304" s="96" t="s">
        <v>247</v>
      </c>
      <c r="C304" s="16"/>
      <c r="D304" s="16"/>
    </row>
    <row r="305" spans="2:4">
      <c r="B305" s="96" t="s">
        <v>248</v>
      </c>
      <c r="C305" s="16"/>
      <c r="D305" s="16"/>
    </row>
    <row r="306" spans="2:4">
      <c r="C306" s="16"/>
      <c r="D306" s="16"/>
    </row>
    <row r="307" spans="2:4">
      <c r="C307" s="16"/>
      <c r="D307" s="16"/>
    </row>
    <row r="308" spans="2:4">
      <c r="C308" s="16"/>
      <c r="D308" s="16"/>
    </row>
    <row r="309" spans="2:4">
      <c r="C309" s="16"/>
      <c r="D309" s="16"/>
    </row>
    <row r="310" spans="2:4">
      <c r="C310" s="16"/>
      <c r="D310" s="16"/>
    </row>
    <row r="311" spans="2:4">
      <c r="C311" s="16"/>
      <c r="D311" s="16"/>
    </row>
    <row r="312" spans="2:4">
      <c r="C312" s="16"/>
      <c r="D312" s="16"/>
    </row>
    <row r="313" spans="2:4">
      <c r="C313" s="16"/>
      <c r="D313" s="16"/>
    </row>
    <row r="314" spans="2:4">
      <c r="C314" s="16"/>
      <c r="D314" s="16"/>
    </row>
    <row r="315" spans="2:4">
      <c r="C315" s="16"/>
      <c r="D315" s="16"/>
    </row>
    <row r="316" spans="2:4">
      <c r="C316" s="16"/>
      <c r="D316" s="16"/>
    </row>
    <row r="317" spans="2:4">
      <c r="C317" s="16"/>
      <c r="D317" s="16"/>
    </row>
    <row r="318" spans="2:4">
      <c r="C318" s="16"/>
      <c r="D318" s="16"/>
    </row>
    <row r="319" spans="2:4">
      <c r="C319" s="16"/>
      <c r="D319" s="16"/>
    </row>
    <row r="320" spans="2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autoFilter ref="A8:AW298" xr:uid="{00000000-0001-0000-1300-000000000000}"/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1284</v>
      </c>
    </row>
    <row r="3" spans="2:78" s="1" customFormat="1">
      <c r="B3" s="2" t="s">
        <v>2</v>
      </c>
      <c r="C3" s="83" t="s">
        <v>1285</v>
      </c>
    </row>
    <row r="4" spans="2:78" s="1" customFormat="1">
      <c r="B4" s="2" t="s">
        <v>3</v>
      </c>
      <c r="C4" s="84" t="s">
        <v>196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1150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1151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246</v>
      </c>
      <c r="D41" s="16"/>
    </row>
    <row r="42" spans="2:17">
      <c r="B42" t="s">
        <v>247</v>
      </c>
      <c r="D42" s="16"/>
    </row>
    <row r="43" spans="2:17">
      <c r="B43" t="s">
        <v>248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9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1284</v>
      </c>
    </row>
    <row r="3" spans="2:60" s="1" customFormat="1">
      <c r="B3" s="2" t="s">
        <v>2</v>
      </c>
      <c r="C3" s="83" t="s">
        <v>1285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1251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246</v>
      </c>
    </row>
    <row r="43" spans="2:18">
      <c r="B43" t="s">
        <v>247</v>
      </c>
    </row>
    <row r="44" spans="2:18">
      <c r="B44" t="s">
        <v>248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1284</v>
      </c>
    </row>
    <row r="3" spans="2:64" s="1" customFormat="1">
      <c r="B3" s="2" t="s">
        <v>2</v>
      </c>
      <c r="C3" s="83" t="s">
        <v>1285</v>
      </c>
    </row>
    <row r="4" spans="2:64" s="1" customFormat="1">
      <c r="B4" s="2" t="s">
        <v>3</v>
      </c>
      <c r="C4" s="84" t="s">
        <v>196</v>
      </c>
    </row>
    <row r="5" spans="2:64">
      <c r="B5" s="2"/>
    </row>
    <row r="7" spans="2:64" ht="26.25" customHeight="1">
      <c r="B7" s="110" t="s">
        <v>152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1162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246</v>
      </c>
    </row>
    <row r="27" spans="2:15">
      <c r="B27" t="s">
        <v>247</v>
      </c>
    </row>
    <row r="28" spans="2:15">
      <c r="B28" t="s">
        <v>248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1284</v>
      </c>
    </row>
    <row r="3" spans="2:55" s="1" customFormat="1">
      <c r="B3" s="2" t="s">
        <v>2</v>
      </c>
      <c r="C3" s="83" t="s">
        <v>1285</v>
      </c>
    </row>
    <row r="4" spans="2:55" s="1" customFormat="1">
      <c r="B4" s="2" t="s">
        <v>3</v>
      </c>
      <c r="C4" s="84" t="s">
        <v>196</v>
      </c>
    </row>
    <row r="5" spans="2:55">
      <c r="B5" s="2"/>
    </row>
    <row r="7" spans="2:55" ht="26.25" customHeight="1">
      <c r="B7" s="110" t="s">
        <v>155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1265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1265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1284</v>
      </c>
    </row>
    <row r="3" spans="2:60" s="1" customFormat="1">
      <c r="B3" s="2" t="s">
        <v>2</v>
      </c>
      <c r="C3" s="83" t="s">
        <v>1285</v>
      </c>
    </row>
    <row r="4" spans="2:60" s="1" customFormat="1">
      <c r="B4" s="2" t="s">
        <v>3</v>
      </c>
      <c r="C4" s="84" t="s">
        <v>196</v>
      </c>
    </row>
    <row r="5" spans="2:60">
      <c r="B5" s="2"/>
      <c r="C5" s="2"/>
    </row>
    <row r="7" spans="2:60" ht="26.25" customHeight="1">
      <c r="B7" s="110" t="s">
        <v>161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1284</v>
      </c>
    </row>
    <row r="3" spans="2:60" s="1" customFormat="1">
      <c r="B3" s="2" t="s">
        <v>2</v>
      </c>
      <c r="C3" s="83" t="s">
        <v>1285</v>
      </c>
    </row>
    <row r="4" spans="2:60" s="1" customFormat="1">
      <c r="B4" s="2" t="s">
        <v>3</v>
      </c>
      <c r="C4" s="84" t="s">
        <v>196</v>
      </c>
    </row>
    <row r="5" spans="2:60">
      <c r="B5" s="2"/>
    </row>
    <row r="7" spans="2:60" ht="26.25" customHeight="1">
      <c r="B7" s="110" t="s">
        <v>166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7656.3375208770003</v>
      </c>
      <c r="J11" s="76">
        <v>1</v>
      </c>
      <c r="K11" s="76">
        <v>2.6800000000000001E-2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7656.3375208770003</v>
      </c>
      <c r="J12" s="80">
        <v>1</v>
      </c>
      <c r="K12" s="80">
        <v>2.6800000000000001E-2</v>
      </c>
    </row>
    <row r="13" spans="2:60">
      <c r="B13" t="s">
        <v>1266</v>
      </c>
      <c r="C13" t="s">
        <v>1267</v>
      </c>
      <c r="D13" t="s">
        <v>207</v>
      </c>
      <c r="E13" t="s">
        <v>208</v>
      </c>
      <c r="F13" s="78">
        <v>0</v>
      </c>
      <c r="G13" t="s">
        <v>106</v>
      </c>
      <c r="H13" s="78">
        <v>0</v>
      </c>
      <c r="I13" s="77">
        <v>17.12366214</v>
      </c>
      <c r="J13" s="78">
        <v>2.2000000000000001E-3</v>
      </c>
      <c r="K13" s="78">
        <v>1E-4</v>
      </c>
    </row>
    <row r="14" spans="2:60">
      <c r="B14" t="s">
        <v>1268</v>
      </c>
      <c r="C14" t="s">
        <v>1269</v>
      </c>
      <c r="D14" t="s">
        <v>207</v>
      </c>
      <c r="E14" t="s">
        <v>208</v>
      </c>
      <c r="F14" s="78">
        <v>0</v>
      </c>
      <c r="G14" t="s">
        <v>102</v>
      </c>
      <c r="H14" s="78">
        <v>0</v>
      </c>
      <c r="I14" s="77">
        <v>-110.53821000000001</v>
      </c>
      <c r="J14" s="78">
        <v>-1.44E-2</v>
      </c>
      <c r="K14" s="78">
        <v>-4.0000000000000002E-4</v>
      </c>
    </row>
    <row r="15" spans="2:60">
      <c r="B15" t="s">
        <v>1270</v>
      </c>
      <c r="C15" t="s">
        <v>1271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-1.94231</v>
      </c>
      <c r="J15" s="78">
        <v>-2.9999999999999997E-4</v>
      </c>
      <c r="K15" s="78">
        <v>0</v>
      </c>
    </row>
    <row r="16" spans="2:60">
      <c r="B16" t="s">
        <v>1272</v>
      </c>
      <c r="C16" t="s">
        <v>1273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-1.23448</v>
      </c>
      <c r="J16" s="78">
        <v>-2.0000000000000001E-4</v>
      </c>
      <c r="K16" s="78">
        <v>0</v>
      </c>
    </row>
    <row r="17" spans="2:11">
      <c r="B17" t="s">
        <v>1274</v>
      </c>
      <c r="C17" t="s">
        <v>1275</v>
      </c>
      <c r="D17" t="s">
        <v>207</v>
      </c>
      <c r="E17" t="s">
        <v>208</v>
      </c>
      <c r="F17" s="78">
        <v>0</v>
      </c>
      <c r="G17" t="s">
        <v>102</v>
      </c>
      <c r="H17" s="78">
        <v>0</v>
      </c>
      <c r="I17" s="77">
        <v>7.9040800000000004</v>
      </c>
      <c r="J17" s="78">
        <v>1E-3</v>
      </c>
      <c r="K17" s="78">
        <v>0</v>
      </c>
    </row>
    <row r="18" spans="2:11">
      <c r="B18" t="s">
        <v>1276</v>
      </c>
      <c r="C18" t="s">
        <v>1277</v>
      </c>
      <c r="D18" t="s">
        <v>207</v>
      </c>
      <c r="E18" t="s">
        <v>208</v>
      </c>
      <c r="F18" s="78">
        <v>0</v>
      </c>
      <c r="G18" t="s">
        <v>102</v>
      </c>
      <c r="H18" s="78">
        <v>0</v>
      </c>
      <c r="I18" s="77">
        <v>-21.381360000000001</v>
      </c>
      <c r="J18" s="78">
        <v>-2.8E-3</v>
      </c>
      <c r="K18" s="78">
        <v>-1E-4</v>
      </c>
    </row>
    <row r="19" spans="2:11">
      <c r="B19" t="s">
        <v>1278</v>
      </c>
      <c r="C19" t="s">
        <v>1279</v>
      </c>
      <c r="D19" t="s">
        <v>207</v>
      </c>
      <c r="E19" t="s">
        <v>208</v>
      </c>
      <c r="F19" s="78">
        <v>0</v>
      </c>
      <c r="G19" t="s">
        <v>106</v>
      </c>
      <c r="H19" s="78">
        <v>0</v>
      </c>
      <c r="I19" s="77">
        <v>7526.2642787699997</v>
      </c>
      <c r="J19" s="78">
        <v>0.98299999999999998</v>
      </c>
      <c r="K19" s="78">
        <v>2.63E-2</v>
      </c>
    </row>
    <row r="20" spans="2:11">
      <c r="B20" t="s">
        <v>1280</v>
      </c>
      <c r="C20" t="s">
        <v>1281</v>
      </c>
      <c r="D20" t="s">
        <v>207</v>
      </c>
      <c r="E20" t="s">
        <v>208</v>
      </c>
      <c r="F20" s="78">
        <v>0</v>
      </c>
      <c r="G20" t="s">
        <v>199</v>
      </c>
      <c r="H20" s="78">
        <v>0</v>
      </c>
      <c r="I20" s="77">
        <v>5.5232399670000003</v>
      </c>
      <c r="J20" s="78">
        <v>6.9999999999999999E-4</v>
      </c>
      <c r="K20" s="78">
        <v>0</v>
      </c>
    </row>
    <row r="21" spans="2:11">
      <c r="B21" t="s">
        <v>1282</v>
      </c>
      <c r="C21" t="s">
        <v>1283</v>
      </c>
      <c r="D21" t="s">
        <v>204</v>
      </c>
      <c r="E21" t="s">
        <v>205</v>
      </c>
      <c r="F21" s="78">
        <v>0</v>
      </c>
      <c r="G21" t="s">
        <v>102</v>
      </c>
      <c r="H21" s="78">
        <v>0</v>
      </c>
      <c r="I21" s="77">
        <v>234.61861999999999</v>
      </c>
      <c r="J21" s="78">
        <v>3.0599999999999999E-2</v>
      </c>
      <c r="K21" s="78">
        <v>8.0000000000000004E-4</v>
      </c>
    </row>
    <row r="22" spans="2:11">
      <c r="B22" s="79" t="s">
        <v>215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s="19"/>
      <c r="F23" s="78">
        <v>0</v>
      </c>
      <c r="G23" t="s">
        <v>207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opLeftCell="A19" workbookViewId="0">
      <selection activeCell="J24" sqref="J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1284</v>
      </c>
    </row>
    <row r="3" spans="2:17" s="1" customFormat="1">
      <c r="B3" s="2" t="s">
        <v>2</v>
      </c>
      <c r="C3" s="83" t="s">
        <v>1285</v>
      </c>
    </row>
    <row r="4" spans="2:17" s="1" customFormat="1">
      <c r="B4" s="2" t="s">
        <v>3</v>
      </c>
      <c r="C4" s="84" t="s">
        <v>196</v>
      </c>
    </row>
    <row r="5" spans="2:17">
      <c r="B5" s="2"/>
    </row>
    <row r="7" spans="2:17" ht="26.25" customHeight="1">
      <c r="B7" s="110" t="s">
        <v>168</v>
      </c>
      <c r="C7" s="111"/>
      <c r="D7" s="111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C12+C23</f>
        <v>1729.4401234637282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SUM(C13:C22)</f>
        <v>458.88360599178287</v>
      </c>
    </row>
    <row r="13" spans="2:17">
      <c r="B13" t="s">
        <v>1286</v>
      </c>
      <c r="C13" s="86">
        <v>12.261798671074896</v>
      </c>
      <c r="D13" s="87">
        <v>46054</v>
      </c>
    </row>
    <row r="14" spans="2:17">
      <c r="B14" t="s">
        <v>1287</v>
      </c>
      <c r="C14" s="86">
        <v>13.957623492582723</v>
      </c>
      <c r="D14" s="87">
        <v>46752</v>
      </c>
    </row>
    <row r="15" spans="2:17">
      <c r="B15" t="s">
        <v>1293</v>
      </c>
      <c r="C15" s="86">
        <v>133.29461479001625</v>
      </c>
      <c r="D15" s="87">
        <v>47308</v>
      </c>
    </row>
    <row r="16" spans="2:17">
      <c r="B16" t="s">
        <v>1289</v>
      </c>
      <c r="C16" s="86">
        <v>19.487484811464512</v>
      </c>
      <c r="D16" s="87">
        <v>48212</v>
      </c>
    </row>
    <row r="17" spans="2:4">
      <c r="B17" t="s">
        <v>1290</v>
      </c>
      <c r="C17" s="86">
        <v>26.303518933434557</v>
      </c>
      <c r="D17" s="87">
        <v>48212</v>
      </c>
    </row>
    <row r="18" spans="2:4">
      <c r="B18" t="s">
        <v>1291</v>
      </c>
      <c r="C18" s="86">
        <v>83.854608296798943</v>
      </c>
      <c r="D18" s="87">
        <v>48233</v>
      </c>
    </row>
    <row r="19" spans="2:4">
      <c r="B19" t="s">
        <v>1288</v>
      </c>
      <c r="C19" s="86">
        <v>33.801553911469234</v>
      </c>
      <c r="D19" s="87">
        <v>48274</v>
      </c>
    </row>
    <row r="20" spans="2:4">
      <c r="B20" t="s">
        <v>1230</v>
      </c>
      <c r="C20" s="86">
        <v>17.79486326145879</v>
      </c>
      <c r="D20" s="87">
        <v>48274</v>
      </c>
    </row>
    <row r="21" spans="2:4">
      <c r="B21" t="s">
        <v>1292</v>
      </c>
      <c r="C21" s="86">
        <v>118.12753982348299</v>
      </c>
      <c r="D21" s="87">
        <v>48297</v>
      </c>
    </row>
    <row r="22" spans="2:4">
      <c r="B22"/>
      <c r="C22" s="77"/>
    </row>
    <row r="23" spans="2:4">
      <c r="B23" s="79" t="s">
        <v>215</v>
      </c>
      <c r="C23" s="81">
        <f>SUM(C24:C38)</f>
        <v>1270.5565174719454</v>
      </c>
    </row>
    <row r="24" spans="2:4">
      <c r="B24" t="s">
        <v>1294</v>
      </c>
      <c r="C24" s="86">
        <v>0.28646899259997055</v>
      </c>
      <c r="D24" s="87">
        <v>46082</v>
      </c>
    </row>
    <row r="25" spans="2:4">
      <c r="B25" t="s">
        <v>1295</v>
      </c>
      <c r="C25" s="86">
        <v>48.874393355761711</v>
      </c>
      <c r="D25" s="87">
        <v>47236</v>
      </c>
    </row>
    <row r="26" spans="2:4">
      <c r="B26" t="s">
        <v>1297</v>
      </c>
      <c r="C26" s="86">
        <v>76.011883449223959</v>
      </c>
      <c r="D26" s="87">
        <v>47848</v>
      </c>
    </row>
    <row r="27" spans="2:4">
      <c r="B27" t="s">
        <v>1224</v>
      </c>
      <c r="C27" s="86">
        <v>33.709081315607108</v>
      </c>
      <c r="D27" s="87">
        <v>47848</v>
      </c>
    </row>
    <row r="28" spans="2:4">
      <c r="B28" t="s">
        <v>1296</v>
      </c>
      <c r="C28" s="86">
        <v>0.30536561299836951</v>
      </c>
      <c r="D28" s="87">
        <v>48122</v>
      </c>
    </row>
    <row r="29" spans="2:4">
      <c r="B29" t="s">
        <v>1232</v>
      </c>
      <c r="C29" s="86">
        <v>82.747994173569779</v>
      </c>
      <c r="D29" s="87">
        <v>48180</v>
      </c>
    </row>
    <row r="30" spans="2:4">
      <c r="B30" t="s">
        <v>1298</v>
      </c>
      <c r="C30" s="86">
        <v>143.48292345064925</v>
      </c>
      <c r="D30" s="87">
        <v>48332</v>
      </c>
    </row>
    <row r="31" spans="2:4">
      <c r="B31" t="s">
        <v>1299</v>
      </c>
      <c r="C31" s="86">
        <v>98.439645010168988</v>
      </c>
      <c r="D31" s="87">
        <v>48395</v>
      </c>
    </row>
    <row r="32" spans="2:4">
      <c r="B32" t="s">
        <v>1220</v>
      </c>
      <c r="C32" s="86">
        <v>31.863319957416298</v>
      </c>
      <c r="D32" s="87">
        <v>48395</v>
      </c>
    </row>
    <row r="33" spans="2:4">
      <c r="B33" t="s">
        <v>1301</v>
      </c>
      <c r="C33" s="86">
        <v>202.9062132280439</v>
      </c>
      <c r="D33" s="87">
        <v>48669</v>
      </c>
    </row>
    <row r="34" spans="2:4">
      <c r="B34" t="s">
        <v>1302</v>
      </c>
      <c r="C34" s="86">
        <v>308.30799129020579</v>
      </c>
      <c r="D34" s="87">
        <v>48693</v>
      </c>
    </row>
    <row r="35" spans="2:4">
      <c r="B35" t="s">
        <v>1300</v>
      </c>
      <c r="C35" s="86">
        <v>108.30696223095501</v>
      </c>
      <c r="D35" s="87">
        <v>48757</v>
      </c>
    </row>
    <row r="36" spans="2:4">
      <c r="B36" t="s">
        <v>1208</v>
      </c>
      <c r="C36" s="86">
        <v>134.44406232776544</v>
      </c>
      <c r="D36" s="87">
        <v>48760</v>
      </c>
    </row>
    <row r="37" spans="2:4">
      <c r="B37" t="s">
        <v>1303</v>
      </c>
      <c r="C37" s="86">
        <v>0.87021307697981509</v>
      </c>
      <c r="D37" s="87">
        <v>48944</v>
      </c>
    </row>
    <row r="38" spans="2:4">
      <c r="B38"/>
      <c r="C38" s="77"/>
    </row>
    <row r="40" spans="2:4">
      <c r="B40"/>
      <c r="C40" s="86"/>
      <c r="D40"/>
    </row>
    <row r="41" spans="2:4">
      <c r="B41"/>
      <c r="C41" s="86"/>
      <c r="D41"/>
    </row>
  </sheetData>
  <sortState xmlns:xlrd2="http://schemas.microsoft.com/office/spreadsheetml/2017/richdata2" ref="A24:BI49">
    <sortCondition ref="D24:D49"/>
  </sortState>
  <mergeCells count="1">
    <mergeCell ref="B7:D7"/>
  </mergeCells>
  <dataValidations count="1">
    <dataValidation allowBlank="1" showInputMessage="1" showErrorMessage="1" sqref="C1:C4 B42:D1048576 E26:XFD1048576 A5:XFD25 A2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1284</v>
      </c>
    </row>
    <row r="3" spans="2:18" s="1" customFormat="1">
      <c r="B3" s="2" t="s">
        <v>2</v>
      </c>
      <c r="C3" s="83" t="s">
        <v>1285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10" t="s">
        <v>172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246</v>
      </c>
      <c r="D27" s="16"/>
    </row>
    <row r="28" spans="2:16">
      <c r="B28" t="s">
        <v>248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1284</v>
      </c>
    </row>
    <row r="3" spans="2:18" s="1" customFormat="1">
      <c r="B3" s="2" t="s">
        <v>2</v>
      </c>
      <c r="C3" s="83" t="s">
        <v>1285</v>
      </c>
    </row>
    <row r="4" spans="2:18" s="1" customFormat="1">
      <c r="B4" s="2" t="s">
        <v>3</v>
      </c>
      <c r="C4" s="84" t="s">
        <v>196</v>
      </c>
    </row>
    <row r="5" spans="2:18">
      <c r="B5" s="2"/>
    </row>
    <row r="7" spans="2:18" ht="26.25" customHeight="1">
      <c r="B7" s="110" t="s">
        <v>176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246</v>
      </c>
      <c r="D27" s="16"/>
    </row>
    <row r="28" spans="2:16">
      <c r="B28" t="s">
        <v>248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1284</v>
      </c>
    </row>
    <row r="3" spans="2:23" s="1" customFormat="1">
      <c r="B3" s="2" t="s">
        <v>2</v>
      </c>
      <c r="C3" s="83" t="s">
        <v>1285</v>
      </c>
    </row>
    <row r="4" spans="2:23" s="1" customFormat="1">
      <c r="B4" s="2" t="s">
        <v>3</v>
      </c>
      <c r="C4" s="84" t="s">
        <v>196</v>
      </c>
    </row>
    <row r="5" spans="2:23">
      <c r="B5" s="2"/>
    </row>
    <row r="7" spans="2:23" ht="26.25" customHeight="1">
      <c r="B7" s="110" t="s">
        <v>178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246</v>
      </c>
      <c r="D27" s="16"/>
    </row>
    <row r="28" spans="2:23">
      <c r="B28" t="s">
        <v>247</v>
      </c>
      <c r="D28" s="16"/>
    </row>
    <row r="29" spans="2:23">
      <c r="B29" t="s">
        <v>248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2023-11-30T09:52:14Z</dcterms:modified>
</cp:coreProperties>
</file>