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20" yWindow="-120" windowWidth="21840" windowHeight="1329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קונצרני'!$A$13:$U$479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ממשלתי'!$B$13:$P$108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השקעה'!$B$13:$K$260</definedName>
    <definedName name="_xlnm._FilterDatabase" localSheetId="1" hidden="1">מזומנים!$B$7:$L$200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השקעה'!$B$6:$K$35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81" l="1"/>
  <c r="I10" i="81" s="1"/>
  <c r="O14" i="78"/>
  <c r="O15" i="78"/>
  <c r="O16" i="78"/>
  <c r="O18" i="78"/>
  <c r="O19" i="78"/>
  <c r="O20" i="78"/>
  <c r="O13" i="78"/>
  <c r="P22" i="78"/>
  <c r="J12" i="81" l="1"/>
  <c r="J13" i="81"/>
  <c r="J10" i="81"/>
  <c r="J11" i="81"/>
  <c r="O38" i="78"/>
  <c r="P43" i="78"/>
  <c r="C43" i="88"/>
  <c r="J192" i="73" l="1"/>
  <c r="J193" i="73"/>
  <c r="J194" i="73"/>
  <c r="J195" i="73"/>
  <c r="J196" i="73"/>
  <c r="J197" i="73"/>
  <c r="J198" i="73"/>
  <c r="J199" i="73"/>
  <c r="J200" i="73"/>
  <c r="J201" i="73"/>
  <c r="J202" i="73"/>
  <c r="J203" i="73"/>
  <c r="J204" i="73"/>
  <c r="J205" i="73"/>
  <c r="L14" i="72"/>
  <c r="L110" i="62"/>
  <c r="L12" i="62" s="1"/>
  <c r="L207" i="62"/>
  <c r="L181" i="62"/>
  <c r="C37" i="88"/>
  <c r="L180" i="62" l="1"/>
  <c r="L11" i="62" s="1"/>
  <c r="C16" i="88" s="1"/>
  <c r="R251" i="61"/>
  <c r="Q251" i="61"/>
  <c r="R171" i="61"/>
  <c r="Q171" i="61"/>
  <c r="R13" i="61"/>
  <c r="Q13" i="61"/>
  <c r="Q12" i="61" s="1"/>
  <c r="Q11" i="61" s="1"/>
  <c r="R12" i="61" l="1"/>
  <c r="R11" i="61" s="1"/>
  <c r="C15" i="88" l="1"/>
  <c r="H13" i="80" l="1"/>
  <c r="H12" i="80"/>
  <c r="H11" i="80"/>
  <c r="H10" i="80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8" i="74"/>
  <c r="K17" i="74"/>
  <c r="K16" i="74"/>
  <c r="K15" i="74"/>
  <c r="K14" i="74"/>
  <c r="K13" i="74"/>
  <c r="K12" i="74"/>
  <c r="K11" i="74"/>
  <c r="J210" i="73"/>
  <c r="J209" i="73"/>
  <c r="J208" i="73"/>
  <c r="J207" i="73"/>
  <c r="J206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8" i="73"/>
  <c r="J67" i="73"/>
  <c r="J66" i="73"/>
  <c r="J65" i="73"/>
  <c r="J64" i="73"/>
  <c r="J63" i="73"/>
  <c r="J61" i="73"/>
  <c r="J60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L35" i="72"/>
  <c r="L34" i="72"/>
  <c r="L33" i="72"/>
  <c r="L32" i="72"/>
  <c r="L31" i="72"/>
  <c r="L30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7" i="71"/>
  <c r="R36" i="71"/>
  <c r="R35" i="71"/>
  <c r="R34" i="71"/>
  <c r="R33" i="71"/>
  <c r="R31" i="71"/>
  <c r="R30" i="71"/>
  <c r="R28" i="71"/>
  <c r="R27" i="71"/>
  <c r="R26" i="71"/>
  <c r="R25" i="71"/>
  <c r="R24" i="71"/>
  <c r="R23" i="71"/>
  <c r="R21" i="71"/>
  <c r="R20" i="71"/>
  <c r="R19" i="71"/>
  <c r="R18" i="71"/>
  <c r="R17" i="71"/>
  <c r="R16" i="71"/>
  <c r="R15" i="71"/>
  <c r="R14" i="71"/>
  <c r="R13" i="71"/>
  <c r="R12" i="71"/>
  <c r="R11" i="71"/>
  <c r="O118" i="69"/>
  <c r="O117" i="69"/>
  <c r="O116" i="69"/>
  <c r="O115" i="69"/>
  <c r="O114" i="69"/>
  <c r="O113" i="69"/>
  <c r="O112" i="69"/>
  <c r="O111" i="69"/>
  <c r="O110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15" i="64"/>
  <c r="N14" i="64"/>
  <c r="N13" i="64"/>
  <c r="N12" i="64"/>
  <c r="N11" i="64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2" i="62"/>
  <c r="N241" i="62"/>
  <c r="N240" i="62"/>
  <c r="N239" i="62"/>
  <c r="N238" i="62"/>
  <c r="N237" i="62"/>
  <c r="N236" i="62"/>
  <c r="N234" i="62"/>
  <c r="N233" i="62"/>
  <c r="N231" i="62"/>
  <c r="N230" i="62"/>
  <c r="N229" i="62"/>
  <c r="N228" i="62"/>
  <c r="N226" i="62"/>
  <c r="N225" i="62"/>
  <c r="N224" i="62"/>
  <c r="N223" i="62"/>
  <c r="N222" i="62"/>
  <c r="N221" i="62"/>
  <c r="N219" i="62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5" i="62"/>
  <c r="N204" i="62"/>
  <c r="N203" i="62"/>
  <c r="N202" i="62"/>
  <c r="N201" i="62"/>
  <c r="N200" i="62"/>
  <c r="N199" i="62"/>
  <c r="N198" i="62"/>
  <c r="N235" i="62"/>
  <c r="N197" i="62"/>
  <c r="N196" i="62"/>
  <c r="N232" i="62"/>
  <c r="N195" i="62"/>
  <c r="N194" i="62"/>
  <c r="N193" i="62"/>
  <c r="N227" i="62"/>
  <c r="N192" i="62"/>
  <c r="N191" i="62"/>
  <c r="N190" i="62"/>
  <c r="N189" i="62"/>
  <c r="N188" i="62"/>
  <c r="N187" i="62"/>
  <c r="N220" i="62"/>
  <c r="N186" i="62"/>
  <c r="N185" i="62"/>
  <c r="N184" i="62"/>
  <c r="N183" i="62"/>
  <c r="N182" i="62"/>
  <c r="N181" i="62"/>
  <c r="N180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271" i="61"/>
  <c r="T270" i="61"/>
  <c r="T268" i="61"/>
  <c r="T267" i="61"/>
  <c r="T266" i="61"/>
  <c r="T265" i="61"/>
  <c r="T264" i="61"/>
  <c r="T263" i="61"/>
  <c r="T262" i="61"/>
  <c r="T261" i="61"/>
  <c r="T259" i="61"/>
  <c r="T258" i="61"/>
  <c r="T257" i="61"/>
  <c r="T256" i="61"/>
  <c r="T255" i="61"/>
  <c r="T254" i="61"/>
  <c r="T253" i="61"/>
  <c r="T252" i="61"/>
  <c r="T251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22" i="59"/>
  <c r="Q21" i="59"/>
  <c r="Q20" i="59"/>
  <c r="Q19" i="59"/>
  <c r="Q18" i="59"/>
  <c r="Q17" i="59"/>
  <c r="Q16" i="59"/>
  <c r="Q15" i="59"/>
  <c r="Q14" i="59"/>
  <c r="Q13" i="59"/>
  <c r="Q12" i="59"/>
  <c r="Q11" i="59"/>
  <c r="J12" i="58"/>
  <c r="J21" i="58"/>
  <c r="C23" i="88"/>
  <c r="C12" i="88"/>
  <c r="J11" i="58" l="1"/>
  <c r="J10" i="58" s="1"/>
  <c r="K51" i="58"/>
  <c r="K33" i="58"/>
  <c r="K42" i="58"/>
  <c r="K15" i="58"/>
  <c r="K24" i="58"/>
  <c r="K11" i="58"/>
  <c r="K18" i="58"/>
  <c r="K27" i="58"/>
  <c r="K36" i="58"/>
  <c r="K45" i="58"/>
  <c r="K54" i="58"/>
  <c r="K56" i="58"/>
  <c r="K53" i="58"/>
  <c r="K50" i="58"/>
  <c r="K47" i="58"/>
  <c r="K44" i="58"/>
  <c r="K41" i="58"/>
  <c r="K38" i="58"/>
  <c r="K35" i="58"/>
  <c r="K32" i="58"/>
  <c r="K29" i="58"/>
  <c r="K26" i="58"/>
  <c r="K23" i="58"/>
  <c r="K17" i="58"/>
  <c r="K14" i="58"/>
  <c r="K58" i="58"/>
  <c r="K55" i="58"/>
  <c r="K52" i="58"/>
  <c r="K49" i="58"/>
  <c r="K46" i="58"/>
  <c r="K43" i="58"/>
  <c r="K40" i="58"/>
  <c r="K37" i="58"/>
  <c r="K34" i="58"/>
  <c r="K31" i="58"/>
  <c r="K28" i="58"/>
  <c r="K25" i="58"/>
  <c r="K22" i="58"/>
  <c r="K19" i="58"/>
  <c r="K16" i="58"/>
  <c r="K13" i="58"/>
  <c r="K10" i="58"/>
  <c r="C11" i="88"/>
  <c r="K12" i="58"/>
  <c r="K21" i="58"/>
  <c r="K30" i="58"/>
  <c r="K39" i="58"/>
  <c r="K48" i="58"/>
  <c r="K57" i="58"/>
  <c r="O17" i="78" l="1"/>
  <c r="P12" i="78"/>
  <c r="P11" i="78" l="1"/>
  <c r="P10" i="78" l="1"/>
  <c r="Q165" i="78" l="1"/>
  <c r="Q171" i="78"/>
  <c r="Q80" i="78"/>
  <c r="Q92" i="78"/>
  <c r="Q45" i="78"/>
  <c r="Q81" i="78"/>
  <c r="Q117" i="78"/>
  <c r="Q148" i="78"/>
  <c r="Q184" i="78"/>
  <c r="Q220" i="78"/>
  <c r="Q261" i="78"/>
  <c r="Q298" i="78"/>
  <c r="Q334" i="78"/>
  <c r="Q39" i="78"/>
  <c r="Q76" i="78"/>
  <c r="Q112" i="78"/>
  <c r="Q143" i="78"/>
  <c r="Q179" i="78"/>
  <c r="Q215" i="78"/>
  <c r="Q251" i="78"/>
  <c r="Q293" i="78"/>
  <c r="Q329" i="78"/>
  <c r="Q189" i="78"/>
  <c r="Q225" i="78"/>
  <c r="Q267" i="78"/>
  <c r="Q303" i="78"/>
  <c r="Q339" i="78"/>
  <c r="Q40" i="78"/>
  <c r="Q77" i="78"/>
  <c r="Q113" i="78"/>
  <c r="Q144" i="78"/>
  <c r="Q180" i="78"/>
  <c r="Q216" i="78"/>
  <c r="Q252" i="78"/>
  <c r="Q294" i="78"/>
  <c r="Q330" i="78"/>
  <c r="Q41" i="78"/>
  <c r="Q78" i="78"/>
  <c r="Q114" i="78"/>
  <c r="Q145" i="78"/>
  <c r="Q181" i="78"/>
  <c r="Q217" i="78"/>
  <c r="Q253" i="78"/>
  <c r="Q295" i="78"/>
  <c r="Q331" i="78"/>
  <c r="Q43" i="78"/>
  <c r="Q44" i="78"/>
  <c r="Q116" i="78"/>
  <c r="Q147" i="78"/>
  <c r="Q50" i="78"/>
  <c r="Q124" i="78"/>
  <c r="Q51" i="78"/>
  <c r="Q87" i="78"/>
  <c r="Q255" i="78"/>
  <c r="Q154" i="78"/>
  <c r="Q190" i="78"/>
  <c r="Q226" i="78"/>
  <c r="Q268" i="78"/>
  <c r="Q304" i="78"/>
  <c r="Q340" i="78"/>
  <c r="Q46" i="78"/>
  <c r="Q82" i="78"/>
  <c r="Q118" i="78"/>
  <c r="Q149" i="78"/>
  <c r="Q185" i="78"/>
  <c r="Q221" i="78"/>
  <c r="Q263" i="78"/>
  <c r="Q299" i="78"/>
  <c r="Q335" i="78"/>
  <c r="Q195" i="78"/>
  <c r="Q231" i="78"/>
  <c r="Q273" i="78"/>
  <c r="Q309" i="78"/>
  <c r="Q345" i="78"/>
  <c r="Q47" i="78"/>
  <c r="Q83" i="78"/>
  <c r="Q119" i="78"/>
  <c r="Q150" i="78"/>
  <c r="Q186" i="78"/>
  <c r="Q222" i="78"/>
  <c r="Q264" i="78"/>
  <c r="Q300" i="78"/>
  <c r="Q336" i="78"/>
  <c r="Q48" i="78"/>
  <c r="Q84" i="78"/>
  <c r="Q120" i="78"/>
  <c r="Q151" i="78"/>
  <c r="Q187" i="78"/>
  <c r="Q223" i="78"/>
  <c r="Q265" i="78"/>
  <c r="Q301" i="78"/>
  <c r="C33" i="88"/>
  <c r="Q13" i="78"/>
  <c r="Q31" i="78"/>
  <c r="Q37" i="78"/>
  <c r="Q86" i="78"/>
  <c r="Q159" i="78"/>
  <c r="Q57" i="78"/>
  <c r="Q93" i="78"/>
  <c r="Q125" i="78"/>
  <c r="Q160" i="78"/>
  <c r="Q196" i="78"/>
  <c r="Q232" i="78"/>
  <c r="Q274" i="78"/>
  <c r="Q310" i="78"/>
  <c r="Q346" i="78"/>
  <c r="Q52" i="78"/>
  <c r="Q88" i="78"/>
  <c r="Q256" i="78"/>
  <c r="Q155" i="78"/>
  <c r="Q191" i="78"/>
  <c r="Q227" i="78"/>
  <c r="Q269" i="78"/>
  <c r="Q305" i="78"/>
  <c r="Q341" i="78"/>
  <c r="Q62" i="78"/>
  <c r="Q68" i="78"/>
  <c r="Q74" i="78"/>
  <c r="Q254" i="78"/>
  <c r="Q14" i="78"/>
  <c r="Q63" i="78"/>
  <c r="Q99" i="78"/>
  <c r="Q131" i="78"/>
  <c r="Q166" i="78"/>
  <c r="Q202" i="78"/>
  <c r="Q238" i="78"/>
  <c r="Q280" i="78"/>
  <c r="Q316" i="78"/>
  <c r="Q352" i="78"/>
  <c r="Q130" i="78"/>
  <c r="Q135" i="78"/>
  <c r="Q141" i="78"/>
  <c r="Q56" i="78"/>
  <c r="Q38" i="78"/>
  <c r="Q75" i="78"/>
  <c r="Q111" i="78"/>
  <c r="Q142" i="78"/>
  <c r="Q178" i="78"/>
  <c r="Q214" i="78"/>
  <c r="Q250" i="78"/>
  <c r="Q292" i="78"/>
  <c r="Q328" i="78"/>
  <c r="Q33" i="78"/>
  <c r="Q98" i="78"/>
  <c r="Q105" i="78"/>
  <c r="Q322" i="78"/>
  <c r="Q100" i="78"/>
  <c r="Q167" i="78"/>
  <c r="Q239" i="78"/>
  <c r="Q317" i="78"/>
  <c r="Q207" i="78"/>
  <c r="Q260" i="78"/>
  <c r="Q321" i="78"/>
  <c r="Q34" i="78"/>
  <c r="Q95" i="78"/>
  <c r="Q138" i="78"/>
  <c r="Q198" i="78"/>
  <c r="Q246" i="78"/>
  <c r="Q312" i="78"/>
  <c r="Q35" i="78"/>
  <c r="Q96" i="78"/>
  <c r="Q139" i="78"/>
  <c r="Q199" i="78"/>
  <c r="Q247" i="78"/>
  <c r="Q313" i="78"/>
  <c r="Q30" i="78"/>
  <c r="Q73" i="78"/>
  <c r="Q109" i="78"/>
  <c r="Q140" i="78"/>
  <c r="Q176" i="78"/>
  <c r="Q212" i="78"/>
  <c r="Q248" i="78"/>
  <c r="Q290" i="78"/>
  <c r="Q326" i="78"/>
  <c r="Q20" i="78"/>
  <c r="Q27" i="78"/>
  <c r="Q17" i="78"/>
  <c r="Q36" i="78"/>
  <c r="Q115" i="78"/>
  <c r="Q182" i="78"/>
  <c r="Q218" i="78"/>
  <c r="Q296" i="78"/>
  <c r="Q332" i="78"/>
  <c r="Q19" i="78"/>
  <c r="Q59" i="78"/>
  <c r="Q108" i="78"/>
  <c r="Q277" i="78"/>
  <c r="Q85" i="78"/>
  <c r="Q152" i="78"/>
  <c r="Q266" i="78"/>
  <c r="Q338" i="78"/>
  <c r="Q291" i="78"/>
  <c r="Q257" i="78"/>
  <c r="Q228" i="78"/>
  <c r="Q122" i="78"/>
  <c r="Q229" i="78"/>
  <c r="Q91" i="78"/>
  <c r="Q194" i="78"/>
  <c r="Q344" i="78"/>
  <c r="Q32" i="78"/>
  <c r="Q209" i="78"/>
  <c r="Q297" i="78"/>
  <c r="Q234" i="78"/>
  <c r="Q175" i="78"/>
  <c r="Q97" i="78"/>
  <c r="Q278" i="78"/>
  <c r="Q104" i="78"/>
  <c r="Q136" i="78"/>
  <c r="Q15" i="78"/>
  <c r="Q106" i="78"/>
  <c r="Q173" i="78"/>
  <c r="Q245" i="78"/>
  <c r="Q323" i="78"/>
  <c r="Q213" i="78"/>
  <c r="Q279" i="78"/>
  <c r="Q327" i="78"/>
  <c r="Q53" i="78"/>
  <c r="Q101" i="78"/>
  <c r="Q156" i="78"/>
  <c r="Q204" i="78"/>
  <c r="Q270" i="78"/>
  <c r="Q318" i="78"/>
  <c r="Q54" i="78"/>
  <c r="Q102" i="78"/>
  <c r="Q157" i="78"/>
  <c r="Q205" i="78"/>
  <c r="Q271" i="78"/>
  <c r="Q319" i="78"/>
  <c r="Q79" i="78"/>
  <c r="Q146" i="78"/>
  <c r="Q259" i="78"/>
  <c r="Q25" i="78"/>
  <c r="Q347" i="78"/>
  <c r="Q333" i="78"/>
  <c r="Q107" i="78"/>
  <c r="Q210" i="78"/>
  <c r="Q276" i="78"/>
  <c r="Q324" i="78"/>
  <c r="Q163" i="78"/>
  <c r="Q211" i="78"/>
  <c r="Q49" i="78"/>
  <c r="Q121" i="78"/>
  <c r="Q188" i="78"/>
  <c r="Q302" i="78"/>
  <c r="Q22" i="78"/>
  <c r="Q177" i="78"/>
  <c r="Q168" i="78"/>
  <c r="Q66" i="78"/>
  <c r="Q283" i="78"/>
  <c r="Q123" i="78"/>
  <c r="Q230" i="78"/>
  <c r="Q308" i="78"/>
  <c r="Q244" i="78"/>
  <c r="Q183" i="78"/>
  <c r="Q10" i="78"/>
  <c r="Q288" i="78"/>
  <c r="Q235" i="78"/>
  <c r="Q164" i="78"/>
  <c r="Q18" i="78"/>
  <c r="Q110" i="78"/>
  <c r="Q172" i="78"/>
  <c r="Q58" i="78"/>
  <c r="Q126" i="78"/>
  <c r="Q197" i="78"/>
  <c r="Q275" i="78"/>
  <c r="Q219" i="78"/>
  <c r="Q285" i="78"/>
  <c r="Q162" i="78"/>
  <c r="Q60" i="78"/>
  <c r="Q325" i="78"/>
  <c r="Q224" i="78"/>
  <c r="Q351" i="78"/>
  <c r="Q282" i="78"/>
  <c r="Q169" i="78"/>
  <c r="Q337" i="78"/>
  <c r="Q158" i="78"/>
  <c r="Q272" i="78"/>
  <c r="Q70" i="78"/>
  <c r="Q243" i="78"/>
  <c r="Q127" i="78"/>
  <c r="Q72" i="78"/>
  <c r="Q343" i="78"/>
  <c r="Q236" i="78"/>
  <c r="Q24" i="78"/>
  <c r="Q153" i="78"/>
  <c r="Q208" i="78"/>
  <c r="Q64" i="78"/>
  <c r="Q258" i="78"/>
  <c r="Q203" i="78"/>
  <c r="Q281" i="78"/>
  <c r="Q237" i="78"/>
  <c r="Q65" i="78"/>
  <c r="Q342" i="78"/>
  <c r="Q55" i="78"/>
  <c r="Q26" i="78"/>
  <c r="Q287" i="78"/>
  <c r="Q71" i="78"/>
  <c r="Q348" i="78"/>
  <c r="Q289" i="78"/>
  <c r="Q129" i="78"/>
  <c r="Q314" i="78"/>
  <c r="Q69" i="78"/>
  <c r="Q286" i="78"/>
  <c r="Q94" i="78"/>
  <c r="Q161" i="78"/>
  <c r="Q233" i="78"/>
  <c r="Q311" i="78"/>
  <c r="Q201" i="78"/>
  <c r="Q249" i="78"/>
  <c r="Q315" i="78"/>
  <c r="Q16" i="78"/>
  <c r="Q89" i="78"/>
  <c r="Q132" i="78"/>
  <c r="Q192" i="78"/>
  <c r="Q240" i="78"/>
  <c r="Q306" i="78"/>
  <c r="Q29" i="78"/>
  <c r="Q90" i="78"/>
  <c r="Q133" i="78"/>
  <c r="Q193" i="78"/>
  <c r="Q241" i="78"/>
  <c r="Q307" i="78"/>
  <c r="Q349" i="78"/>
  <c r="Q67" i="78"/>
  <c r="Q103" i="78"/>
  <c r="Q134" i="78"/>
  <c r="Q170" i="78"/>
  <c r="Q206" i="78"/>
  <c r="Q242" i="78"/>
  <c r="Q284" i="78"/>
  <c r="Q320" i="78"/>
  <c r="Q28" i="78"/>
  <c r="Q23" i="78"/>
  <c r="Q137" i="78"/>
  <c r="Q174" i="78"/>
  <c r="Q128" i="78"/>
  <c r="Q61" i="78"/>
  <c r="Q200" i="78"/>
  <c r="Q350" i="78"/>
  <c r="Q12" i="78"/>
  <c r="Q11" i="78"/>
  <c r="C10" i="88" l="1"/>
  <c r="C42" i="88" l="1"/>
  <c r="D10" i="88" s="1"/>
  <c r="K152" i="73" l="1"/>
  <c r="R79" i="78"/>
  <c r="R334" i="78"/>
  <c r="K214" i="76"/>
  <c r="K38" i="73"/>
  <c r="K110" i="76"/>
  <c r="K52" i="73"/>
  <c r="K194" i="73"/>
  <c r="R260" i="78"/>
  <c r="R90" i="78"/>
  <c r="R329" i="78"/>
  <c r="K98" i="76"/>
  <c r="R88" i="78"/>
  <c r="R98" i="78"/>
  <c r="R124" i="78"/>
  <c r="D37" i="88"/>
  <c r="K95" i="76"/>
  <c r="P113" i="69"/>
  <c r="P56" i="69"/>
  <c r="K167" i="76"/>
  <c r="R57" i="78"/>
  <c r="K128" i="76"/>
  <c r="K216" i="76"/>
  <c r="I11" i="80"/>
  <c r="K106" i="73"/>
  <c r="R222" i="78"/>
  <c r="R245" i="78"/>
  <c r="O61" i="62"/>
  <c r="U202" i="61"/>
  <c r="U109" i="61"/>
  <c r="K30" i="76"/>
  <c r="U258" i="61"/>
  <c r="K257" i="76"/>
  <c r="K344" i="76"/>
  <c r="K322" i="76"/>
  <c r="K38" i="76"/>
  <c r="R240" i="78"/>
  <c r="R264" i="78"/>
  <c r="K70" i="76"/>
  <c r="R340" i="78"/>
  <c r="R227" i="78"/>
  <c r="K100" i="73"/>
  <c r="N18" i="63"/>
  <c r="L47" i="58"/>
  <c r="U23" i="61"/>
  <c r="K138" i="73"/>
  <c r="K94" i="76"/>
  <c r="K330" i="76"/>
  <c r="R111" i="78"/>
  <c r="K242" i="76"/>
  <c r="K270" i="76"/>
  <c r="R270" i="78"/>
  <c r="K78" i="76"/>
  <c r="R193" i="78"/>
  <c r="K337" i="76"/>
  <c r="U164" i="61"/>
  <c r="L15" i="58"/>
  <c r="K57" i="76"/>
  <c r="K258" i="76"/>
  <c r="L31" i="58"/>
  <c r="K171" i="73"/>
  <c r="R217" i="78"/>
  <c r="K377" i="76"/>
  <c r="K92" i="76"/>
  <c r="K180" i="76"/>
  <c r="R318" i="78"/>
  <c r="M11" i="72"/>
  <c r="R341" i="78"/>
  <c r="K192" i="76"/>
  <c r="U131" i="61"/>
  <c r="L11" i="58"/>
  <c r="K187" i="76"/>
  <c r="U261" i="61"/>
  <c r="U158" i="61"/>
  <c r="O176" i="62"/>
  <c r="R63" i="78"/>
  <c r="O238" i="62"/>
  <c r="K363" i="76"/>
  <c r="K164" i="73"/>
  <c r="K22" i="76"/>
  <c r="U54" i="61"/>
  <c r="N13" i="63"/>
  <c r="S27" i="71"/>
  <c r="O186" i="62"/>
  <c r="P19" i="69"/>
  <c r="R104" i="78"/>
  <c r="K179" i="76"/>
  <c r="R114" i="78"/>
  <c r="K255" i="76"/>
  <c r="M14" i="72"/>
  <c r="R201" i="78"/>
  <c r="K156" i="73"/>
  <c r="R296" i="78"/>
  <c r="R91" i="78"/>
  <c r="R65" i="78"/>
  <c r="K307" i="76"/>
  <c r="K215" i="76"/>
  <c r="R219" i="78"/>
  <c r="P17" i="69"/>
  <c r="K141" i="73"/>
  <c r="S34" i="71"/>
  <c r="U207" i="61"/>
  <c r="K295" i="76"/>
  <c r="U161" i="61"/>
  <c r="R119" i="78"/>
  <c r="R252" i="78"/>
  <c r="R31" i="78"/>
  <c r="K325" i="76"/>
  <c r="R182" i="78"/>
  <c r="K321" i="76"/>
  <c r="K306" i="76"/>
  <c r="R62" i="78"/>
  <c r="R20" i="59"/>
  <c r="I12" i="80"/>
  <c r="U14" i="61"/>
  <c r="K172" i="73"/>
  <c r="U135" i="61"/>
  <c r="P55" i="69"/>
  <c r="K221" i="76"/>
  <c r="R75" i="78"/>
  <c r="K146" i="76"/>
  <c r="K234" i="76"/>
  <c r="R324" i="78"/>
  <c r="K160" i="73"/>
  <c r="R320" i="78"/>
  <c r="R215" i="78"/>
  <c r="U243" i="61"/>
  <c r="U57" i="61"/>
  <c r="U265" i="61"/>
  <c r="M13" i="72"/>
  <c r="O26" i="62"/>
  <c r="K203" i="73"/>
  <c r="R349" i="78"/>
  <c r="R177" i="78"/>
  <c r="R229" i="78"/>
  <c r="K380" i="76"/>
  <c r="R348" i="78"/>
  <c r="M24" i="72"/>
  <c r="R190" i="78"/>
  <c r="K183" i="73"/>
  <c r="K121" i="73"/>
  <c r="R92" i="78"/>
  <c r="O229" i="62"/>
  <c r="K156" i="76"/>
  <c r="K125" i="73"/>
  <c r="K102" i="76"/>
  <c r="K385" i="76"/>
  <c r="R144" i="78"/>
  <c r="K297" i="76"/>
  <c r="K289" i="76"/>
  <c r="R236" i="78"/>
  <c r="K132" i="76"/>
  <c r="R338" i="78"/>
  <c r="K77" i="73"/>
  <c r="O213" i="62"/>
  <c r="K186" i="73"/>
  <c r="S17" i="71"/>
  <c r="N58" i="63"/>
  <c r="K350" i="76"/>
  <c r="U93" i="61"/>
  <c r="D28" i="88"/>
  <c r="I13" i="80"/>
  <c r="N57" i="63"/>
  <c r="P53" i="69"/>
  <c r="R83" i="78"/>
  <c r="U33" i="61"/>
  <c r="K28" i="76"/>
  <c r="P83" i="69"/>
  <c r="U182" i="61"/>
  <c r="O12" i="62"/>
  <c r="K171" i="76"/>
  <c r="K340" i="76"/>
  <c r="R282" i="78"/>
  <c r="R259" i="78"/>
  <c r="R290" i="78"/>
  <c r="K198" i="76"/>
  <c r="R101" i="78"/>
  <c r="R224" i="78"/>
  <c r="R184" i="78"/>
  <c r="K177" i="76"/>
  <c r="R121" i="78"/>
  <c r="R133" i="78"/>
  <c r="K188" i="76"/>
  <c r="K192" i="73"/>
  <c r="R142" i="78"/>
  <c r="R302" i="78"/>
  <c r="R183" i="78"/>
  <c r="P85" i="69"/>
  <c r="K205" i="73"/>
  <c r="R214" i="78"/>
  <c r="R350" i="78"/>
  <c r="K232" i="76"/>
  <c r="R78" i="78"/>
  <c r="R26" i="78"/>
  <c r="K60" i="73"/>
  <c r="K201" i="76"/>
  <c r="K185" i="73"/>
  <c r="R171" i="78"/>
  <c r="K55" i="76"/>
  <c r="K176" i="73"/>
  <c r="P41" i="69"/>
  <c r="K211" i="76"/>
  <c r="U76" i="61"/>
  <c r="R189" i="78"/>
  <c r="R310" i="78"/>
  <c r="R86" i="78"/>
  <c r="K343" i="76"/>
  <c r="R158" i="78"/>
  <c r="R103" i="78"/>
  <c r="K379" i="76"/>
  <c r="R43" i="78"/>
  <c r="M23" i="72"/>
  <c r="K59" i="76"/>
  <c r="U174" i="61"/>
  <c r="O64" i="62"/>
  <c r="U153" i="61"/>
  <c r="K196" i="73"/>
  <c r="K233" i="76"/>
  <c r="R167" i="78"/>
  <c r="R76" i="78"/>
  <c r="R151" i="78"/>
  <c r="R28" i="78"/>
  <c r="K117" i="73"/>
  <c r="K280" i="76"/>
  <c r="K36" i="73"/>
  <c r="K17" i="67"/>
  <c r="O172" i="62"/>
  <c r="K42" i="76"/>
  <c r="K359" i="76"/>
  <c r="K134" i="76"/>
  <c r="K200" i="73"/>
  <c r="R80" i="78"/>
  <c r="R231" i="78"/>
  <c r="R311" i="78"/>
  <c r="R41" i="78"/>
  <c r="R309" i="78"/>
  <c r="K19" i="73"/>
  <c r="K310" i="76"/>
  <c r="P78" i="69"/>
  <c r="K157" i="73"/>
  <c r="U195" i="61"/>
  <c r="K162" i="73"/>
  <c r="O13" i="62"/>
  <c r="K82" i="76"/>
  <c r="L52" i="58"/>
  <c r="L18" i="58"/>
  <c r="U133" i="61"/>
  <c r="U44" i="61"/>
  <c r="K87" i="76"/>
  <c r="K243" i="76"/>
  <c r="O164" i="62"/>
  <c r="O241" i="62"/>
  <c r="K127" i="76"/>
  <c r="K89" i="73"/>
  <c r="K50" i="73"/>
  <c r="K235" i="76"/>
  <c r="R161" i="78"/>
  <c r="R149" i="78"/>
  <c r="R19" i="78"/>
  <c r="L16" i="74"/>
  <c r="K342" i="76"/>
  <c r="R263" i="78"/>
  <c r="K334" i="76"/>
  <c r="K201" i="73"/>
  <c r="R24" i="78"/>
  <c r="R198" i="78"/>
  <c r="R212" i="78"/>
  <c r="R14" i="78"/>
  <c r="K252" i="76"/>
  <c r="K125" i="76"/>
  <c r="K299" i="76"/>
  <c r="K224" i="76"/>
  <c r="P106" i="69"/>
  <c r="K37" i="73"/>
  <c r="K197" i="73"/>
  <c r="R77" i="78"/>
  <c r="R221" i="78"/>
  <c r="R283" i="78"/>
  <c r="R317" i="78"/>
  <c r="R18" i="78"/>
  <c r="K180" i="73"/>
  <c r="K364" i="76"/>
  <c r="K265" i="76"/>
  <c r="O236" i="62"/>
  <c r="K327" i="76"/>
  <c r="K174" i="76"/>
  <c r="K23" i="73"/>
  <c r="U15" i="61"/>
  <c r="K202" i="73"/>
  <c r="R308" i="78"/>
  <c r="R258" i="78"/>
  <c r="K287" i="76"/>
  <c r="R96" i="78"/>
  <c r="R23" i="78"/>
  <c r="K80" i="73"/>
  <c r="K225" i="76"/>
  <c r="M22" i="72"/>
  <c r="K151" i="76"/>
  <c r="S28" i="71"/>
  <c r="K120" i="76"/>
  <c r="K45" i="73"/>
  <c r="O73" i="62"/>
  <c r="K198" i="73"/>
  <c r="R313" i="78"/>
  <c r="R279" i="78"/>
  <c r="R156" i="78"/>
  <c r="R238" i="78"/>
  <c r="R20" i="78"/>
  <c r="K50" i="76"/>
  <c r="R72" i="78"/>
  <c r="R352" i="78"/>
  <c r="O78" i="62"/>
  <c r="U61" i="61"/>
  <c r="L40" i="58"/>
  <c r="R100" i="78"/>
  <c r="O165" i="62"/>
  <c r="K193" i="73"/>
  <c r="K288" i="76"/>
  <c r="R185" i="78"/>
  <c r="R255" i="78"/>
  <c r="R205" i="78"/>
  <c r="R25" i="78"/>
  <c r="K135" i="73"/>
  <c r="R102" i="78"/>
  <c r="K140" i="73"/>
  <c r="O41" i="62"/>
  <c r="O230" i="62"/>
  <c r="R12" i="59"/>
  <c r="P89" i="69"/>
  <c r="O231" i="62"/>
  <c r="D11" i="88"/>
  <c r="U12" i="61"/>
  <c r="O35" i="62"/>
  <c r="U201" i="61"/>
  <c r="K229" i="76"/>
  <c r="R256" i="78"/>
  <c r="K92" i="73"/>
  <c r="U47" i="61"/>
  <c r="K145" i="73"/>
  <c r="O197" i="62"/>
  <c r="K209" i="73"/>
  <c r="M18" i="72"/>
  <c r="K56" i="76"/>
  <c r="K124" i="76"/>
  <c r="R139" i="78"/>
  <c r="R38" i="78"/>
  <c r="R336" i="78"/>
  <c r="R285" i="78"/>
  <c r="K276" i="76"/>
  <c r="K29" i="76"/>
  <c r="R315" i="78"/>
  <c r="P84" i="69"/>
  <c r="O222" i="62"/>
  <c r="R294" i="78"/>
  <c r="R266" i="78"/>
  <c r="K361" i="76"/>
  <c r="R95" i="78"/>
  <c r="U86" i="61"/>
  <c r="P26" i="69"/>
  <c r="K89" i="76"/>
  <c r="K195" i="76"/>
  <c r="R333" i="78"/>
  <c r="K190" i="76"/>
  <c r="R134" i="78"/>
  <c r="P102" i="69"/>
  <c r="K122" i="76"/>
  <c r="R223" i="78"/>
  <c r="P101" i="69"/>
  <c r="U221" i="61"/>
  <c r="L38" i="58"/>
  <c r="O68" i="62"/>
  <c r="O106" i="62"/>
  <c r="R267" i="78"/>
  <c r="K204" i="73"/>
  <c r="R136" i="78"/>
  <c r="R239" i="78"/>
  <c r="R36" i="78"/>
  <c r="R131" i="78"/>
  <c r="R27" i="78"/>
  <c r="L15" i="74"/>
  <c r="R13" i="78"/>
  <c r="K66" i="76"/>
  <c r="O196" i="62"/>
  <c r="N32" i="63"/>
  <c r="R159" i="78"/>
  <c r="K18" i="73"/>
  <c r="P90" i="69"/>
  <c r="R60" i="78"/>
  <c r="K199" i="73"/>
  <c r="K341" i="76"/>
  <c r="K99" i="73"/>
  <c r="K178" i="76"/>
  <c r="R203" i="78"/>
  <c r="R22" i="78"/>
  <c r="K137" i="73"/>
  <c r="R93" i="78"/>
  <c r="R48" i="78"/>
  <c r="K351" i="76"/>
  <c r="K212" i="76"/>
  <c r="K286" i="76"/>
  <c r="K23" i="76"/>
  <c r="K231" i="76"/>
  <c r="R170" i="78"/>
  <c r="R148" i="78"/>
  <c r="N48" i="63"/>
  <c r="U193" i="61"/>
  <c r="K290" i="76"/>
  <c r="K304" i="76"/>
  <c r="K19" i="76"/>
  <c r="R153" i="78"/>
  <c r="R242" i="78"/>
  <c r="K15" i="76"/>
  <c r="R196" i="78"/>
  <c r="R194" i="78"/>
  <c r="L19" i="66"/>
  <c r="K20" i="76"/>
  <c r="L51" i="58"/>
  <c r="O188" i="62"/>
  <c r="O59" i="62"/>
  <c r="O234" i="62"/>
  <c r="K107" i="76"/>
  <c r="K213" i="76"/>
  <c r="R351" i="78"/>
  <c r="K244" i="76"/>
  <c r="R152" i="78"/>
  <c r="S13" i="71"/>
  <c r="K152" i="76"/>
  <c r="R299" i="78"/>
  <c r="P62" i="69"/>
  <c r="U176" i="61"/>
  <c r="D20" i="88"/>
  <c r="P22" i="69"/>
  <c r="O53" i="62"/>
  <c r="U112" i="61"/>
  <c r="R138" i="78"/>
  <c r="K358" i="76"/>
  <c r="K74" i="76"/>
  <c r="K162" i="76"/>
  <c r="R300" i="78"/>
  <c r="R107" i="78"/>
  <c r="K305" i="76"/>
  <c r="R330" i="78"/>
  <c r="O187" i="62"/>
  <c r="U132" i="61"/>
  <c r="U159" i="61"/>
  <c r="O128" i="62"/>
  <c r="U100" i="61"/>
  <c r="U204" i="61"/>
  <c r="K181" i="76"/>
  <c r="K267" i="76"/>
  <c r="K177" i="73"/>
  <c r="R33" i="78"/>
  <c r="R206" i="78"/>
  <c r="K98" i="73"/>
  <c r="K378" i="76"/>
  <c r="R339" i="78"/>
  <c r="O143" i="62"/>
  <c r="U51" i="61"/>
  <c r="O232" i="62"/>
  <c r="P61" i="69"/>
  <c r="O137" i="62"/>
  <c r="U31" i="61"/>
  <c r="K269" i="76"/>
  <c r="U223" i="61"/>
  <c r="K300" i="76"/>
  <c r="N26" i="63"/>
  <c r="K176" i="76"/>
  <c r="K353" i="76"/>
  <c r="U70" i="61"/>
  <c r="K159" i="76"/>
  <c r="R129" i="78"/>
  <c r="U255" i="61"/>
  <c r="D18" i="88"/>
  <c r="K35" i="76"/>
  <c r="K277" i="76"/>
  <c r="K251" i="76"/>
  <c r="O94" i="62"/>
  <c r="R293" i="78"/>
  <c r="R106" i="78"/>
  <c r="O19" i="62"/>
  <c r="N55" i="63"/>
  <c r="N52" i="63"/>
  <c r="R154" i="78"/>
  <c r="L32" i="58"/>
  <c r="O90" i="62"/>
  <c r="O205" i="62"/>
  <c r="R123" i="78"/>
  <c r="U106" i="61"/>
  <c r="P93" i="69"/>
  <c r="R243" i="78"/>
  <c r="O58" i="62"/>
  <c r="P67" i="69"/>
  <c r="K168" i="76"/>
  <c r="O62" i="62"/>
  <c r="P37" i="69"/>
  <c r="K207" i="73"/>
  <c r="K16" i="73"/>
  <c r="L50" i="58"/>
  <c r="O145" i="62"/>
  <c r="O237" i="62"/>
  <c r="U21" i="61"/>
  <c r="U215" i="61"/>
  <c r="R286" i="78"/>
  <c r="K76" i="76"/>
  <c r="K263" i="76"/>
  <c r="L57" i="58"/>
  <c r="L55" i="58"/>
  <c r="U212" i="61"/>
  <c r="U119" i="61"/>
  <c r="K94" i="73"/>
  <c r="R84" i="78"/>
  <c r="N64" i="63"/>
  <c r="L16" i="65"/>
  <c r="P57" i="69"/>
  <c r="U62" i="61"/>
  <c r="P87" i="69"/>
  <c r="R291" i="78"/>
  <c r="L11" i="65"/>
  <c r="O124" i="62"/>
  <c r="R51" i="78"/>
  <c r="O215" i="62"/>
  <c r="U97" i="61"/>
  <c r="R316" i="78"/>
  <c r="U87" i="61"/>
  <c r="M35" i="72"/>
  <c r="O202" i="62"/>
  <c r="K95" i="73"/>
  <c r="L22" i="58"/>
  <c r="O14" i="62"/>
  <c r="O100" i="62"/>
  <c r="K183" i="76"/>
  <c r="R39" i="78"/>
  <c r="K147" i="73"/>
  <c r="U150" i="61"/>
  <c r="O162" i="62"/>
  <c r="U171" i="61"/>
  <c r="K158" i="73"/>
  <c r="K196" i="76"/>
  <c r="O156" i="62"/>
  <c r="U143" i="61"/>
  <c r="P23" i="69"/>
  <c r="K12" i="73"/>
  <c r="K40" i="76"/>
  <c r="K250" i="76"/>
  <c r="L17" i="58"/>
  <c r="O201" i="62"/>
  <c r="U213" i="61"/>
  <c r="K141" i="76"/>
  <c r="R226" i="78"/>
  <c r="O192" i="62"/>
  <c r="U71" i="61"/>
  <c r="N53" i="63"/>
  <c r="K167" i="73"/>
  <c r="S21" i="71"/>
  <c r="K44" i="76"/>
  <c r="R188" i="78"/>
  <c r="R247" i="78"/>
  <c r="R297" i="78"/>
  <c r="K64" i="76"/>
  <c r="K279" i="76"/>
  <c r="L58" i="58"/>
  <c r="R166" i="78"/>
  <c r="P45" i="69"/>
  <c r="K56" i="73"/>
  <c r="U116" i="61"/>
  <c r="O98" i="62"/>
  <c r="R162" i="78"/>
  <c r="N50" i="63"/>
  <c r="O22" i="62"/>
  <c r="K245" i="76"/>
  <c r="K83" i="76"/>
  <c r="U108" i="61"/>
  <c r="K49" i="73"/>
  <c r="K25" i="76"/>
  <c r="O216" i="62"/>
  <c r="K332" i="76"/>
  <c r="U77" i="61"/>
  <c r="M15" i="72"/>
  <c r="U80" i="61"/>
  <c r="O43" i="62"/>
  <c r="I10" i="80"/>
  <c r="K90" i="76"/>
  <c r="O83" i="62"/>
  <c r="R319" i="78"/>
  <c r="K137" i="76"/>
  <c r="U172" i="61"/>
  <c r="K72" i="76"/>
  <c r="K282" i="76"/>
  <c r="N72" i="63"/>
  <c r="O180" i="62"/>
  <c r="R344" i="78"/>
  <c r="N74" i="63"/>
  <c r="O108" i="62"/>
  <c r="L18" i="74"/>
  <c r="U45" i="61"/>
  <c r="O112" i="62"/>
  <c r="O18" i="62"/>
  <c r="P15" i="69"/>
  <c r="D29" i="88"/>
  <c r="U46" i="61"/>
  <c r="U152" i="61"/>
  <c r="K248" i="76"/>
  <c r="P71" i="69"/>
  <c r="R346" i="78"/>
  <c r="R202" i="78"/>
  <c r="N37" i="63"/>
  <c r="U145" i="61"/>
  <c r="K260" i="76"/>
  <c r="U240" i="61"/>
  <c r="K175" i="73"/>
  <c r="K298" i="76"/>
  <c r="O158" i="62"/>
  <c r="K182" i="73"/>
  <c r="P52" i="69"/>
  <c r="K108" i="73"/>
  <c r="U156" i="61"/>
  <c r="O194" i="62"/>
  <c r="M16" i="72"/>
  <c r="U205" i="61"/>
  <c r="O174" i="62"/>
  <c r="K75" i="76"/>
  <c r="O152" i="62"/>
  <c r="M19" i="72"/>
  <c r="O42" i="62"/>
  <c r="K189" i="73"/>
  <c r="R132" i="78"/>
  <c r="N36" i="63"/>
  <c r="U253" i="61"/>
  <c r="M12" i="72"/>
  <c r="K65" i="76"/>
  <c r="K155" i="73"/>
  <c r="K240" i="76"/>
  <c r="L16" i="66"/>
  <c r="K155" i="76"/>
  <c r="O88" i="62"/>
  <c r="K184" i="76"/>
  <c r="K210" i="76"/>
  <c r="K65" i="73"/>
  <c r="U180" i="61"/>
  <c r="P59" i="69"/>
  <c r="K44" i="73"/>
  <c r="O38" i="62"/>
  <c r="R235" i="78"/>
  <c r="R19" i="59"/>
  <c r="U226" i="61"/>
  <c r="U139" i="61"/>
  <c r="P42" i="69"/>
  <c r="U34" i="61"/>
  <c r="S23" i="71"/>
  <c r="N47" i="63"/>
  <c r="U208" i="61"/>
  <c r="U19" i="61"/>
  <c r="K236" i="76"/>
  <c r="P80" i="69"/>
  <c r="R337" i="78"/>
  <c r="U105" i="61"/>
  <c r="K218" i="76"/>
  <c r="K97" i="73"/>
  <c r="U203" i="61"/>
  <c r="O122" i="62"/>
  <c r="O123" i="62"/>
  <c r="P66" i="69"/>
  <c r="O203" i="62"/>
  <c r="U126" i="61"/>
  <c r="D42" i="88"/>
  <c r="U43" i="61"/>
  <c r="O12" i="64"/>
  <c r="P107" i="69"/>
  <c r="R287" i="78"/>
  <c r="U168" i="61"/>
  <c r="K368" i="76"/>
  <c r="K14" i="76"/>
  <c r="O54" i="62"/>
  <c r="O233" i="62"/>
  <c r="R335" i="78"/>
  <c r="N23" i="63"/>
  <c r="U130" i="61"/>
  <c r="R58" i="78"/>
  <c r="U24" i="61"/>
  <c r="N39" i="63"/>
  <c r="O182" i="62"/>
  <c r="R174" i="78"/>
  <c r="L27" i="58"/>
  <c r="U242" i="61"/>
  <c r="O76" i="62"/>
  <c r="R94" i="78"/>
  <c r="K62" i="76"/>
  <c r="K103" i="76"/>
  <c r="K294" i="76"/>
  <c r="O27" i="62"/>
  <c r="R89" i="78"/>
  <c r="K178" i="73"/>
  <c r="R17" i="59"/>
  <c r="U123" i="61"/>
  <c r="R173" i="78"/>
  <c r="P13" i="69"/>
  <c r="O173" i="62"/>
  <c r="L20" i="66"/>
  <c r="R175" i="78"/>
  <c r="U66" i="61"/>
  <c r="N73" i="63"/>
  <c r="P32" i="69"/>
  <c r="U58" i="61"/>
  <c r="U53" i="61"/>
  <c r="R278" i="78"/>
  <c r="K314" i="76"/>
  <c r="P110" i="69"/>
  <c r="O175" i="62"/>
  <c r="P12" i="69"/>
  <c r="R69" i="78"/>
  <c r="N66" i="63"/>
  <c r="O103" i="62"/>
  <c r="K143" i="76"/>
  <c r="K315" i="76"/>
  <c r="O153" i="62"/>
  <c r="R307" i="78"/>
  <c r="K367" i="76"/>
  <c r="O189" i="62"/>
  <c r="O63" i="62"/>
  <c r="R127" i="78"/>
  <c r="O183" i="62"/>
  <c r="K85" i="73"/>
  <c r="P100" i="69"/>
  <c r="L28" i="58"/>
  <c r="L19" i="58"/>
  <c r="U163" i="61"/>
  <c r="U68" i="61"/>
  <c r="R110" i="78"/>
  <c r="K301" i="76"/>
  <c r="O200" i="62"/>
  <c r="K68" i="73"/>
  <c r="K247" i="76"/>
  <c r="O120" i="62"/>
  <c r="M28" i="72"/>
  <c r="U244" i="61"/>
  <c r="R347" i="78"/>
  <c r="L22" i="66"/>
  <c r="L30" i="58"/>
  <c r="L37" i="58"/>
  <c r="U188" i="61"/>
  <c r="U95" i="61"/>
  <c r="K11" i="73"/>
  <c r="K370" i="76"/>
  <c r="N12" i="63"/>
  <c r="K278" i="76"/>
  <c r="K356" i="76"/>
  <c r="R130" i="78"/>
  <c r="K238" i="76"/>
  <c r="K160" i="76"/>
  <c r="O15" i="62"/>
  <c r="K273" i="76"/>
  <c r="K228" i="76"/>
  <c r="O104" i="62"/>
  <c r="S11" i="71"/>
  <c r="O11" i="64"/>
  <c r="K67" i="73"/>
  <c r="U39" i="61"/>
  <c r="O168" i="62"/>
  <c r="N30" i="63"/>
  <c r="U102" i="61"/>
  <c r="O66" i="62"/>
  <c r="P30" i="69"/>
  <c r="K285" i="76"/>
  <c r="U50" i="61"/>
  <c r="U241" i="61"/>
  <c r="R82" i="78"/>
  <c r="O50" i="62"/>
  <c r="U184" i="61"/>
  <c r="L48" i="58"/>
  <c r="U85" i="61"/>
  <c r="R74" i="78"/>
  <c r="K81" i="73"/>
  <c r="R165" i="78"/>
  <c r="O25" i="62"/>
  <c r="O89" i="62"/>
  <c r="K249" i="76"/>
  <c r="R220" i="78"/>
  <c r="D13" i="88"/>
  <c r="R342" i="78"/>
  <c r="O217" i="62"/>
  <c r="O97" i="62"/>
  <c r="U228" i="61"/>
  <c r="K104" i="76"/>
  <c r="U120" i="61"/>
  <c r="P47" i="69"/>
  <c r="O220" i="62"/>
  <c r="K105" i="73"/>
  <c r="U138" i="61"/>
  <c r="O60" i="62"/>
  <c r="U225" i="61"/>
  <c r="K338" i="76"/>
  <c r="R197" i="78"/>
  <c r="R13" i="59"/>
  <c r="U74" i="61"/>
  <c r="K113" i="73"/>
  <c r="N60" i="63"/>
  <c r="R44" i="78"/>
  <c r="L14" i="58"/>
  <c r="P14" i="69"/>
  <c r="K159" i="73"/>
  <c r="R145" i="78"/>
  <c r="K195" i="73"/>
  <c r="K71" i="76"/>
  <c r="P88" i="69"/>
  <c r="S26" i="71"/>
  <c r="O157" i="62"/>
  <c r="K84" i="76"/>
  <c r="L41" i="58"/>
  <c r="N67" i="63"/>
  <c r="U209" i="61"/>
  <c r="R115" i="78"/>
  <c r="U48" i="61"/>
  <c r="O214" i="62"/>
  <c r="O125" i="62"/>
  <c r="K109" i="73"/>
  <c r="L33" i="58"/>
  <c r="U166" i="61"/>
  <c r="U256" i="61"/>
  <c r="R246" i="78"/>
  <c r="R53" i="78"/>
  <c r="K13" i="67"/>
  <c r="R164" i="78"/>
  <c r="K46" i="73"/>
  <c r="U173" i="61"/>
  <c r="K185" i="76"/>
  <c r="U175" i="61"/>
  <c r="O242" i="62"/>
  <c r="O149" i="62"/>
  <c r="K81" i="76"/>
  <c r="L12" i="58"/>
  <c r="U191" i="61"/>
  <c r="O52" i="62"/>
  <c r="K268" i="76"/>
  <c r="M21" i="72"/>
  <c r="K91" i="73"/>
  <c r="L24" i="66"/>
  <c r="O126" i="62"/>
  <c r="U36" i="61"/>
  <c r="D15" i="88"/>
  <c r="U64" i="61"/>
  <c r="S14" i="71"/>
  <c r="S33" i="71"/>
  <c r="K281" i="76"/>
  <c r="U232" i="61"/>
  <c r="O37" i="62"/>
  <c r="K105" i="76"/>
  <c r="O75" i="62"/>
  <c r="L20" i="65"/>
  <c r="R325" i="78"/>
  <c r="K112" i="76"/>
  <c r="K372" i="76"/>
  <c r="L45" i="58"/>
  <c r="R15" i="78"/>
  <c r="O72" i="62"/>
  <c r="K68" i="76"/>
  <c r="U99" i="61"/>
  <c r="O136" i="62"/>
  <c r="O46" i="62"/>
  <c r="P51" i="69"/>
  <c r="D23" i="88"/>
  <c r="U88" i="61"/>
  <c r="U177" i="61"/>
  <c r="K123" i="73"/>
  <c r="K58" i="76"/>
  <c r="O87" i="62"/>
  <c r="K49" i="76"/>
  <c r="R332" i="78"/>
  <c r="K336" i="76"/>
  <c r="O141" i="62"/>
  <c r="U239" i="61"/>
  <c r="R257" i="78"/>
  <c r="P111" i="69"/>
  <c r="O32" i="62"/>
  <c r="P50" i="69"/>
  <c r="O48" i="62"/>
  <c r="K133" i="76"/>
  <c r="K189" i="76"/>
  <c r="K114" i="73"/>
  <c r="K82" i="73"/>
  <c r="U83" i="61"/>
  <c r="K33" i="73"/>
  <c r="O84" i="62"/>
  <c r="O140" i="62"/>
  <c r="P118" i="69"/>
  <c r="R204" i="78"/>
  <c r="R105" i="78"/>
  <c r="R52" i="78"/>
  <c r="K86" i="76"/>
  <c r="N28" i="63"/>
  <c r="R46" i="78"/>
  <c r="O110" i="62"/>
  <c r="K275" i="76"/>
  <c r="K264" i="76"/>
  <c r="K17" i="76"/>
  <c r="U198" i="61"/>
  <c r="P77" i="69"/>
  <c r="K150" i="73"/>
  <c r="M17" i="72"/>
  <c r="K208" i="76"/>
  <c r="N51" i="63"/>
  <c r="K39" i="76"/>
  <c r="K22" i="73"/>
  <c r="O74" i="62"/>
  <c r="N19" i="63"/>
  <c r="U259" i="61"/>
  <c r="K27" i="73"/>
  <c r="K154" i="76"/>
  <c r="O228" i="62"/>
  <c r="U107" i="61"/>
  <c r="L18" i="65"/>
  <c r="K339" i="76"/>
  <c r="K115" i="73"/>
  <c r="K163" i="76"/>
  <c r="P39" i="69"/>
  <c r="K143" i="73"/>
  <c r="N45" i="63"/>
  <c r="O185" i="62"/>
  <c r="R322" i="78"/>
  <c r="U96" i="61"/>
  <c r="O142" i="62"/>
  <c r="U149" i="61"/>
  <c r="K86" i="73"/>
  <c r="R192" i="78"/>
  <c r="N16" i="63"/>
  <c r="U125" i="61"/>
  <c r="K12" i="67"/>
  <c r="S36" i="71"/>
  <c r="K169" i="73"/>
  <c r="R122" i="78"/>
  <c r="R40" i="78"/>
  <c r="K36" i="76"/>
  <c r="K85" i="76"/>
  <c r="K153" i="76"/>
  <c r="L56" i="58"/>
  <c r="P65" i="69"/>
  <c r="R228" i="78"/>
  <c r="U190" i="61"/>
  <c r="R56" i="78"/>
  <c r="U181" i="61"/>
  <c r="K54" i="76"/>
  <c r="O119" i="62"/>
  <c r="R59" i="78"/>
  <c r="S30" i="71"/>
  <c r="K312" i="76"/>
  <c r="K88" i="73"/>
  <c r="U59" i="61"/>
  <c r="N35" i="63"/>
  <c r="L13" i="74"/>
  <c r="U222" i="61"/>
  <c r="R284" i="78"/>
  <c r="K309" i="76"/>
  <c r="K10" i="81"/>
  <c r="K32" i="73"/>
  <c r="R195" i="78"/>
  <c r="K266" i="76"/>
  <c r="K219" i="76"/>
  <c r="U117" i="61"/>
  <c r="K33" i="76"/>
  <c r="K291" i="76"/>
  <c r="U141" i="61"/>
  <c r="K384" i="76"/>
  <c r="U69" i="61"/>
  <c r="K118" i="76"/>
  <c r="U110" i="61"/>
  <c r="U249" i="61"/>
  <c r="R150" i="78"/>
  <c r="K345" i="76"/>
  <c r="L23" i="66"/>
  <c r="U63" i="61"/>
  <c r="U146" i="61"/>
  <c r="P99" i="69"/>
  <c r="R186" i="78"/>
  <c r="O71" i="62"/>
  <c r="K45" i="76"/>
  <c r="K223" i="76"/>
  <c r="R199" i="78"/>
  <c r="R216" i="78"/>
  <c r="L12" i="65"/>
  <c r="O221" i="62"/>
  <c r="O218" i="62"/>
  <c r="K42" i="73"/>
  <c r="P73" i="69"/>
  <c r="N20" i="63"/>
  <c r="K83" i="73"/>
  <c r="K157" i="76"/>
  <c r="K52" i="76"/>
  <c r="N14" i="63"/>
  <c r="R55" i="78"/>
  <c r="L14" i="74"/>
  <c r="K259" i="76"/>
  <c r="N11" i="63"/>
  <c r="P108" i="69"/>
  <c r="R213" i="78"/>
  <c r="S20" i="71"/>
  <c r="O49" i="62"/>
  <c r="L11" i="74"/>
  <c r="R68" i="78"/>
  <c r="K220" i="76"/>
  <c r="R187" i="78"/>
  <c r="U18" i="61"/>
  <c r="N56" i="63"/>
  <c r="K149" i="76"/>
  <c r="K13" i="73"/>
  <c r="L13" i="65"/>
  <c r="O131" i="62"/>
  <c r="K375" i="76"/>
  <c r="K328" i="76"/>
  <c r="K191" i="76"/>
  <c r="U216" i="61"/>
  <c r="P98" i="69"/>
  <c r="K187" i="73"/>
  <c r="K47" i="73"/>
  <c r="K324" i="76"/>
  <c r="N61" i="63"/>
  <c r="O117" i="62"/>
  <c r="S31" i="71"/>
  <c r="O15" i="64"/>
  <c r="K71" i="73"/>
  <c r="O111" i="62"/>
  <c r="N42" i="63"/>
  <c r="O21" i="62"/>
  <c r="K112" i="73"/>
  <c r="K317" i="76"/>
  <c r="R34" i="78"/>
  <c r="U234" i="61"/>
  <c r="S12" i="71"/>
  <c r="K32" i="76"/>
  <c r="K101" i="73"/>
  <c r="K165" i="76"/>
  <c r="O91" i="62"/>
  <c r="R233" i="78"/>
  <c r="K24" i="73"/>
  <c r="K349" i="76"/>
  <c r="O132" i="62"/>
  <c r="K75" i="73"/>
  <c r="R14" i="59"/>
  <c r="N54" i="63"/>
  <c r="K93" i="73"/>
  <c r="N38" i="63"/>
  <c r="K43" i="73"/>
  <c r="K210" i="73"/>
  <c r="K319" i="76"/>
  <c r="R254" i="78"/>
  <c r="K161" i="76"/>
  <c r="R289" i="78"/>
  <c r="O225" i="62"/>
  <c r="U262" i="61"/>
  <c r="R155" i="78"/>
  <c r="K55" i="73"/>
  <c r="L54" i="58"/>
  <c r="U270" i="61"/>
  <c r="K138" i="76"/>
  <c r="K13" i="76"/>
  <c r="K184" i="73"/>
  <c r="K74" i="73"/>
  <c r="R45" i="78"/>
  <c r="K205" i="76"/>
  <c r="M34" i="72"/>
  <c r="R326" i="78"/>
  <c r="K237" i="76"/>
  <c r="O129" i="62"/>
  <c r="P94" i="69"/>
  <c r="K133" i="73"/>
  <c r="K11" i="76"/>
  <c r="O184" i="62"/>
  <c r="R234" i="78"/>
  <c r="K200" i="76"/>
  <c r="R118" i="78"/>
  <c r="O147" i="62"/>
  <c r="K166" i="76"/>
  <c r="P92" i="69"/>
  <c r="K113" i="76"/>
  <c r="K190" i="73"/>
  <c r="P16" i="69"/>
  <c r="K119" i="76"/>
  <c r="U264" i="61"/>
  <c r="P43" i="69"/>
  <c r="K308" i="76"/>
  <c r="P27" i="69"/>
  <c r="R73" i="78"/>
  <c r="D24" i="88"/>
  <c r="K313" i="76"/>
  <c r="U94" i="61"/>
  <c r="O235" i="62"/>
  <c r="P79" i="69"/>
  <c r="K149" i="73"/>
  <c r="U142" i="61"/>
  <c r="O40" i="62"/>
  <c r="O160" i="62"/>
  <c r="K130" i="73"/>
  <c r="K197" i="76"/>
  <c r="P48" i="69"/>
  <c r="K12" i="76"/>
  <c r="K70" i="73"/>
  <c r="P114" i="69"/>
  <c r="R304" i="78"/>
  <c r="R16" i="59"/>
  <c r="R30" i="78"/>
  <c r="N33" i="63"/>
  <c r="M25" i="72"/>
  <c r="R137" i="78"/>
  <c r="K128" i="73"/>
  <c r="O67" i="62"/>
  <c r="K69" i="76"/>
  <c r="R250" i="78"/>
  <c r="K284" i="76"/>
  <c r="R191" i="78"/>
  <c r="N44" i="63"/>
  <c r="K382" i="76"/>
  <c r="O135" i="62"/>
  <c r="O13" i="64"/>
  <c r="K362" i="76"/>
  <c r="K129" i="76"/>
  <c r="P46" i="69"/>
  <c r="O154" i="62"/>
  <c r="R331" i="78"/>
  <c r="R200" i="78"/>
  <c r="K97" i="76"/>
  <c r="O85" i="62"/>
  <c r="K130" i="76"/>
  <c r="K239" i="76"/>
  <c r="K347" i="76"/>
  <c r="K145" i="76"/>
  <c r="O17" i="62"/>
  <c r="K202" i="76"/>
  <c r="K168" i="73"/>
  <c r="R281" i="78"/>
  <c r="U169" i="61"/>
  <c r="K346" i="76"/>
  <c r="O166" i="62"/>
  <c r="O81" i="62"/>
  <c r="S37" i="71"/>
  <c r="U194" i="61"/>
  <c r="P105" i="69"/>
  <c r="O86" i="62"/>
  <c r="R328" i="78"/>
  <c r="K150" i="76"/>
  <c r="K186" i="76"/>
  <c r="U220" i="61"/>
  <c r="S25" i="71"/>
  <c r="P91" i="69"/>
  <c r="U211" i="61"/>
  <c r="K166" i="73"/>
  <c r="O151" i="62"/>
  <c r="R288" i="78"/>
  <c r="K139" i="76"/>
  <c r="N77" i="63"/>
  <c r="K11" i="67"/>
  <c r="K118" i="73"/>
  <c r="R169" i="78"/>
  <c r="U192" i="61"/>
  <c r="U217" i="61"/>
  <c r="U41" i="61"/>
  <c r="K16" i="76"/>
  <c r="U35" i="61"/>
  <c r="P60" i="69"/>
  <c r="L15" i="65"/>
  <c r="R179" i="78"/>
  <c r="K136" i="76"/>
  <c r="N65" i="63"/>
  <c r="R292" i="78"/>
  <c r="O219" i="62"/>
  <c r="K122" i="73"/>
  <c r="R181" i="78"/>
  <c r="K170" i="73"/>
  <c r="K226" i="76"/>
  <c r="U155" i="61"/>
  <c r="R209" i="78"/>
  <c r="U224" i="61"/>
  <c r="K53" i="73"/>
  <c r="L14" i="65"/>
  <c r="K87" i="73"/>
  <c r="U252" i="61"/>
  <c r="N24" i="63"/>
  <c r="N40" i="63"/>
  <c r="R67" i="78"/>
  <c r="K331" i="76"/>
  <c r="K63" i="76"/>
  <c r="R207" i="78"/>
  <c r="U27" i="61"/>
  <c r="K20" i="73"/>
  <c r="R16" i="78"/>
  <c r="U115" i="61"/>
  <c r="N15" i="63"/>
  <c r="M26" i="72"/>
  <c r="K67" i="76"/>
  <c r="U160" i="61"/>
  <c r="O77" i="62"/>
  <c r="O178" i="62"/>
  <c r="K208" i="73"/>
  <c r="K335" i="76"/>
  <c r="P69" i="69"/>
  <c r="M27" i="72"/>
  <c r="K96" i="76"/>
  <c r="U67" i="61"/>
  <c r="S24" i="71"/>
  <c r="M20" i="72"/>
  <c r="K371" i="76"/>
  <c r="U22" i="61"/>
  <c r="O31" i="62"/>
  <c r="N63" i="63"/>
  <c r="K134" i="73"/>
  <c r="U179" i="61"/>
  <c r="O114" i="62"/>
  <c r="O195" i="62"/>
  <c r="K73" i="76"/>
  <c r="R113" i="78"/>
  <c r="S16" i="71"/>
  <c r="K144" i="73"/>
  <c r="R230" i="78"/>
  <c r="L21" i="66"/>
  <c r="K140" i="76"/>
  <c r="R218" i="78"/>
  <c r="K126" i="76"/>
  <c r="D35" i="88"/>
  <c r="P68" i="69"/>
  <c r="K296" i="76"/>
  <c r="K21" i="73"/>
  <c r="K153" i="73"/>
  <c r="U25" i="61"/>
  <c r="U38" i="61"/>
  <c r="K333" i="76"/>
  <c r="O107" i="62"/>
  <c r="L10" i="58"/>
  <c r="K144" i="76"/>
  <c r="K354" i="76"/>
  <c r="U40" i="61"/>
  <c r="K191" i="73"/>
  <c r="R276" i="78"/>
  <c r="O212" i="62"/>
  <c r="R253" i="78"/>
  <c r="M33" i="72"/>
  <c r="N29" i="63"/>
  <c r="O155" i="62"/>
  <c r="P95" i="69"/>
  <c r="U124" i="61"/>
  <c r="P103" i="69"/>
  <c r="K66" i="73"/>
  <c r="K292" i="76"/>
  <c r="K357" i="76"/>
  <c r="O82" i="62"/>
  <c r="R61" i="78"/>
  <c r="U229" i="61"/>
  <c r="O96" i="62"/>
  <c r="U104" i="61"/>
  <c r="S15" i="71"/>
  <c r="K206" i="76"/>
  <c r="O102" i="62"/>
  <c r="U247" i="61"/>
  <c r="U98" i="61"/>
  <c r="U214" i="61"/>
  <c r="U235" i="61"/>
  <c r="P24" i="69"/>
  <c r="L29" i="58"/>
  <c r="R85" i="78"/>
  <c r="K72" i="73"/>
  <c r="U157" i="61"/>
  <c r="K209" i="76"/>
  <c r="U197" i="61"/>
  <c r="K108" i="76"/>
  <c r="K366" i="76"/>
  <c r="K131" i="73"/>
  <c r="K34" i="73"/>
  <c r="P58" i="69"/>
  <c r="P75" i="69"/>
  <c r="U233" i="61"/>
  <c r="O30" i="62"/>
  <c r="K320" i="76"/>
  <c r="R271" i="78"/>
  <c r="R109" i="78"/>
  <c r="U118" i="61"/>
  <c r="R211" i="78"/>
  <c r="O34" i="62"/>
  <c r="O224" i="62"/>
  <c r="U237" i="61"/>
  <c r="R268" i="78"/>
  <c r="R116" i="78"/>
  <c r="O208" i="62"/>
  <c r="U89" i="61"/>
  <c r="N71" i="63"/>
  <c r="K60" i="76"/>
  <c r="K61" i="73"/>
  <c r="K116" i="76"/>
  <c r="L13" i="66"/>
  <c r="N46" i="63"/>
  <c r="K88" i="76"/>
  <c r="U42" i="61"/>
  <c r="O118" i="62"/>
  <c r="U128" i="61"/>
  <c r="K14" i="73"/>
  <c r="K369" i="76"/>
  <c r="O121" i="62"/>
  <c r="R11" i="59"/>
  <c r="K15" i="73"/>
  <c r="K127" i="73"/>
  <c r="R248" i="78"/>
  <c r="M31" i="72"/>
  <c r="U267" i="61"/>
  <c r="P86" i="69"/>
  <c r="O115" i="62"/>
  <c r="O24" i="62"/>
  <c r="P21" i="69"/>
  <c r="U162" i="61"/>
  <c r="U268" i="61"/>
  <c r="U20" i="61"/>
  <c r="P29" i="69"/>
  <c r="K165" i="73"/>
  <c r="O139" i="62"/>
  <c r="U17" i="61"/>
  <c r="K179" i="73"/>
  <c r="K106" i="76"/>
  <c r="R312" i="78"/>
  <c r="K64" i="73"/>
  <c r="U103" i="61"/>
  <c r="L17" i="66"/>
  <c r="K117" i="76"/>
  <c r="R210" i="78"/>
  <c r="K274" i="76"/>
  <c r="O163" i="62"/>
  <c r="U185" i="61"/>
  <c r="R35" i="78"/>
  <c r="K93" i="76"/>
  <c r="D38" i="88"/>
  <c r="U219" i="61"/>
  <c r="R37" i="78"/>
  <c r="R126" i="78"/>
  <c r="U245" i="61"/>
  <c r="N70" i="63"/>
  <c r="U218" i="61"/>
  <c r="L17" i="74"/>
  <c r="R99" i="78"/>
  <c r="K63" i="73"/>
  <c r="N69" i="63"/>
  <c r="R112" i="78"/>
  <c r="K217" i="76"/>
  <c r="P82" i="69"/>
  <c r="K31" i="73"/>
  <c r="K114" i="76"/>
  <c r="K51" i="76"/>
  <c r="K31" i="76"/>
  <c r="P36" i="69"/>
  <c r="K262" i="76"/>
  <c r="K254" i="76"/>
  <c r="O69" i="62"/>
  <c r="U55" i="61"/>
  <c r="K293" i="76"/>
  <c r="P64" i="69"/>
  <c r="K13" i="81"/>
  <c r="K37" i="76"/>
  <c r="K96" i="73"/>
  <c r="R81" i="78"/>
  <c r="K61" i="76"/>
  <c r="K41" i="76"/>
  <c r="U210" i="61"/>
  <c r="U121" i="61"/>
  <c r="R280" i="78"/>
  <c r="U28" i="61"/>
  <c r="K48" i="76"/>
  <c r="U151" i="61"/>
  <c r="K170" i="76"/>
  <c r="K148" i="76"/>
  <c r="K90" i="73"/>
  <c r="R140" i="78"/>
  <c r="R237" i="78"/>
  <c r="K283" i="76"/>
  <c r="U78" i="61"/>
  <c r="K193" i="76"/>
  <c r="O226" i="62"/>
  <c r="O144" i="62"/>
  <c r="K99" i="76"/>
  <c r="O80" i="62"/>
  <c r="P35" i="69"/>
  <c r="O161" i="62"/>
  <c r="O127" i="62"/>
  <c r="O116" i="62"/>
  <c r="R172" i="78"/>
  <c r="U82" i="61"/>
  <c r="U56" i="61"/>
  <c r="K109" i="76"/>
  <c r="U72" i="61"/>
  <c r="O181" i="62"/>
  <c r="O190" i="62"/>
  <c r="K222" i="76"/>
  <c r="L35" i="58"/>
  <c r="O44" i="62"/>
  <c r="O39" i="62"/>
  <c r="K102" i="73"/>
  <c r="N22" i="63"/>
  <c r="O209" i="62"/>
  <c r="R120" i="78"/>
  <c r="L25" i="58"/>
  <c r="U206" i="61"/>
  <c r="U183" i="61"/>
  <c r="S19" i="71"/>
  <c r="R232" i="78"/>
  <c r="R298" i="78"/>
  <c r="O14" i="64"/>
  <c r="U122" i="61"/>
  <c r="K230" i="76"/>
  <c r="K58" i="73"/>
  <c r="K115" i="76"/>
  <c r="N21" i="63"/>
  <c r="R303" i="78"/>
  <c r="K383" i="76"/>
  <c r="K124" i="73"/>
  <c r="R22" i="59"/>
  <c r="U75" i="61"/>
  <c r="K163" i="73"/>
  <c r="K381" i="76"/>
  <c r="K54" i="73"/>
  <c r="R249" i="78"/>
  <c r="U134" i="61"/>
  <c r="U137" i="61"/>
  <c r="O211" i="62"/>
  <c r="K29" i="73"/>
  <c r="K46" i="76"/>
  <c r="K151" i="73"/>
  <c r="K365" i="76"/>
  <c r="K53" i="76"/>
  <c r="R343" i="78"/>
  <c r="O130" i="62"/>
  <c r="D16" i="88"/>
  <c r="P116" i="69"/>
  <c r="N76" i="63"/>
  <c r="L14" i="66"/>
  <c r="O105" i="62"/>
  <c r="K121" i="76"/>
  <c r="L53" i="58"/>
  <c r="R168" i="78"/>
  <c r="K18" i="76"/>
  <c r="K77" i="76"/>
  <c r="K91" i="76"/>
  <c r="K120" i="73"/>
  <c r="R108" i="78"/>
  <c r="U49" i="61"/>
  <c r="R269" i="78"/>
  <c r="O33" i="62"/>
  <c r="U200" i="61"/>
  <c r="R117" i="78"/>
  <c r="U79" i="61"/>
  <c r="K302" i="76"/>
  <c r="U16" i="61"/>
  <c r="K103" i="73"/>
  <c r="N49" i="63"/>
  <c r="U129" i="61"/>
  <c r="U230" i="61"/>
  <c r="U231" i="61"/>
  <c r="K303" i="76"/>
  <c r="U60" i="61"/>
  <c r="R277" i="78"/>
  <c r="K14" i="67"/>
  <c r="R15" i="59"/>
  <c r="U90" i="61"/>
  <c r="O239" i="62"/>
  <c r="O199" i="62"/>
  <c r="K261" i="76"/>
  <c r="P28" i="69"/>
  <c r="K73" i="73"/>
  <c r="O56" i="62"/>
  <c r="U84" i="61"/>
  <c r="O99" i="62"/>
  <c r="O70" i="62"/>
  <c r="K253" i="76"/>
  <c r="L49" i="58"/>
  <c r="K15" i="67"/>
  <c r="K374" i="76"/>
  <c r="K119" i="73"/>
  <c r="O29" i="62"/>
  <c r="R180" i="78"/>
  <c r="O138" i="62"/>
  <c r="K199" i="76"/>
  <c r="K256" i="76"/>
  <c r="R141" i="78"/>
  <c r="R146" i="78"/>
  <c r="O148" i="62"/>
  <c r="K241" i="76"/>
  <c r="K323" i="76"/>
  <c r="R261" i="78"/>
  <c r="M30" i="72"/>
  <c r="R321" i="78"/>
  <c r="K30" i="73"/>
  <c r="K139" i="73"/>
  <c r="N31" i="63"/>
  <c r="K352" i="76"/>
  <c r="O79" i="62"/>
  <c r="O23" i="62"/>
  <c r="P54" i="69"/>
  <c r="R50" i="78"/>
  <c r="R327" i="78"/>
  <c r="O65" i="62"/>
  <c r="U147" i="61"/>
  <c r="K148" i="73"/>
  <c r="P31" i="69"/>
  <c r="K132" i="73"/>
  <c r="K43" i="76"/>
  <c r="K207" i="76"/>
  <c r="P33" i="69"/>
  <c r="R301" i="78"/>
  <c r="R157" i="78"/>
  <c r="R323" i="78"/>
  <c r="R178" i="78"/>
  <c r="K80" i="76"/>
  <c r="R143" i="78"/>
  <c r="O198" i="62"/>
  <c r="L13" i="58"/>
  <c r="K318" i="76"/>
  <c r="R272" i="78"/>
  <c r="P81" i="69"/>
  <c r="O171" i="62"/>
  <c r="K35" i="73"/>
  <c r="L24" i="58"/>
  <c r="K182" i="76"/>
  <c r="N59" i="63"/>
  <c r="U165" i="61"/>
  <c r="O159" i="62"/>
  <c r="O146" i="62"/>
  <c r="R128" i="78"/>
  <c r="O191" i="62"/>
  <c r="O16" i="62"/>
  <c r="L21" i="65"/>
  <c r="D12" i="88"/>
  <c r="U178" i="61"/>
  <c r="L12" i="66"/>
  <c r="P25" i="69"/>
  <c r="D21" i="88"/>
  <c r="O150" i="62"/>
  <c r="P44" i="69"/>
  <c r="L39" i="58"/>
  <c r="U254" i="61"/>
  <c r="N25" i="63"/>
  <c r="N43" i="63"/>
  <c r="K161" i="73"/>
  <c r="N17" i="63"/>
  <c r="K126" i="73"/>
  <c r="R265" i="78"/>
  <c r="R87" i="78"/>
  <c r="K164" i="76"/>
  <c r="U127" i="61"/>
  <c r="K34" i="76"/>
  <c r="R345" i="78"/>
  <c r="P18" i="69"/>
  <c r="R273" i="78"/>
  <c r="R21" i="59"/>
  <c r="O101" i="62"/>
  <c r="U248" i="61"/>
  <c r="U246" i="61"/>
  <c r="R244" i="78"/>
  <c r="K26" i="76"/>
  <c r="R64" i="78"/>
  <c r="D17" i="88"/>
  <c r="K123" i="76"/>
  <c r="O36" i="62"/>
  <c r="L46" i="58"/>
  <c r="K39" i="73"/>
  <c r="U81" i="61"/>
  <c r="K116" i="73"/>
  <c r="R147" i="78"/>
  <c r="L12" i="74"/>
  <c r="U189" i="61"/>
  <c r="K100" i="76"/>
  <c r="K47" i="76"/>
  <c r="O113" i="62"/>
  <c r="R274" i="78"/>
  <c r="U32" i="61"/>
  <c r="K12" i="81"/>
  <c r="K27" i="76"/>
  <c r="R54" i="78"/>
  <c r="P96" i="69"/>
  <c r="R275" i="78"/>
  <c r="P72" i="69"/>
  <c r="R163" i="78"/>
  <c r="K175" i="76"/>
  <c r="O193" i="62"/>
  <c r="U114" i="61"/>
  <c r="K329" i="76"/>
  <c r="U11" i="61"/>
  <c r="K131" i="76"/>
  <c r="U271" i="61"/>
  <c r="R32" i="78"/>
  <c r="L34" i="58"/>
  <c r="N41" i="63"/>
  <c r="P117" i="69"/>
  <c r="U238" i="61"/>
  <c r="K111" i="76"/>
  <c r="K147" i="76"/>
  <c r="K169" i="76"/>
  <c r="P40" i="69"/>
  <c r="K188" i="73"/>
  <c r="K104" i="73"/>
  <c r="D27" i="88"/>
  <c r="O207" i="62"/>
  <c r="O47" i="62"/>
  <c r="P20" i="69"/>
  <c r="U199" i="61"/>
  <c r="K107" i="73"/>
  <c r="R71" i="78"/>
  <c r="U187" i="61"/>
  <c r="U251" i="61"/>
  <c r="K76" i="73"/>
  <c r="K79" i="76"/>
  <c r="R241" i="78"/>
  <c r="P97" i="69"/>
  <c r="L19" i="65"/>
  <c r="O11" i="62"/>
  <c r="K316" i="76"/>
  <c r="U136" i="61"/>
  <c r="K154" i="73"/>
  <c r="P115" i="69"/>
  <c r="U140" i="61"/>
  <c r="K174" i="73"/>
  <c r="K48" i="73"/>
  <c r="O223" i="62"/>
  <c r="U65" i="61"/>
  <c r="K101" i="76"/>
  <c r="K227" i="76"/>
  <c r="O177" i="62"/>
  <c r="K355" i="76"/>
  <c r="K326" i="76"/>
  <c r="D26" i="88"/>
  <c r="U144" i="61"/>
  <c r="K51" i="73"/>
  <c r="R208" i="78"/>
  <c r="K146" i="73"/>
  <c r="K41" i="73"/>
  <c r="R29" i="78"/>
  <c r="K79" i="73"/>
  <c r="K360" i="76"/>
  <c r="D31" i="88"/>
  <c r="P34" i="69"/>
  <c r="O133" i="62"/>
  <c r="L16" i="58"/>
  <c r="P11" i="69"/>
  <c r="L44" i="58"/>
  <c r="K17" i="73"/>
  <c r="R306" i="78"/>
  <c r="K26" i="73"/>
  <c r="O170" i="62"/>
  <c r="N75" i="63"/>
  <c r="K16" i="67"/>
  <c r="K203" i="76"/>
  <c r="R160" i="78"/>
  <c r="K271" i="76"/>
  <c r="K206" i="73"/>
  <c r="U236" i="61"/>
  <c r="O240" i="62"/>
  <c r="K173" i="73"/>
  <c r="P70" i="69"/>
  <c r="R18" i="59"/>
  <c r="K311" i="76"/>
  <c r="R47" i="78"/>
  <c r="O57" i="62"/>
  <c r="R125" i="78"/>
  <c r="L21" i="58"/>
  <c r="R135" i="78"/>
  <c r="O51" i="62"/>
  <c r="K172" i="76"/>
  <c r="R314" i="78"/>
  <c r="R49" i="78"/>
  <c r="K246" i="76"/>
  <c r="U30" i="61"/>
  <c r="K78" i="73"/>
  <c r="O95" i="62"/>
  <c r="O28" i="62"/>
  <c r="P63" i="69"/>
  <c r="U196" i="61"/>
  <c r="N68" i="63"/>
  <c r="P76" i="69"/>
  <c r="K111" i="73"/>
  <c r="M32" i="72"/>
  <c r="K194" i="76"/>
  <c r="R66" i="78"/>
  <c r="K142" i="73"/>
  <c r="R70" i="78"/>
  <c r="L36" i="58"/>
  <c r="K173" i="76"/>
  <c r="O204" i="62"/>
  <c r="L23" i="58"/>
  <c r="P74" i="69"/>
  <c r="U111" i="61"/>
  <c r="O227" i="62"/>
  <c r="K110" i="73"/>
  <c r="U227" i="61"/>
  <c r="U186" i="61"/>
  <c r="K135" i="76"/>
  <c r="L15" i="66"/>
  <c r="K136" i="73"/>
  <c r="S18" i="71"/>
  <c r="L26" i="58"/>
  <c r="O20" i="62"/>
  <c r="U263" i="61"/>
  <c r="K376" i="76"/>
  <c r="L42" i="58"/>
  <c r="U148" i="61"/>
  <c r="U113" i="61"/>
  <c r="L11" i="66"/>
  <c r="U154" i="61"/>
  <c r="O55" i="62"/>
  <c r="K129" i="73"/>
  <c r="O93" i="62"/>
  <c r="U37" i="61"/>
  <c r="U26" i="61"/>
  <c r="R225" i="78"/>
  <c r="R176" i="78"/>
  <c r="U266" i="61"/>
  <c r="K11" i="81"/>
  <c r="N62" i="63"/>
  <c r="S35" i="71"/>
  <c r="O210" i="62"/>
  <c r="R251" i="78"/>
  <c r="K142" i="76"/>
  <c r="U52" i="61"/>
  <c r="U73" i="61"/>
  <c r="L43" i="58"/>
  <c r="P49" i="69"/>
  <c r="K84" i="73"/>
  <c r="O92" i="62"/>
  <c r="K204" i="76"/>
  <c r="K348" i="76"/>
  <c r="U29" i="61"/>
  <c r="U91" i="61"/>
  <c r="K21" i="76"/>
  <c r="O167" i="62"/>
  <c r="R295" i="78"/>
  <c r="U167" i="61"/>
  <c r="O134" i="62"/>
  <c r="K181" i="73"/>
  <c r="O169" i="62"/>
  <c r="K57" i="73"/>
  <c r="U92" i="61"/>
  <c r="U13" i="61"/>
  <c r="P104" i="69"/>
  <c r="P38" i="69"/>
  <c r="R305" i="78"/>
  <c r="K158" i="76"/>
  <c r="R97" i="78"/>
  <c r="U101" i="61"/>
  <c r="U257" i="61"/>
  <c r="D19" i="88"/>
  <c r="P112" i="69"/>
  <c r="R17" i="78"/>
  <c r="R12" i="78"/>
  <c r="R11" i="78"/>
  <c r="R10" i="78"/>
  <c r="D33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21231]}"/>
    <s v="{[Medida].[Medida].&amp;[2]}"/>
    <s v="{[Keren].[Keren].[All]}"/>
    <s v="{[Cheshbon KM].[Hie Peilut].[Peilut 5].&amp;[Kod_Peilut_L5_172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fi="14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4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</valueMetadata>
</metadata>
</file>

<file path=xl/sharedStrings.xml><?xml version="1.0" encoding="utf-8"?>
<sst xmlns="http://schemas.openxmlformats.org/spreadsheetml/2006/main" count="10641" uniqueCount="3323">
  <si>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</si>
  <si>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</si>
  <si>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</si>
  <si>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</si>
  <si>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</si>
  <si>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</si>
  <si>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</si>
  <si>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</si>
  <si>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</si>
  <si>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</si>
  <si>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</si>
  <si>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</si>
  <si>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</si>
  <si>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</si>
  <si>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</si>
  <si>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</si>
  <si>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</si>
  <si>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</si>
  <si>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</si>
  <si>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</si>
  <si>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</si>
  <si>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</si>
  <si>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</si>
  <si>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</si>
  <si>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</si>
  <si>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</si>
  <si>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</si>
  <si>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</si>
  <si>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</si>
  <si>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</si>
  <si>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</si>
  <si>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</si>
  <si>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</si>
  <si>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</si>
  <si>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</si>
  <si>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</si>
  <si>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</si>
  <si>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</si>
  <si>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</si>
  <si>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</si>
  <si>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</si>
  <si>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</si>
  <si>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</si>
  <si>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</si>
  <si>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</si>
  <si>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</si>
  <si>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</si>
  <si>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</si>
  <si>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</si>
  <si>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</si>
  <si>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</si>
  <si>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מירון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</si>
  <si>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</si>
  <si>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</si>
  <si>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</si>
  <si>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</si>
  <si>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</si>
  <si>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</si>
  <si>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</si>
  <si>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</si>
  <si>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</si>
  <si>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</si>
  <si>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</si>
  <si>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</si>
  <si>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</si>
  <si>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</si>
  <si>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</si>
  <si>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</si>
  <si>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</si>
  <si>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</si>
  <si>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</si>
  <si>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</si>
  <si>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</si>
  <si>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</si>
  <si>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</si>
  <si>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</si>
  <si>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</si>
  <si>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</si>
  <si>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</si>
  <si>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</si>
  <si>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</si>
  <si>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</si>
  <si>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</si>
  <si>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</si>
  <si>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</si>
  <si>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</si>
  <si>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</si>
  <si>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</si>
  <si>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</si>
  <si>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</si>
  <si>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</si>
  <si>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</si>
  <si>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</si>
  <si>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</si>
  <si>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</si>
  <si>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</si>
  <si>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</si>
  <si>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</si>
  <si>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</si>
  <si>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</si>
  <si>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</si>
  <si>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</si>
  <si>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</si>
  <si>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</si>
  <si>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</si>
  <si>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</si>
  <si>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</si>
  <si>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</si>
  <si>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</si>
  <si>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</si>
  <si>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</si>
  <si>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</si>
  <si>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</si>
  <si>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</si>
  <si>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</si>
  <si>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</si>
  <si>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</si>
  <si>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</si>
  <si>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</si>
  <si>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</si>
  <si>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</si>
  <si>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</si>
  <si>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</si>
  <si>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</si>
  <si>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</si>
  <si>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</si>
  <si>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</si>
  <si>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</si>
  <si>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</si>
  <si>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</si>
  <si>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</si>
  <si>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</si>
  <si>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</si>
  <si>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</si>
  <si>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</si>
  <si>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</si>
  <si>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</si>
  <si>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</si>
  <si>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</si>
  <si>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</si>
  <si>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</si>
  <si>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</si>
  <si>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</si>
  <si>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</si>
  <si>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</si>
  <si>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</si>
  <si>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</si>
  <si>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</si>
  <si>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</si>
  <si>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</si>
  <si>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</si>
  <si>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</si>
  <si>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</si>
  <si>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</si>
  <si>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</si>
  <si>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</si>
  <si>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</si>
  <si>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</si>
  <si>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</si>
  <si>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</si>
  <si>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</si>
  <si>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</si>
  <si>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</si>
  <si>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</si>
  <si>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</si>
  <si>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</si>
  <si>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</si>
  <si>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</si>
  <si>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</si>
  <si>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</si>
  <si>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</si>
  <si>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</si>
  <si>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</si>
  <si>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</si>
  <si>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</si>
  <si>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</si>
  <si>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</si>
  <si>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</si>
  <si>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</si>
  <si>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</si>
  <si>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</si>
  <si>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</si>
  <si>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</si>
  <si>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</si>
  <si>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</si>
  <si>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</si>
  <si>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</si>
  <si>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</si>
  <si>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</si>
  <si>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</si>
  <si>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</si>
  <si>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</si>
  <si>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</si>
  <si>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</si>
  <si>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</si>
  <si>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</si>
  <si>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</si>
  <si>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</si>
  <si>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</si>
  <si>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</si>
  <si>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</si>
  <si>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</si>
  <si>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</si>
  <si>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</si>
  <si>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</si>
  <si>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</si>
  <si>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</si>
  <si>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</si>
  <si>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</si>
  <si>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</si>
  <si>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</si>
  <si>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</si>
  <si>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</si>
  <si>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</si>
  <si>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</si>
  <si>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</si>
  <si>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</si>
  <si>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</si>
  <si>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</si>
  <si>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</si>
  <si>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</si>
  <si>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</si>
  <si>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</si>
  <si>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</si>
  <si>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31/12/2022</t>
  </si>
  <si>
    <t>יוזמה קרן פנסיה לעצמאים בע"מ</t>
  </si>
  <si>
    <t>יוזמה קרן פנסיה לעצמאים</t>
  </si>
  <si>
    <t>ממשל צמודה 0527</t>
  </si>
  <si>
    <t>1140847</t>
  </si>
  <si>
    <t>RF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</si>
  <si>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</si>
  <si>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</si>
  <si>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</si>
  <si>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</si>
  <si>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</si>
  <si>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</si>
  <si>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0841</t>
  </si>
  <si>
    <t>1120583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</si>
  <si>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</si>
  <si>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</si>
  <si>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</si>
  <si>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</si>
  <si>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</si>
  <si>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</si>
  <si>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</si>
  <si>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</si>
  <si>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</si>
  <si>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</si>
  <si>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</si>
  <si>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</si>
  <si>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</si>
  <si>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</si>
  <si>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</si>
  <si>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</si>
  <si>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</si>
  <si>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</si>
  <si>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</si>
  <si>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</si>
  <si>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</si>
  <si>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</si>
  <si>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</si>
  <si>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</si>
  <si>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</si>
  <si>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</si>
  <si>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</si>
  <si>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</si>
  <si>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</si>
  <si>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</si>
  <si>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</si>
  <si>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</si>
  <si>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</si>
  <si>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</si>
  <si>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</si>
  <si>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</si>
  <si>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</si>
  <si>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</si>
  <si>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</si>
  <si>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</si>
  <si>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</si>
  <si>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</si>
  <si>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</si>
  <si>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</si>
  <si>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</si>
  <si>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</si>
  <si>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</si>
  <si>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</si>
  <si>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</si>
  <si>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</si>
  <si>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</si>
  <si>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</si>
  <si>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</si>
  <si>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</si>
  <si>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</si>
  <si>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</si>
  <si>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</si>
  <si>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</si>
  <si>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</si>
  <si>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</si>
  <si>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</si>
  <si>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</si>
  <si>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</si>
  <si>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</si>
  <si>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</si>
  <si>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</si>
  <si>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</si>
  <si>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</si>
  <si>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</si>
  <si>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</si>
  <si>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</si>
  <si>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</si>
  <si>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</si>
  <si>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</si>
  <si>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</si>
  <si>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</si>
  <si>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</si>
  <si>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</si>
  <si>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</si>
  <si>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</si>
  <si>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</si>
  <si>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</si>
  <si>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</si>
  <si>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</si>
  <si>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</si>
  <si>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</si>
  <si>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</si>
  <si>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</si>
  <si>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</si>
  <si>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</si>
  <si>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</si>
  <si>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</si>
  <si>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</si>
  <si>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</si>
  <si>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</si>
  <si>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</si>
  <si>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</si>
  <si>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</si>
  <si>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</si>
  <si>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</si>
  <si>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</si>
  <si>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</si>
  <si>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</si>
  <si>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</si>
  <si>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</si>
  <si>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</si>
  <si>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</si>
  <si>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</si>
  <si>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</si>
  <si>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</si>
  <si>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</si>
  <si>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</si>
  <si>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</si>
  <si>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</si>
  <si>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</si>
  <si>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</si>
  <si>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</si>
  <si>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</si>
  <si>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</si>
  <si>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</si>
  <si>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</si>
  <si>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</si>
  <si>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</si>
  <si>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</si>
  <si>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</si>
  <si>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</si>
  <si>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</si>
  <si>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</si>
  <si>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</si>
  <si>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</si>
  <si>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</si>
  <si>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</si>
  <si>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</si>
  <si>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</si>
  <si>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</si>
  <si>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</si>
  <si>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</si>
  <si>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</si>
  <si>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</si>
  <si>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</si>
  <si>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</si>
  <si>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</si>
  <si>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</si>
  <si>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</si>
  <si>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</si>
  <si>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</si>
  <si>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</si>
  <si>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</si>
  <si>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</si>
  <si>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</si>
  <si>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</si>
  <si>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</si>
  <si>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</si>
  <si>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</si>
  <si>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</si>
  <si>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</si>
  <si>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</si>
  <si>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</si>
  <si>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</si>
  <si>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</si>
  <si>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</si>
  <si>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</si>
  <si>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</si>
  <si>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</si>
  <si>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</si>
  <si>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</si>
  <si>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</si>
  <si>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</si>
  <si>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</si>
  <si>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</si>
  <si>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</si>
  <si>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</si>
  <si>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</si>
  <si>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</si>
  <si>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</si>
  <si>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</si>
  <si>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</si>
  <si>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</si>
  <si>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</si>
  <si>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</si>
  <si>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</si>
  <si>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</si>
  <si>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</si>
  <si>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</si>
  <si>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</si>
  <si>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</si>
  <si>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</si>
  <si>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</si>
  <si>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</si>
  <si>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</si>
  <si>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</si>
  <si>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</si>
  <si>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</si>
  <si>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</si>
  <si>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</si>
  <si>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</si>
  <si>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</si>
  <si>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</si>
  <si>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</si>
  <si>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</si>
  <si>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</si>
  <si>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</si>
  <si>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</si>
  <si>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</si>
  <si>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</si>
  <si>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</si>
  <si>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</si>
  <si>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</si>
  <si>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</si>
  <si>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</si>
  <si>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</si>
  <si>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</si>
  <si>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</si>
  <si>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</si>
  <si>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</si>
  <si>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</si>
  <si>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</si>
  <si>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</si>
  <si>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</si>
  <si>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</si>
  <si>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</si>
  <si>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</si>
  <si>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</si>
  <si>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</si>
  <si>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</si>
  <si>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</si>
  <si>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</si>
  <si>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</si>
  <si>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</si>
  <si>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</si>
  <si>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</si>
  <si>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</si>
  <si>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</si>
  <si>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</si>
  <si>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</si>
  <si>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</si>
  <si>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</si>
  <si>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</si>
  <si>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</si>
  <si>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</si>
  <si>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</si>
  <si>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</si>
  <si>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</si>
  <si>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</si>
  <si>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</si>
  <si>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</si>
  <si>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</si>
  <si>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</si>
  <si>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</si>
  <si>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</si>
  <si>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</si>
  <si>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</si>
  <si>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</si>
  <si>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</si>
  <si>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</si>
  <si>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</si>
  <si>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</si>
  <si>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</si>
  <si>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</si>
  <si>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</si>
  <si>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</si>
  <si>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</si>
  <si>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</si>
  <si>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</si>
  <si>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</si>
  <si>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</si>
  <si>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</si>
  <si>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</si>
  <si>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</si>
  <si>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</si>
  <si>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</si>
  <si>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</si>
  <si>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</si>
  <si>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</si>
  <si>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</si>
  <si>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</si>
  <si>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</si>
  <si>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</si>
  <si>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</si>
  <si>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</si>
  <si>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</si>
  <si>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</si>
  <si>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</si>
  <si>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</si>
  <si>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</si>
  <si>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</si>
  <si>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</si>
  <si>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</si>
  <si>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</si>
  <si>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</si>
  <si>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</si>
  <si>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</si>
  <si>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</si>
  <si>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</si>
  <si>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</si>
  <si>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</si>
  <si>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</si>
  <si>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</si>
  <si>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</si>
  <si>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</si>
  <si>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</si>
  <si>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</si>
  <si>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</si>
  <si>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</si>
  <si>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</si>
  <si>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</si>
  <si>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</si>
  <si>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</si>
  <si>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</si>
  <si>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</si>
  <si>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</si>
  <si>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</si>
  <si>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</si>
  <si>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</si>
  <si>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</si>
  <si>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</si>
  <si>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</si>
  <si>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</si>
  <si>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</si>
  <si>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</si>
  <si>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</si>
  <si>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</si>
  <si>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</si>
  <si>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</si>
  <si>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</si>
  <si>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</si>
  <si>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</si>
  <si>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</si>
  <si>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</si>
  <si>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</si>
  <si>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</si>
  <si>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</si>
  <si>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</si>
  <si>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</si>
  <si>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</si>
  <si>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</si>
  <si>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</si>
  <si>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</si>
  <si>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</si>
  <si>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</si>
  <si>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</si>
  <si>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</si>
  <si>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</si>
  <si>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</si>
  <si>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</si>
  <si>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</si>
  <si>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</si>
  <si>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</si>
  <si>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</si>
  <si>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</si>
  <si>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</si>
  <si>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</si>
  <si>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</si>
  <si>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</si>
  <si>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</si>
  <si>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</si>
  <si>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</si>
  <si>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</si>
  <si>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</si>
  <si>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</si>
  <si>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</si>
  <si>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</si>
  <si>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</si>
  <si>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</si>
  <si>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</si>
  <si>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</si>
  <si>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</si>
  <si>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</si>
  <si>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</si>
  <si>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</si>
  <si>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</si>
  <si>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</si>
  <si>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</si>
  <si>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</si>
  <si>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</si>
  <si>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</si>
  <si>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</si>
  <si>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</si>
  <si>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</si>
  <si>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</si>
  <si>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</si>
  <si>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</si>
  <si>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</si>
  <si>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</si>
  <si>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</si>
  <si>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</si>
  <si>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</si>
  <si>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</si>
  <si>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</si>
  <si>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</si>
  <si>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</si>
  <si>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</si>
  <si>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</si>
  <si>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</si>
  <si>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</si>
  <si>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</si>
  <si>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</si>
  <si>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</si>
  <si>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</si>
  <si>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</si>
  <si>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</si>
  <si>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</si>
  <si>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</si>
  <si>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</si>
  <si>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</si>
  <si>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</si>
  <si>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</si>
  <si>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</si>
  <si>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</si>
  <si>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</si>
  <si>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</si>
  <si>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</si>
  <si>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</si>
  <si>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</si>
  <si>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</si>
  <si>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</si>
  <si>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</si>
  <si>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</si>
  <si>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</si>
  <si>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</si>
  <si>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</si>
  <si>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</si>
  <si>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</si>
  <si>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</si>
  <si>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</si>
  <si>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</si>
  <si>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</si>
  <si>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</si>
  <si>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</si>
  <si>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</si>
  <si>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</si>
  <si>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</si>
  <si>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</si>
  <si>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</si>
  <si>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</si>
  <si>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</si>
  <si>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</si>
  <si>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</si>
  <si>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</si>
  <si>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</si>
  <si>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</si>
  <si>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</si>
  <si>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</si>
  <si>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</si>
  <si>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</si>
  <si>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</si>
  <si>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</si>
  <si>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</si>
  <si>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</si>
  <si>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</si>
  <si>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</si>
  <si>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</si>
  <si>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</si>
  <si>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</si>
  <si>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</si>
  <si>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</si>
  <si>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</si>
  <si>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</si>
  <si>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</si>
  <si>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</si>
  <si>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</si>
  <si>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</si>
  <si>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</si>
  <si>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</si>
  <si>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</si>
  <si>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</si>
  <si>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</si>
  <si>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</si>
  <si>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</si>
  <si>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</si>
  <si>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</si>
  <si>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</si>
  <si>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</si>
  <si>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</si>
  <si>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</si>
  <si>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</si>
  <si>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</si>
  <si>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</si>
  <si>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</si>
  <si>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</si>
  <si>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</si>
  <si>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</si>
  <si>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</si>
  <si>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</si>
  <si>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</si>
  <si>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</si>
  <si>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</si>
  <si>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</si>
  <si>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</si>
  <si>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</si>
  <si>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</si>
  <si>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</si>
  <si>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</si>
  <si>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</si>
  <si>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</si>
  <si>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</si>
  <si>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</si>
  <si>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</si>
  <si>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</si>
  <si>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</si>
  <si>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</si>
  <si>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</si>
  <si>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</si>
  <si>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</si>
  <si>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</si>
  <si>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</si>
  <si>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</si>
  <si>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</si>
  <si>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</si>
  <si>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</si>
  <si>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</si>
  <si>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</si>
  <si>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</si>
  <si>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</si>
  <si>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</si>
  <si>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</si>
  <si>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</si>
  <si>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</si>
  <si>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</si>
  <si>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</si>
  <si>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</si>
  <si>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</si>
  <si>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</si>
  <si>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</si>
  <si>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</si>
  <si>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</si>
  <si>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</si>
  <si>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</si>
  <si>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</si>
  <si>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</si>
  <si>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</si>
  <si>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</si>
  <si>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</si>
  <si>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</si>
  <si>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</si>
  <si>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</si>
  <si>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</si>
  <si>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</si>
  <si>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</si>
  <si>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</si>
  <si>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</si>
  <si>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</si>
  <si>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</si>
  <si>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</si>
  <si>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</si>
  <si>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</si>
  <si>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</si>
  <si>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</si>
  <si>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</si>
  <si>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</si>
  <si>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</si>
  <si>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</si>
  <si>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</si>
  <si>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</si>
  <si>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</si>
  <si>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</si>
  <si>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</si>
  <si>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</si>
  <si>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</si>
  <si>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</si>
  <si>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</si>
  <si>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</si>
  <si>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</si>
  <si>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</si>
  <si>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</si>
  <si>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</si>
  <si>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</si>
  <si>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</si>
  <si>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</si>
  <si>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</si>
  <si>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</si>
  <si>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</si>
  <si>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</si>
  <si>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</si>
  <si>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</si>
  <si>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</si>
  <si>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</si>
  <si>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</si>
  <si>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</si>
  <si>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</si>
  <si>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</si>
  <si>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</si>
  <si>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</si>
  <si>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</si>
  <si>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</si>
  <si>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</si>
  <si>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</si>
  <si>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</si>
  <si>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</si>
  <si>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</si>
  <si>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</si>
  <si>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</si>
  <si>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</si>
  <si>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</si>
  <si>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</si>
  <si>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</si>
  <si>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</si>
  <si>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</si>
  <si>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</si>
  <si>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</si>
  <si>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</si>
  <si>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</si>
  <si>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</si>
  <si>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</si>
  <si>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</si>
  <si>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</si>
  <si>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</si>
  <si>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</si>
  <si>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</si>
  <si>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</si>
  <si>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CAMT 12/01/26*</t>
  </si>
  <si>
    <t>US13469VAA61</t>
  </si>
  <si>
    <t>בלומברג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</si>
  <si>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</si>
  <si>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</si>
  <si>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</si>
  <si>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</si>
  <si>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</si>
  <si>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</si>
  <si>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</si>
  <si>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</si>
  <si>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</si>
  <si>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</si>
  <si>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</si>
  <si>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</si>
  <si>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</si>
  <si>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</si>
  <si>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</si>
  <si>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</si>
  <si>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</si>
  <si>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</si>
  <si>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</si>
  <si>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</si>
  <si>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</si>
  <si>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</si>
  <si>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</si>
  <si>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</si>
  <si>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</si>
  <si>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</si>
  <si>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</si>
  <si>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</si>
  <si>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</si>
  <si>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</si>
  <si>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</si>
  <si>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</si>
  <si>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</si>
  <si>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</si>
  <si>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</si>
  <si>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</si>
  <si>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</si>
  <si>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</si>
  <si>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</si>
  <si>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</si>
  <si>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</si>
  <si>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</si>
  <si>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</si>
  <si>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</si>
  <si>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</si>
  <si>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</si>
  <si>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</si>
  <si>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</si>
  <si>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</si>
  <si>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</si>
  <si>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</si>
  <si>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</si>
  <si>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</si>
  <si>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</si>
  <si>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</si>
  <si>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</si>
  <si>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</si>
  <si>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</si>
  <si>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</si>
  <si>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</si>
  <si>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</si>
  <si>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</si>
  <si>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</si>
  <si>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</si>
  <si>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</si>
  <si>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</si>
  <si>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</si>
  <si>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</si>
  <si>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</si>
  <si>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</si>
  <si>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</si>
  <si>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</si>
  <si>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</si>
  <si>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</si>
  <si>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</si>
  <si>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520000522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</si>
  <si>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</si>
  <si>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</si>
  <si>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</si>
  <si>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</si>
  <si>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</si>
  <si>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</si>
  <si>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</si>
  <si>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</si>
  <si>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</si>
  <si>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</si>
  <si>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</si>
  <si>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</si>
  <si>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</si>
  <si>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</si>
  <si>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</si>
  <si>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</si>
  <si>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</si>
  <si>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</si>
  <si>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</si>
  <si>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</si>
  <si>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</si>
  <si>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</si>
  <si>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</si>
  <si>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</si>
  <si>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</si>
  <si>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</si>
  <si>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</si>
  <si>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</si>
  <si>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</si>
  <si>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</si>
  <si>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</si>
  <si>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</si>
  <si>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</si>
  <si>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</si>
  <si>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</si>
  <si>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</si>
  <si>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</si>
  <si>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</si>
  <si>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</si>
  <si>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</si>
  <si>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</si>
  <si>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</si>
  <si>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</si>
  <si>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</si>
  <si>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</si>
  <si>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</si>
  <si>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</si>
  <si>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</si>
  <si>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</si>
  <si>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</si>
  <si>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</si>
  <si>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</si>
  <si>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</si>
  <si>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</si>
  <si>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</si>
  <si>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</si>
  <si>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</si>
  <si>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</si>
  <si>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</si>
  <si>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</si>
  <si>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</si>
  <si>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</si>
  <si>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</si>
  <si>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</si>
  <si>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</si>
  <si>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</si>
  <si>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</si>
  <si>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</si>
  <si>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</si>
  <si>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</si>
  <si>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</si>
  <si>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</si>
  <si>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</si>
  <si>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</si>
  <si>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</si>
  <si>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</si>
  <si>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</si>
  <si>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</si>
  <si>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</si>
  <si>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</si>
  <si>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</si>
  <si>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</si>
  <si>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</si>
  <si>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</si>
  <si>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</si>
  <si>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</si>
  <si>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</si>
  <si>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</si>
  <si>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</si>
  <si>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</si>
  <si>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</si>
  <si>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</si>
  <si>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</si>
  <si>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</si>
  <si>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</si>
  <si>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</si>
  <si>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</si>
  <si>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</si>
  <si>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</si>
  <si>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</si>
  <si>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</si>
  <si>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</si>
  <si>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</si>
  <si>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</si>
  <si>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</si>
  <si>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</si>
  <si>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</si>
  <si>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</si>
  <si>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</si>
  <si>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</si>
  <si>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</si>
  <si>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</si>
  <si>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</si>
  <si>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</si>
  <si>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</si>
  <si>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</si>
  <si>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</si>
  <si>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</si>
  <si>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</si>
  <si>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</si>
  <si>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</si>
  <si>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</si>
  <si>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</si>
  <si>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</si>
  <si>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</si>
  <si>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</si>
  <si>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</si>
  <si>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</si>
  <si>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</si>
  <si>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</si>
  <si>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</si>
  <si>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</si>
  <si>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</si>
  <si>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</si>
  <si>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</si>
  <si>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</si>
  <si>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</si>
  <si>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</si>
  <si>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</si>
  <si>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</si>
  <si>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</si>
  <si>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</si>
  <si>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</si>
  <si>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</si>
  <si>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</si>
  <si>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</si>
  <si>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</si>
  <si>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</si>
  <si>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</si>
  <si>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</si>
  <si>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</si>
  <si>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</si>
  <si>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</si>
  <si>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</si>
  <si>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</si>
  <si>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</si>
  <si>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</si>
  <si>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</si>
  <si>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</si>
  <si>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</si>
  <si>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</si>
  <si>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</si>
  <si>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</si>
  <si>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</si>
  <si>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</si>
  <si>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</si>
  <si>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</si>
  <si>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</si>
  <si>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</si>
  <si>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</si>
  <si>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</si>
  <si>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</si>
  <si>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</si>
  <si>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</si>
  <si>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</si>
  <si>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</si>
  <si>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</si>
  <si>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</si>
  <si>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</si>
  <si>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</si>
  <si>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</si>
  <si>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</si>
  <si>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</si>
  <si>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</si>
  <si>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</si>
  <si>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</si>
  <si>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</si>
  <si>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</si>
  <si>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</si>
  <si>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</si>
  <si>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</si>
  <si>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</si>
  <si>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</si>
  <si>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</si>
  <si>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</si>
  <si>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</si>
  <si>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</si>
  <si>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</si>
  <si>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</si>
  <si>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</si>
  <si>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</si>
  <si>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</si>
  <si>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</si>
  <si>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</si>
  <si>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</si>
  <si>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</si>
  <si>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</si>
  <si>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</si>
  <si>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</si>
  <si>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</si>
  <si>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</si>
  <si>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</si>
  <si>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</si>
  <si>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</si>
  <si>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</si>
  <si>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</si>
  <si>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</si>
  <si>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</si>
  <si>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</si>
  <si>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</si>
  <si>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</si>
  <si>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</si>
  <si>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</si>
  <si>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</si>
  <si>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</si>
  <si>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</si>
  <si>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</si>
  <si>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</si>
  <si>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</si>
  <si>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</si>
  <si>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</si>
  <si>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</si>
  <si>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</si>
  <si>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</si>
  <si>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</si>
  <si>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</si>
  <si>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</si>
  <si>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</si>
  <si>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</si>
  <si>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</si>
  <si>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</si>
  <si>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</si>
  <si>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</si>
  <si>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</si>
  <si>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</si>
  <si>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</si>
  <si>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</si>
  <si>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</si>
  <si>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</si>
  <si>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</si>
  <si>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</si>
  <si>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</si>
  <si>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</si>
  <si>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</si>
  <si>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</si>
  <si>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</si>
  <si>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</si>
  <si>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</si>
  <si>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</si>
  <si>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</si>
  <si>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</si>
  <si>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</si>
  <si>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</si>
  <si>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</si>
  <si>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</si>
  <si>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</si>
  <si>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</si>
  <si>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</si>
  <si>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</si>
  <si>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</si>
  <si>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</si>
  <si>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</si>
  <si>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</si>
  <si>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</si>
  <si>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</si>
  <si>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</si>
  <si>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</si>
  <si>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</si>
  <si>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</si>
  <si>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</si>
  <si>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</si>
  <si>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</si>
  <si>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</si>
  <si>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</si>
  <si>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</si>
  <si>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</si>
  <si>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</si>
  <si>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</si>
  <si>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</si>
  <si>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</si>
  <si>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</si>
  <si>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</si>
  <si>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</si>
  <si>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</si>
  <si>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</si>
  <si>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</si>
  <si>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</si>
  <si>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</si>
  <si>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</si>
  <si>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</si>
  <si>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</si>
  <si>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</si>
  <si>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</si>
  <si>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</si>
  <si>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</si>
  <si>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</si>
  <si>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</si>
  <si>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</si>
  <si>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</si>
  <si>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</si>
  <si>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</si>
  <si>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</si>
  <si>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</si>
  <si>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</si>
  <si>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</si>
  <si>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</si>
  <si>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</si>
  <si>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</si>
  <si>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</si>
  <si>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</si>
  <si>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</si>
  <si>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</si>
  <si>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</si>
  <si>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</si>
  <si>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</si>
  <si>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</si>
  <si>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</si>
  <si>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</si>
  <si>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</si>
  <si>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</si>
  <si>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</si>
  <si>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</si>
  <si>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</si>
  <si>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</si>
  <si>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</si>
  <si>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</si>
  <si>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</si>
  <si>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</si>
  <si>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</si>
  <si>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</si>
  <si>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</si>
  <si>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</si>
  <si>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</si>
  <si>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</si>
  <si>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</si>
  <si>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</si>
  <si>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</si>
  <si>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</si>
  <si>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</si>
  <si>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</si>
  <si>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</si>
  <si>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</si>
  <si>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</si>
  <si>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</si>
  <si>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</si>
  <si>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</si>
  <si>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</si>
  <si>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</si>
  <si>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</si>
  <si>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</si>
  <si>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</si>
  <si>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</si>
  <si>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</si>
  <si>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</si>
  <si>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</si>
  <si>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</si>
  <si>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</si>
  <si>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</si>
  <si>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</si>
  <si>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</si>
  <si>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</si>
  <si>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</si>
  <si>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</si>
  <si>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</si>
  <si>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</si>
  <si>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</si>
  <si>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</si>
  <si>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</si>
  <si>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</si>
  <si>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</si>
  <si>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</si>
  <si>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</si>
  <si>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</si>
  <si>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</si>
  <si>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</si>
  <si>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</si>
  <si>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</si>
  <si>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</si>
  <si>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</si>
  <si>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</si>
  <si>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</si>
  <si>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</si>
  <si>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</si>
  <si>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</si>
  <si>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</si>
  <si>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</si>
  <si>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</si>
  <si>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</si>
  <si>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</si>
  <si>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</si>
  <si>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</si>
  <si>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</si>
  <si>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</si>
  <si>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</si>
  <si>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</si>
  <si>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</si>
  <si>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</si>
  <si>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</si>
  <si>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</si>
  <si>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</si>
  <si>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</si>
  <si>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</si>
  <si>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</si>
  <si>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</si>
  <si>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</si>
  <si>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</si>
  <si>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</si>
  <si>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</si>
  <si>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</si>
  <si>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</si>
  <si>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</si>
  <si>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</si>
  <si>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</si>
  <si>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</si>
  <si>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</si>
  <si>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</si>
  <si>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Media</t>
  </si>
  <si>
    <t>INNOVIZ TECHNOLOGIES LTD</t>
  </si>
  <si>
    <t>IL0011745804</t>
  </si>
  <si>
    <t>515382422</t>
  </si>
  <si>
    <t>KORNIT DIGITAL LTD</t>
  </si>
  <si>
    <t>IL0011216723</t>
  </si>
  <si>
    <t>513195420</t>
  </si>
  <si>
    <t>Capital Goods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</si>
  <si>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</si>
  <si>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</si>
  <si>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</si>
  <si>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</si>
  <si>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</si>
  <si>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</si>
  <si>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</si>
  <si>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</si>
  <si>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</si>
  <si>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</si>
  <si>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</si>
  <si>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</si>
  <si>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</si>
  <si>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</si>
  <si>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</si>
  <si>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</si>
  <si>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</si>
  <si>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</si>
  <si>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</si>
  <si>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</si>
  <si>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</si>
  <si>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</si>
  <si>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</si>
  <si>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</si>
  <si>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</si>
  <si>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</si>
  <si>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</si>
  <si>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</si>
  <si>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</si>
  <si>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</si>
  <si>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</si>
  <si>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</si>
  <si>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</si>
  <si>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</si>
  <si>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</si>
  <si>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</si>
  <si>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</si>
  <si>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</si>
  <si>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</si>
  <si>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</si>
  <si>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</si>
  <si>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</si>
  <si>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</si>
  <si>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</si>
  <si>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</si>
  <si>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</si>
  <si>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</si>
  <si>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</si>
  <si>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</si>
  <si>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Real Estate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</si>
  <si>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</si>
  <si>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</si>
  <si>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</si>
  <si>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</si>
  <si>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</si>
  <si>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</si>
  <si>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</si>
  <si>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</si>
  <si>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Diversified Financials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</si>
  <si>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</si>
  <si>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</si>
  <si>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</si>
  <si>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</si>
  <si>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</si>
  <si>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</si>
  <si>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</si>
  <si>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</si>
  <si>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</si>
  <si>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</si>
  <si>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</si>
  <si>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Automobiles &amp; Components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</si>
  <si>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</si>
  <si>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</si>
  <si>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</si>
  <si>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</si>
  <si>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</si>
  <si>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</si>
  <si>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</si>
  <si>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</si>
  <si>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</si>
  <si>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</si>
  <si>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</si>
  <si>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</si>
  <si>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</si>
  <si>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</si>
  <si>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</si>
  <si>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</si>
  <si>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MATERIALS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</si>
  <si>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</si>
  <si>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</si>
  <si>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</si>
  <si>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</si>
  <si>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</si>
  <si>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</si>
  <si>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</si>
  <si>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</si>
  <si>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</si>
  <si>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</si>
  <si>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</si>
  <si>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</si>
  <si>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</si>
  <si>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</si>
  <si>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</si>
  <si>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</si>
  <si>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</si>
  <si>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</si>
  <si>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</si>
  <si>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</si>
  <si>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</si>
  <si>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</si>
  <si>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</si>
  <si>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</si>
  <si>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</si>
  <si>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</si>
  <si>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</si>
  <si>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</si>
  <si>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</si>
  <si>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</si>
  <si>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</si>
  <si>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</si>
  <si>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</si>
  <si>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</si>
  <si>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</si>
  <si>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</si>
  <si>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</si>
  <si>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</si>
  <si>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</si>
  <si>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</si>
  <si>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</si>
  <si>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</si>
  <si>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</si>
  <si>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</si>
  <si>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</si>
  <si>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</si>
  <si>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</si>
  <si>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</si>
  <si>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</si>
  <si>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</si>
  <si>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</si>
  <si>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</si>
  <si>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</si>
  <si>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</si>
  <si>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</si>
  <si>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</si>
  <si>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</si>
  <si>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</si>
  <si>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</si>
  <si>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</si>
  <si>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</si>
  <si>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</si>
  <si>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</si>
  <si>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</si>
  <si>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</si>
  <si>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</si>
  <si>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</si>
  <si>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</si>
  <si>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</si>
  <si>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</si>
  <si>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</si>
  <si>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</si>
  <si>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</si>
  <si>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</si>
  <si>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</si>
  <si>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</si>
  <si>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</si>
  <si>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</si>
  <si>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</si>
  <si>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</si>
  <si>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</si>
  <si>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</si>
  <si>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</si>
  <si>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</si>
  <si>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</si>
  <si>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</si>
  <si>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</si>
  <si>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</si>
  <si>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</si>
  <si>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</si>
  <si>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</si>
  <si>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</si>
  <si>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</si>
  <si>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</si>
  <si>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</si>
  <si>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</si>
  <si>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</si>
  <si>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</si>
  <si>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</si>
  <si>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</si>
  <si>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</si>
  <si>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</si>
  <si>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</si>
  <si>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</si>
  <si>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</si>
  <si>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</si>
  <si>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</si>
  <si>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</si>
  <si>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</si>
  <si>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</si>
  <si>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</si>
  <si>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</si>
  <si>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</si>
  <si>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</si>
  <si>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</si>
  <si>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</si>
  <si>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</si>
  <si>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</si>
  <si>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</si>
  <si>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</si>
  <si>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</si>
  <si>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</si>
  <si>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</si>
  <si>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</si>
  <si>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</si>
  <si>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</si>
  <si>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</si>
  <si>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</si>
  <si>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</si>
  <si>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</si>
  <si>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</si>
  <si>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</si>
  <si>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</si>
  <si>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</si>
  <si>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</si>
  <si>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</si>
  <si>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</si>
  <si>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</si>
  <si>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</si>
  <si>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</si>
  <si>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</si>
  <si>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</si>
  <si>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</si>
  <si>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</si>
  <si>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</si>
  <si>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</si>
  <si>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</si>
  <si>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</si>
  <si>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</si>
  <si>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</si>
  <si>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</si>
  <si>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</si>
  <si>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</si>
  <si>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</si>
  <si>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</si>
  <si>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</si>
  <si>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</si>
  <si>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</si>
  <si>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</si>
  <si>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</si>
  <si>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</si>
  <si>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</si>
  <si>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</si>
  <si>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</si>
  <si>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</si>
  <si>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</si>
  <si>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</si>
  <si>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</si>
  <si>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</si>
  <si>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</si>
  <si>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</si>
  <si>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</si>
  <si>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</si>
  <si>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</si>
  <si>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</si>
  <si>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</si>
  <si>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</si>
  <si>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</si>
  <si>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</si>
  <si>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</si>
  <si>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</si>
  <si>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ערד   4.8%   סדרה  8751  2024</t>
  </si>
  <si>
    <t>8287518</t>
  </si>
  <si>
    <t>ערד 8790 2027 4.8%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</si>
  <si>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</si>
  <si>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</si>
  <si>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</si>
  <si>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</si>
  <si>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</si>
  <si>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</si>
  <si>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</si>
  <si>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</si>
  <si>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</si>
  <si>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</si>
  <si>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</si>
  <si>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</si>
  <si>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</si>
  <si>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</si>
  <si>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</si>
  <si>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</si>
  <si>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</si>
  <si>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</si>
  <si>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</si>
  <si>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</si>
  <si>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</si>
  <si>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</si>
  <si>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</si>
  <si>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</si>
  <si>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</si>
  <si>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</si>
  <si>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</si>
  <si>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</si>
  <si>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</si>
  <si>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</si>
  <si>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</si>
  <si>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</si>
  <si>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</si>
  <si>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</si>
  <si>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</si>
  <si>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</si>
  <si>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</si>
  <si>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</si>
  <si>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</si>
  <si>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</si>
  <si>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</si>
  <si>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</si>
  <si>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</si>
  <si>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</si>
  <si>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</si>
  <si>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</si>
  <si>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</si>
  <si>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</si>
  <si>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</si>
  <si>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</si>
  <si>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</si>
  <si>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</si>
  <si>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</si>
  <si>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</si>
  <si>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</si>
  <si>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</si>
  <si>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</si>
  <si>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</si>
  <si>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8830</t>
  </si>
  <si>
    <t>8830900</t>
  </si>
  <si>
    <t>ערד 8832</t>
  </si>
  <si>
    <t>8831000</t>
  </si>
  <si>
    <t>ערד 8833</t>
  </si>
  <si>
    <t>8833000</t>
  </si>
  <si>
    <t>ערד 8834</t>
  </si>
  <si>
    <t>8834000</t>
  </si>
  <si>
    <t>ערד 8836</t>
  </si>
  <si>
    <t>8836000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</si>
  <si>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</si>
  <si>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</si>
  <si>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</si>
  <si>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</si>
  <si>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</si>
  <si>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</si>
  <si>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</si>
  <si>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</si>
  <si>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</si>
  <si>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</si>
  <si>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</si>
  <si>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</si>
  <si>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</si>
  <si>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</si>
  <si>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</si>
  <si>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</si>
  <si>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</si>
  <si>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</si>
  <si>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</si>
  <si>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</si>
  <si>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</si>
  <si>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</si>
  <si>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</si>
  <si>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</si>
  <si>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</si>
  <si>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</si>
  <si>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</si>
  <si>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</si>
  <si>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</si>
  <si>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</si>
  <si>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</si>
  <si>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</si>
  <si>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</si>
  <si>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</si>
  <si>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</si>
  <si>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</si>
  <si>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</si>
  <si>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</si>
  <si>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</si>
  <si>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</si>
  <si>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</si>
  <si>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</si>
  <si>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</si>
  <si>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</si>
  <si>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8861</t>
  </si>
  <si>
    <t>88610000</t>
  </si>
  <si>
    <t>ערד 8862</t>
  </si>
  <si>
    <t>88620000</t>
  </si>
  <si>
    <t>ערד 8863</t>
  </si>
  <si>
    <t>88630000</t>
  </si>
  <si>
    <t>ערד 8865</t>
  </si>
  <si>
    <t>88650000</t>
  </si>
  <si>
    <t>ערד 8866</t>
  </si>
  <si>
    <t>88660000</t>
  </si>
  <si>
    <t>ערד 8867</t>
  </si>
  <si>
    <t>88670000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</si>
  <si>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</si>
  <si>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</si>
  <si>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</si>
  <si>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</si>
  <si>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</si>
  <si>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</si>
  <si>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</si>
  <si>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</si>
  <si>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</si>
  <si>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</si>
  <si>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</si>
  <si>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</si>
  <si>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</si>
  <si>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</si>
  <si>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</si>
  <si>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</si>
  <si>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</si>
  <si>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</si>
  <si>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</si>
  <si>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</si>
  <si>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</si>
  <si>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</si>
  <si>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</si>
  <si>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</si>
  <si>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</si>
  <si>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</si>
  <si>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</si>
  <si>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</si>
  <si>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</si>
  <si>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</si>
  <si>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</si>
  <si>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</si>
  <si>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</si>
  <si>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</si>
  <si>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</si>
  <si>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</si>
  <si>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</si>
  <si>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</si>
  <si>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</si>
  <si>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</si>
  <si>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</si>
  <si>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</si>
  <si>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</si>
  <si>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</si>
  <si>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</si>
  <si>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</si>
  <si>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</si>
  <si>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</si>
  <si>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8902</t>
  </si>
  <si>
    <t>89020000</t>
  </si>
  <si>
    <t>ערד 8903</t>
  </si>
  <si>
    <t>89030000</t>
  </si>
  <si>
    <t>ערד 8904</t>
  </si>
  <si>
    <t>89040000</t>
  </si>
  <si>
    <t>ערד סדרה 2024  8760  4.8%</t>
  </si>
  <si>
    <t>8287609</t>
  </si>
  <si>
    <t>ערד סדרה 8789 2027 4.8%</t>
  </si>
  <si>
    <t>87890</t>
  </si>
  <si>
    <t>ערד סדרה 8810 2029 4.8%</t>
  </si>
  <si>
    <t>71121438</t>
  </si>
  <si>
    <t>מירון 8364 פד 2023.</t>
  </si>
  <si>
    <t>1183640</t>
  </si>
  <si>
    <t>מירון 8365 פד 2023.</t>
  </si>
  <si>
    <t>1183650</t>
  </si>
  <si>
    <t>מירון 8366 פד 2023.</t>
  </si>
  <si>
    <t>1183660</t>
  </si>
  <si>
    <t>מירון 8367 פד 2023.</t>
  </si>
  <si>
    <t>1183670</t>
  </si>
  <si>
    <t>מירון 8369 פד 2023.</t>
  </si>
  <si>
    <t>1183680</t>
  </si>
  <si>
    <t>מירון 8370 פד 2023.</t>
  </si>
  <si>
    <t>1183690</t>
  </si>
  <si>
    <t>מירון 8371 פד 2023.</t>
  </si>
  <si>
    <t>1183700</t>
  </si>
  <si>
    <t>מירון 8372 פד 2023.</t>
  </si>
  <si>
    <t>1183710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</si>
  <si>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</si>
  <si>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</si>
  <si>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</si>
  <si>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</si>
  <si>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</si>
  <si>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</si>
  <si>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</si>
  <si>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</si>
  <si>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</si>
  <si>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</si>
  <si>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</si>
  <si>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</si>
  <si>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</si>
  <si>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</si>
  <si>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</si>
  <si>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</si>
  <si>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</si>
  <si>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</si>
  <si>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</si>
  <si>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</si>
  <si>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</si>
  <si>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</si>
  <si>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</si>
  <si>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</si>
  <si>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</si>
  <si>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</si>
  <si>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</si>
  <si>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</si>
  <si>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</si>
  <si>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</si>
  <si>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</si>
  <si>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</si>
  <si>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</si>
  <si>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</si>
  <si>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</si>
  <si>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</si>
  <si>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Transportation</t>
  </si>
  <si>
    <t>Baa2</t>
  </si>
  <si>
    <t>Moodys</t>
  </si>
  <si>
    <t>TRANSED PARTNERS 3.951 09/50 12/37</t>
  </si>
  <si>
    <t>BB</t>
  </si>
  <si>
    <t>DBRS</t>
  </si>
  <si>
    <t>RUBY PIPELINE 6 04/22</t>
  </si>
  <si>
    <t>ENERGY</t>
  </si>
  <si>
    <t>Agritask Ltd</t>
  </si>
  <si>
    <t>513717694</t>
  </si>
  <si>
    <t>Behalf</t>
  </si>
  <si>
    <t>514610450</t>
  </si>
  <si>
    <t>Continuity Software Ltd</t>
  </si>
  <si>
    <t>511779639</t>
  </si>
  <si>
    <t>Cynerio Israel Ltd</t>
  </si>
  <si>
    <t>515746212</t>
  </si>
  <si>
    <t>Distree Ltd</t>
  </si>
  <si>
    <t>516596848</t>
  </si>
  <si>
    <t>FutureCides</t>
  </si>
  <si>
    <t>516544111</t>
  </si>
  <si>
    <t>NeoManna Ltd</t>
  </si>
  <si>
    <t>516561917</t>
  </si>
  <si>
    <t>REWIRE LTD</t>
  </si>
  <si>
    <t>515193704</t>
  </si>
  <si>
    <t>Sustained Therapy</t>
  </si>
  <si>
    <t>516541372</t>
  </si>
  <si>
    <t>TIPA CORP LTD</t>
  </si>
  <si>
    <t>514420660</t>
  </si>
  <si>
    <t>Veev וויו גרופ*</t>
  </si>
  <si>
    <t>83-2652993</t>
  </si>
  <si>
    <t>VELOX PURE DIGITAL</t>
  </si>
  <si>
    <t>514727430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</si>
  <si>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</si>
  <si>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</si>
  <si>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</si>
  <si>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</si>
  <si>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</si>
  <si>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</si>
  <si>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אלון דלק מניה לא סחירה</t>
  </si>
  <si>
    <t>ORDH</t>
  </si>
  <si>
    <t>SALEM מניה לא סחירה</t>
  </si>
  <si>
    <t>SPVNI 2 Next 2021 LP</t>
  </si>
  <si>
    <t>Insurance</t>
  </si>
  <si>
    <t>Sunbit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</si>
  <si>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</si>
  <si>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</si>
  <si>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</si>
  <si>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</si>
  <si>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</si>
  <si>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</si>
  <si>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</si>
  <si>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Orbimed Israel Partners II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</si>
  <si>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</si>
  <si>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</si>
  <si>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</si>
  <si>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</si>
  <si>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</si>
  <si>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ריאליטי קרן השקעות בנדל"ן IV</t>
  </si>
  <si>
    <t>Cynet Security LTD (ISR)</t>
  </si>
  <si>
    <t>FIMI Israel Opportunity VII</t>
  </si>
  <si>
    <t>Fortissimo Capital Fund V L.P.</t>
  </si>
  <si>
    <t>Greenfield Partners II L.P</t>
  </si>
  <si>
    <t>Kedma Capital III</t>
  </si>
  <si>
    <t>Noy 4 Infrastructure and energy</t>
  </si>
  <si>
    <t>S.H. SKY 4 L.P</t>
  </si>
  <si>
    <t>TENE GROWTH CAPITAL IV</t>
  </si>
  <si>
    <t>Yesodot Gimmel</t>
  </si>
  <si>
    <t>Yesodot Senior Co Invest</t>
  </si>
  <si>
    <t>סה"כ קרנות השקעה בחו"ל</t>
  </si>
  <si>
    <t>83North FXV III, L.P.</t>
  </si>
  <si>
    <t>Andreessen Horowitz Fund VII, L.P.</t>
  </si>
  <si>
    <t>Andreessen Horowitz LSV Fund II, L.P.</t>
  </si>
  <si>
    <t>Horsley Bridge XII Ventures</t>
  </si>
  <si>
    <t>Israel Secondary fund III L.P</t>
  </si>
  <si>
    <t>Lightspeed Venture Partners Select IV, L.P.</t>
  </si>
  <si>
    <t>Lightspeed Venture Partners XIII, L.P.</t>
  </si>
  <si>
    <t>Pontifax (Israel) VI L.P.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</si>
  <si>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</si>
  <si>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</si>
  <si>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</si>
  <si>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</si>
  <si>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</si>
  <si>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</si>
  <si>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</si>
  <si>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</si>
  <si>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</si>
  <si>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</si>
  <si>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</si>
  <si>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IX.F L.P</t>
  </si>
  <si>
    <t>Brookfield SREP III F3</t>
  </si>
  <si>
    <t>Co Invest Antlia BSREP III</t>
  </si>
  <si>
    <t>Electra America Multifamily III</t>
  </si>
  <si>
    <t>Waterton Residential P V XIII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</si>
  <si>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</si>
  <si>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</si>
  <si>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</si>
  <si>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</si>
  <si>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</si>
  <si>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</si>
  <si>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</si>
  <si>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</si>
  <si>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</si>
  <si>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</si>
  <si>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</si>
  <si>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</si>
  <si>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</si>
  <si>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</si>
  <si>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</si>
  <si>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</si>
  <si>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</si>
  <si>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VII</t>
  </si>
  <si>
    <t>AT-BAY, Inc.</t>
  </si>
  <si>
    <t>Augury Inc.</t>
  </si>
  <si>
    <t>BCP V Brand Co Invest LP</t>
  </si>
  <si>
    <t>BCP V DEXKO CO INVEST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</si>
  <si>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</si>
  <si>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</si>
  <si>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</si>
  <si>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</si>
  <si>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</si>
  <si>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</si>
  <si>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</si>
  <si>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</si>
  <si>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</si>
  <si>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</si>
  <si>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</si>
  <si>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</si>
  <si>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</si>
  <si>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</si>
  <si>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</si>
  <si>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</si>
  <si>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IV</t>
  </si>
  <si>
    <t>CRECH V</t>
  </si>
  <si>
    <t>Crescent Direct Lending III</t>
  </si>
  <si>
    <t>CVC Capital partners VIII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</si>
  <si>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</si>
  <si>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</si>
  <si>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</si>
  <si>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</si>
  <si>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</si>
  <si>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</si>
  <si>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</si>
  <si>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Elatec GmbH</t>
  </si>
  <si>
    <t>Euromoney*</t>
  </si>
  <si>
    <t>Francisco Partners VI</t>
  </si>
  <si>
    <t>GIP CAPS II Panther Co Investment L.P</t>
  </si>
  <si>
    <t>GIP GEMINI FUND CAYMAN FEEDER II LP</t>
  </si>
  <si>
    <t>GIP IV Gutenberg Co Invest SCsp</t>
  </si>
  <si>
    <t>GIP IV Seaway Energy</t>
  </si>
  <si>
    <t>Girasol Investments S.A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</si>
  <si>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</si>
  <si>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</si>
  <si>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</si>
  <si>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</si>
  <si>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</si>
  <si>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A</t>
  </si>
  <si>
    <t>HarbourVest Partners Co-Investment Fund IV L.P.</t>
  </si>
  <si>
    <t>Havea*</t>
  </si>
  <si>
    <t>ICG Real Estate Debt VI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</si>
  <si>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</si>
  <si>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</si>
  <si>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</si>
  <si>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</si>
  <si>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</si>
  <si>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</si>
  <si>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</si>
  <si>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</si>
  <si>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</si>
  <si>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</si>
  <si>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</si>
  <si>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</si>
  <si>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</si>
  <si>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</si>
  <si>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</si>
  <si>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</si>
  <si>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</si>
  <si>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</si>
  <si>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</si>
  <si>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</si>
  <si>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</si>
  <si>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</si>
  <si>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Klirmark III</t>
  </si>
  <si>
    <t>KSO</t>
  </si>
  <si>
    <t>Lightricks Ltd.</t>
  </si>
  <si>
    <t>LS POWER FUND IV F2</t>
  </si>
  <si>
    <t>Lytx, Inc.</t>
  </si>
  <si>
    <t>MCP V</t>
  </si>
  <si>
    <t>MediFox</t>
  </si>
  <si>
    <t>Minute Media Inc.</t>
  </si>
  <si>
    <t>Mirasol Co Invest Fund L.P</t>
  </si>
  <si>
    <t>MTDL</t>
  </si>
  <si>
    <t>Nirvana Holdings I LP</t>
  </si>
  <si>
    <t>Odevo*</t>
  </si>
  <si>
    <t>ORCC III</t>
  </si>
  <si>
    <t>Pamlico Capital IV, L.P.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</si>
  <si>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</si>
  <si>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</si>
  <si>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</si>
  <si>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</si>
  <si>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</si>
  <si>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</si>
  <si>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</si>
  <si>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</si>
  <si>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</si>
  <si>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</si>
  <si>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</si>
  <si>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</si>
  <si>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</si>
  <si>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R Software Inc.</t>
  </si>
  <si>
    <t>SDP IV</t>
  </si>
  <si>
    <t>SDPIII</t>
  </si>
  <si>
    <t>SLF1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</si>
  <si>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</si>
  <si>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</si>
  <si>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</si>
  <si>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</si>
  <si>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</si>
  <si>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</si>
  <si>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</si>
  <si>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</si>
  <si>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</si>
  <si>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</si>
  <si>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</si>
  <si>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</si>
  <si>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Europe VI SCSp</t>
  </si>
  <si>
    <t>U.S. Anesthesia Partners Holdings, Inc.</t>
  </si>
  <si>
    <t>Warburg Pincus China II L.P</t>
  </si>
  <si>
    <t>Warburg Pincus China LP</t>
  </si>
  <si>
    <t>WestView Capital Partners IV, L.P.</t>
  </si>
  <si>
    <t>Whitehorse IV</t>
  </si>
  <si>
    <t>Whitehorse Liquidity Partners V</t>
  </si>
  <si>
    <t>Windjammer Senior Equity Fund V, L.P.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</si>
  <si>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</si>
  <si>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</si>
  <si>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</si>
  <si>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</si>
  <si>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</si>
  <si>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</si>
  <si>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SOLGEL WARRANT</t>
  </si>
  <si>
    <t>565685</t>
  </si>
  <si>
    <t>אופציה על מניה לא סחירה Agritask</t>
  </si>
  <si>
    <t>או פי סי אנרגיה</t>
  </si>
  <si>
    <t>10000506</t>
  </si>
  <si>
    <t>10000497</t>
  </si>
  <si>
    <t>10000493</t>
  </si>
  <si>
    <t>10000507</t>
  </si>
  <si>
    <t>10000518</t>
  </si>
  <si>
    <t>10000484</t>
  </si>
  <si>
    <t>10000485</t>
  </si>
  <si>
    <t>10000540</t>
  </si>
  <si>
    <t>10000632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</si>
  <si>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</si>
  <si>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</si>
  <si>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</si>
  <si>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</si>
  <si>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</si>
  <si>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</si>
  <si>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3.162 12-01-23 (11) -360</t>
  </si>
  <si>
    <t>10000534</t>
  </si>
  <si>
    <t>+ILS/-USD 3.163 11-01-23 (11) -369</t>
  </si>
  <si>
    <t>10002447</t>
  </si>
  <si>
    <t>+ILS/-USD 3.1632 11-01-23 (20) -368</t>
  </si>
  <si>
    <t>10002449</t>
  </si>
  <si>
    <t>+ILS/-USD 3.1635 12-01-23 (12) -365</t>
  </si>
  <si>
    <t>10000536</t>
  </si>
  <si>
    <t>+ILS/-USD 3.167 09-01-23 (11) -400</t>
  </si>
  <si>
    <t>10002422</t>
  </si>
  <si>
    <t>+ILS/-USD 3.178 09-01-23 (12) -425</t>
  </si>
  <si>
    <t>10000529</t>
  </si>
  <si>
    <t>+ILS/-USD 3.18 09-01-23 (10) -422</t>
  </si>
  <si>
    <t>10000064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</si>
  <si>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</si>
  <si>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</si>
  <si>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</si>
  <si>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</si>
  <si>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</si>
  <si>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</si>
  <si>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</si>
  <si>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</si>
  <si>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</si>
  <si>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</si>
  <si>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</si>
  <si>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</si>
  <si>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</si>
  <si>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</si>
  <si>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</si>
  <si>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</si>
  <si>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3.1906 10-01-23 (10) -394</t>
  </si>
  <si>
    <t>10000065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</si>
  <si>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</si>
  <si>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</si>
  <si>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</si>
  <si>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</si>
  <si>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</si>
  <si>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10002471</t>
  </si>
  <si>
    <t>+ILS/-USD 3.2583 05-01-23 (10) -257</t>
  </si>
  <si>
    <t>10000491</t>
  </si>
  <si>
    <t>+ILS/-USD 3.26 17-01-23 (10) -497</t>
  </si>
  <si>
    <t>10002469</t>
  </si>
  <si>
    <t>+ILS/-USD 3.2633 18-01-23 (98) -497</t>
  </si>
  <si>
    <t>10002483</t>
  </si>
  <si>
    <t>+ILS/-USD 3.266 18-01-23 (10) -515</t>
  </si>
  <si>
    <t>10000075</t>
  </si>
  <si>
    <t>+ILS/-USD 3.271 02-02-23 (11) -505</t>
  </si>
  <si>
    <t>10002611</t>
  </si>
  <si>
    <t>+ILS/-USD 3.2803 06-02-23 (94) -517</t>
  </si>
  <si>
    <t>10002615</t>
  </si>
  <si>
    <t>+ILS/-USD 3.2822 06-02-23 (10) -508</t>
  </si>
  <si>
    <t>10000093</t>
  </si>
  <si>
    <t>+ILS/-USD 3.285 02-02-23 (12) -509</t>
  </si>
  <si>
    <t>10002618</t>
  </si>
  <si>
    <t>+ILS/-USD 3.2866 08-02-23 (11) -464</t>
  </si>
  <si>
    <t>10002644</t>
  </si>
  <si>
    <t>+ILS/-USD 3.2875 08-02-23 (10) -460</t>
  </si>
  <si>
    <t>10000098</t>
  </si>
  <si>
    <t>+ILS/-USD 3.29 06-02-23 (11) -511</t>
  </si>
  <si>
    <t>10002620</t>
  </si>
  <si>
    <t>10000574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</si>
  <si>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</si>
  <si>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</si>
  <si>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</si>
  <si>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</si>
  <si>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</si>
  <si>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10002492</t>
  </si>
  <si>
    <t>10000542</t>
  </si>
  <si>
    <t>+ILS/-USD 3.2922 19-01-23 (11) -498</t>
  </si>
  <si>
    <t>10000544</t>
  </si>
  <si>
    <t>+ILS/-USD 3.2945 26-01-23 (98) -510</t>
  </si>
  <si>
    <t>10002576</t>
  </si>
  <si>
    <t>+ILS/-USD 3.2968 01-02-23 (93) -540</t>
  </si>
  <si>
    <t>10002580</t>
  </si>
  <si>
    <t>+ILS/-USD 3.2969 01-02-23 (11) -531</t>
  </si>
  <si>
    <t>10002578</t>
  </si>
  <si>
    <t>+ILS/-USD 3.297 07-02-23 (20) -493</t>
  </si>
  <si>
    <t>10002640</t>
  </si>
  <si>
    <t>+ILS/-USD 3.2977 07-02-23 (11) -493</t>
  </si>
  <si>
    <t>10002642</t>
  </si>
  <si>
    <t>+ILS/-USD 3.298 26-01-23 (11) -520</t>
  </si>
  <si>
    <t>10000567</t>
  </si>
  <si>
    <t>10002559</t>
  </si>
  <si>
    <t>+ILS/-USD 3.2984 12-06-23 (11) -566</t>
  </si>
  <si>
    <t>10002927</t>
  </si>
  <si>
    <t>+ILS/-USD 3.3 07-02-23 (12) -489</t>
  </si>
  <si>
    <t>10002638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</si>
  <si>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</si>
  <si>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</si>
  <si>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</si>
  <si>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</si>
  <si>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</si>
  <si>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</si>
  <si>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</si>
  <si>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10002548</t>
  </si>
  <si>
    <t>10000563</t>
  </si>
  <si>
    <t>+ILS/-USD 3.3033 30-01-23 (11) -537</t>
  </si>
  <si>
    <t>10002565</t>
  </si>
  <si>
    <t>+ILS/-USD 3.305 30-01-23 (20) -550</t>
  </si>
  <si>
    <t>10002567</t>
  </si>
  <si>
    <t>+ILS/-USD 3.305 31-01-23 (94) -501</t>
  </si>
  <si>
    <t>10002575</t>
  </si>
  <si>
    <t>+ILS/-USD 3.307 13-03-23 (11) -350</t>
  </si>
  <si>
    <t>10000593</t>
  </si>
  <si>
    <t>+ILS/-USD 3.3072 31-01-23 (11) -498</t>
  </si>
  <si>
    <t>10002571</t>
  </si>
  <si>
    <t>10000570</t>
  </si>
  <si>
    <t>+ILS/-USD 3.31 31-01-23 (12) -499</t>
  </si>
  <si>
    <t>10002573</t>
  </si>
  <si>
    <t>+ILS/-USD 3.3103 23-01-23 (20) -557</t>
  </si>
  <si>
    <t>10002501</t>
  </si>
  <si>
    <t>10000548</t>
  </si>
  <si>
    <t>+ILS/-USD 3.3104 12-01-23 (10) -536</t>
  </si>
  <si>
    <t>10000078</t>
  </si>
  <si>
    <t>+ILS/-USD 3.3115 05-01-23 (10) -465</t>
  </si>
  <si>
    <t>10000472</t>
  </si>
  <si>
    <t>+ILS/-USD 3.312 23-01-23 (12) -550</t>
  </si>
  <si>
    <t>10002499</t>
  </si>
  <si>
    <t>+ILS/-USD 3.313 23-01-23 (11) -550</t>
  </si>
  <si>
    <t>10002497</t>
  </si>
  <si>
    <t>10000546</t>
  </si>
  <si>
    <t>+ILS/-USD 3.318 28-02-23 (12) -372</t>
  </si>
  <si>
    <t>10002929</t>
  </si>
  <si>
    <t>+ILS/-USD 3.319 28-02-23 (98) -370</t>
  </si>
  <si>
    <t>10002931</t>
  </si>
  <si>
    <t>+ILS/-USD 3.326 12-06-23 (10) -578</t>
  </si>
  <si>
    <t>10002910</t>
  </si>
  <si>
    <t>+ILS/-USD 3.3265 05-01-23 (10) -385</t>
  </si>
  <si>
    <t>10000488</t>
  </si>
  <si>
    <t>+ILS/-USD 3.327 12-06-23 (12) -579</t>
  </si>
  <si>
    <t>10002914</t>
  </si>
  <si>
    <t>+ILS/-USD 3.341 23-02-23 (20) -623</t>
  </si>
  <si>
    <t>10002554</t>
  </si>
  <si>
    <t>+ILS/-USD 3.344 23-02-23 (11) -627</t>
  </si>
  <si>
    <t>10000565</t>
  </si>
  <si>
    <t>+ILS/-USD 3.35 28-02-23 (20) -370</t>
  </si>
  <si>
    <t>10000597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</si>
  <si>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</si>
  <si>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</si>
  <si>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</si>
  <si>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</si>
  <si>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</si>
  <si>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</si>
  <si>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+ILS/-USD 3.3601 06-06-23 (11) -559</t>
  </si>
  <si>
    <t>10002881</t>
  </si>
  <si>
    <t>+ILS/-USD 3.371 24-01-23 (12) -670</t>
  </si>
  <si>
    <t>10002520</t>
  </si>
  <si>
    <t>+ILS/-USD 3.3772 24-01-23 (11) -638</t>
  </si>
  <si>
    <t>10000559</t>
  </si>
  <si>
    <t>+ILS/-USD 3.3805 11-01-23 (20) -595</t>
  </si>
  <si>
    <t>10002527</t>
  </si>
  <si>
    <t>+ILS/-USD 3.3809 09-01-23 (20) -591</t>
  </si>
  <si>
    <t>10002532</t>
  </si>
  <si>
    <t>+ILS/-USD 3.383 09-02-23 (20) -580</t>
  </si>
  <si>
    <t>10000090</t>
  </si>
  <si>
    <t>+ILS/-USD 3.386 09-02-23 (11) -580</t>
  </si>
  <si>
    <t>10000577</t>
  </si>
  <si>
    <t>+ILS/-USD 3.386 27-02-23 (20) -436</t>
  </si>
  <si>
    <t>10002897</t>
  </si>
  <si>
    <t>+ILS/-USD 3.388 22-02-23 (11) -367</t>
  </si>
  <si>
    <t>10002905</t>
  </si>
  <si>
    <t>+ILS/-USD 3.388 22-02-23 (12) -370</t>
  </si>
  <si>
    <t>10002907</t>
  </si>
  <si>
    <t>10004567</t>
  </si>
  <si>
    <t>+ILS/-USD 3.39 27-02-23 (11) -435</t>
  </si>
  <si>
    <t>10000595</t>
  </si>
  <si>
    <t>10002895</t>
  </si>
  <si>
    <t>+ILS/-USD 3.391 09-02-23 (10) -516</t>
  </si>
  <si>
    <t>10000100</t>
  </si>
  <si>
    <t>+ILS/-USD 3.392 05-01-23 (10) -510</t>
  </si>
  <si>
    <t>10000474</t>
  </si>
  <si>
    <t>+ILS/-USD 3.3925 21-03-23 (11) -475</t>
  </si>
  <si>
    <t>10002962</t>
  </si>
  <si>
    <t>10000603</t>
  </si>
  <si>
    <t>+ILS/-USD 3.3926 21-03-23 (10) -474</t>
  </si>
  <si>
    <t>10004573</t>
  </si>
  <si>
    <t>10002960</t>
  </si>
  <si>
    <t>+ILS/-USD 3.393 09-03-23 (12) -439</t>
  </si>
  <si>
    <t>10002903</t>
  </si>
  <si>
    <t>+ILS/-USD 3.396 02-02-23 (10) -340</t>
  </si>
  <si>
    <t>10002936</t>
  </si>
  <si>
    <t>+ILS/-USD 3.3965 02-02-23 (11) -335</t>
  </si>
  <si>
    <t>10002938</t>
  </si>
  <si>
    <t>10000599</t>
  </si>
  <si>
    <t>+ILS/-USD 3.397 26-01-23 (20) -318</t>
  </si>
  <si>
    <t>10002940</t>
  </si>
  <si>
    <t>10000102</t>
  </si>
  <si>
    <t>+ILS/-USD 3.398 21-01-23 (11) -618</t>
  </si>
  <si>
    <t>10000561</t>
  </si>
  <si>
    <t>+ILS/-USD 3.3988 24-01-23 (94) -612</t>
  </si>
  <si>
    <t>10002545</t>
  </si>
  <si>
    <t>+ILS/-USD 3.399 24-01-23 (12) -620</t>
  </si>
  <si>
    <t>10004528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</si>
  <si>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</si>
  <si>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</si>
  <si>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</si>
  <si>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</si>
  <si>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</si>
  <si>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</si>
  <si>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3.4041 16-03-23 (11) -459</t>
  </si>
  <si>
    <t>10002950</t>
  </si>
  <si>
    <t>10000601</t>
  </si>
  <si>
    <t>+ILS/-USD 3.4042 16-03-23 (20) -458</t>
  </si>
  <si>
    <t>10002954</t>
  </si>
  <si>
    <t>+ILS/-USD 3.4042 21-02-23 (10) -378</t>
  </si>
  <si>
    <t>10004569</t>
  </si>
  <si>
    <t>+ILS/-USD 3.405 16-02-23 (11) -515</t>
  </si>
  <si>
    <t>10000587</t>
  </si>
  <si>
    <t>10002774</t>
  </si>
  <si>
    <t>+ILS/-USD 3.405 16-02-23 (98) -515</t>
  </si>
  <si>
    <t>10002776</t>
  </si>
  <si>
    <t>+ILS/-USD 3.406 16-03-23 (20) -464</t>
  </si>
  <si>
    <t>10002956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</si>
  <si>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</si>
  <si>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</si>
  <si>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</si>
  <si>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</si>
  <si>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</si>
  <si>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</si>
  <si>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3.4123 05-01-23 (10) -477</t>
  </si>
  <si>
    <t>10000478</t>
  </si>
  <si>
    <t>+ILS/-USD 3.4138 04-04-23 (10) -482</t>
  </si>
  <si>
    <t>10000136</t>
  </si>
  <si>
    <t>10002968</t>
  </si>
  <si>
    <t>10000605</t>
  </si>
  <si>
    <t>+ILS/-USD 3.4155 05-01-23 (10) -410</t>
  </si>
  <si>
    <t>+ILS/-USD 3.4169 04-04-23 (11) -481</t>
  </si>
  <si>
    <t>10000607</t>
  </si>
  <si>
    <t>10002970</t>
  </si>
  <si>
    <t>+ILS/-USD 3.424 11-01-23 (20) -448</t>
  </si>
  <si>
    <t>10002758</t>
  </si>
  <si>
    <t>+ILS/-USD 3.4255 11-01-23 (11) -445</t>
  </si>
  <si>
    <t>10000585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</si>
  <si>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</si>
  <si>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</si>
  <si>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</si>
  <si>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</si>
  <si>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</si>
  <si>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</si>
  <si>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+ILS/-USD 3.443 05-01-23 (10) -470</t>
  </si>
  <si>
    <t>10000482</t>
  </si>
  <si>
    <t>+ILS/-USD 3.4534 05-01-23 (10) -456</t>
  </si>
  <si>
    <t>10000480</t>
  </si>
  <si>
    <t>+USD/-ILS 3.173 05-01-23 (10) -403</t>
  </si>
  <si>
    <t>10000466</t>
  </si>
  <si>
    <t>+USD/-ILS 3.1892 05-01-23 (10) -383</t>
  </si>
  <si>
    <t>10000467</t>
  </si>
  <si>
    <t>+USD/-ILS 3.1915 05-01-23 (10) -350</t>
  </si>
  <si>
    <t>10000468</t>
  </si>
  <si>
    <t>+USD/-ILS 3.2369 05-01-23 (10) -271</t>
  </si>
  <si>
    <t>10000489</t>
  </si>
  <si>
    <t>+USD/-ILS 3.2488 24-01-23 (12) -272</t>
  </si>
  <si>
    <t>10004563</t>
  </si>
  <si>
    <t>+USD/-ILS 3.2563 05-01-23 (10) -237</t>
  </si>
  <si>
    <t>10000492</t>
  </si>
  <si>
    <t>+USD/-ILS 3.279 06-02-23 (10) -423</t>
  </si>
  <si>
    <t>10000129</t>
  </si>
  <si>
    <t>+USD/-ILS 3.2825 07-02-23 (11) -425</t>
  </si>
  <si>
    <t>10002839</t>
  </si>
  <si>
    <t>+USD/-ILS 3.2842 01-02-23 (11) -408</t>
  </si>
  <si>
    <t>10002837</t>
  </si>
  <si>
    <t>+USD/-ILS 3.4012 05-01-23 (10) -388</t>
  </si>
  <si>
    <t>10000486</t>
  </si>
  <si>
    <t>+USD/-ILS 3.41 11-01-23 (20) -416</t>
  </si>
  <si>
    <t>10002780</t>
  </si>
  <si>
    <t>+USD/-ILS 3.4361 09-01-23 (20) -439</t>
  </si>
  <si>
    <t>10002746</t>
  </si>
  <si>
    <t>+USD/-ILS 3.4535 11-01-23 (20) -455</t>
  </si>
  <si>
    <t>10002727</t>
  </si>
  <si>
    <t>+ILS/-USD 3.346 25-05-23 (10) -395</t>
  </si>
  <si>
    <t>10003175</t>
  </si>
  <si>
    <t>10000171</t>
  </si>
  <si>
    <t>+ILS/-USD 3.348 25-05-23 (11) -395</t>
  </si>
  <si>
    <t>10003177</t>
  </si>
  <si>
    <t>+ILS/-USD 3.3554 15-05-23 (20) -546</t>
  </si>
  <si>
    <t>10003115</t>
  </si>
  <si>
    <t>+ILS/-USD 3.3615 15-05-23 (11) -545</t>
  </si>
  <si>
    <t>10003113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</si>
  <si>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</si>
  <si>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</si>
  <si>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</si>
  <si>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</si>
  <si>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</si>
  <si>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</si>
  <si>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</si>
  <si>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</si>
  <si>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</si>
  <si>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</si>
  <si>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</si>
  <si>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</si>
  <si>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</si>
  <si>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</si>
  <si>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</si>
  <si>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</si>
  <si>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</si>
  <si>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</si>
  <si>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3.393 07-06-23 (12) -445</t>
  </si>
  <si>
    <t>10003194</t>
  </si>
  <si>
    <t>+ILS/-USD 3.3936 31-05-23 (11) -424</t>
  </si>
  <si>
    <t>10003203</t>
  </si>
  <si>
    <t>10000640</t>
  </si>
  <si>
    <t>+ILS/-USD 3.394 02-03-23 (10) -184</t>
  </si>
  <si>
    <t>10000169</t>
  </si>
  <si>
    <t>10003164</t>
  </si>
  <si>
    <t>+ILS/-USD 3.394 02-03-23 (20) -184</t>
  </si>
  <si>
    <t>10003166</t>
  </si>
  <si>
    <t>+ILS/-USD 3.394 25-01-23 (10) -100</t>
  </si>
  <si>
    <t>10003214</t>
  </si>
  <si>
    <t>+ILS/-USD 3.3944 09-03-23 (20) -271</t>
  </si>
  <si>
    <t>10003137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</si>
  <si>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</si>
  <si>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</si>
  <si>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</si>
  <si>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</si>
  <si>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</si>
  <si>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</si>
  <si>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</si>
  <si>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</si>
  <si>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</si>
  <si>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</si>
  <si>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</si>
  <si>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</si>
  <si>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</si>
  <si>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3.3982 18-05-23 (10) -378</t>
  </si>
  <si>
    <t>10004595</t>
  </si>
  <si>
    <t>+ILS/-USD 3.4 16-05-23 (11) -528</t>
  </si>
  <si>
    <t>10003120</t>
  </si>
  <si>
    <t>+ILS/-USD 3.4 16-05-23 (12) -530</t>
  </si>
  <si>
    <t>10003122</t>
  </si>
  <si>
    <t>+ILS/-USD 3.405 18-01-23 (98) -72</t>
  </si>
  <si>
    <t>10003185</t>
  </si>
  <si>
    <t>+ILS/-USD 3.407 18-01-23 (10) -72</t>
  </si>
  <si>
    <t>10003181</t>
  </si>
  <si>
    <t>+ILS/-USD 3.4127 01-03-23 (20) -203</t>
  </si>
  <si>
    <t>10003161</t>
  </si>
  <si>
    <t>+ILS/-USD 3.4148 17-05-23 (12) -552</t>
  </si>
  <si>
    <t>10003124</t>
  </si>
  <si>
    <t>+ILS/-USD 3.415 01-03-23 (11) -200</t>
  </si>
  <si>
    <t>10003159</t>
  </si>
  <si>
    <t>+ILS/-USD 3.415 01-03-23 (93) -209</t>
  </si>
  <si>
    <t>10000636</t>
  </si>
  <si>
    <t>+ILS/-USD 3.419 18-05-23 (20) -570</t>
  </si>
  <si>
    <t>10003127</t>
  </si>
  <si>
    <t>10000108</t>
  </si>
  <si>
    <t>+ILS/-USD 3.42 17-05-23 (11) -540</t>
  </si>
  <si>
    <t>10000634</t>
  </si>
  <si>
    <t>+ILS/-USD 3.4215 18-05-23 (10) -565</t>
  </si>
  <si>
    <t>10004590</t>
  </si>
  <si>
    <t>+ILS/-USD 3.4215 24-04-23 (20) -500</t>
  </si>
  <si>
    <t>10003125</t>
  </si>
  <si>
    <t>+ILS/-USD 3.422 16-02-23 (12) -295</t>
  </si>
  <si>
    <t>10003130</t>
  </si>
  <si>
    <t>+ILS/-USD 3.423 17-05-23 (10) -550</t>
  </si>
  <si>
    <t>10000106</t>
  </si>
  <si>
    <t>+ILS/-USD 3.4476 09-03-23 (11) -344</t>
  </si>
  <si>
    <t>10003129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</si>
  <si>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</si>
  <si>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</si>
  <si>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</si>
  <si>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</si>
  <si>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</si>
  <si>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</si>
  <si>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</si>
  <si>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3.4617 23-02-23 (20) -408</t>
  </si>
  <si>
    <t>10003054</t>
  </si>
  <si>
    <t>+ILS/-USD 3.469 20-04-23 (10) -535</t>
  </si>
  <si>
    <t>10000104</t>
  </si>
  <si>
    <t>10000147</t>
  </si>
  <si>
    <t>+ILS/-USD 3.471 20-04-23 (11) -530</t>
  </si>
  <si>
    <t>10003066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</si>
  <si>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</si>
  <si>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</si>
  <si>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</si>
  <si>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</si>
  <si>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</si>
  <si>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</si>
  <si>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</si>
  <si>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10003064</t>
  </si>
  <si>
    <t>10000622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</si>
  <si>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</si>
  <si>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</si>
  <si>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</si>
  <si>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</si>
  <si>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</si>
  <si>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</si>
  <si>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</si>
  <si>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</si>
  <si>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</si>
  <si>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</si>
  <si>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</si>
  <si>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</si>
  <si>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</si>
  <si>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3.4872 30-03-23 (93) -492</t>
  </si>
  <si>
    <t>10003092</t>
  </si>
  <si>
    <t>+ILS/-USD 3.49 19-04-23 (11) -571</t>
  </si>
  <si>
    <t>10003016</t>
  </si>
  <si>
    <t>10000617</t>
  </si>
  <si>
    <t>+ILS/-USD 3.49 30-03-23 (12) -475</t>
  </si>
  <si>
    <t>10003088</t>
  </si>
  <si>
    <t>+ILS/-USD 3.491 28-03-23 (10) -470</t>
  </si>
  <si>
    <t>10003062</t>
  </si>
  <si>
    <t>10000145</t>
  </si>
  <si>
    <t>+ILS/-USD 3.4916 30-03-23 (20) -484</t>
  </si>
  <si>
    <t>10000626</t>
  </si>
  <si>
    <t>10003090</t>
  </si>
  <si>
    <t>+ILS/-USD 3.4917 19-04-23 (93) -572</t>
  </si>
  <si>
    <t>10003018</t>
  </si>
  <si>
    <t>+ILS/-USD 3.4939 19-04-23 (94) -565</t>
  </si>
  <si>
    <t>10003020</t>
  </si>
  <si>
    <t>+ILS/-USD 3.497 21-02-23 (10) -396</t>
  </si>
  <si>
    <t>10004584</t>
  </si>
  <si>
    <t>+ILS/-USD 3.4976 23-03-23 (20) -504</t>
  </si>
  <si>
    <t>10003038</t>
  </si>
  <si>
    <t>+ILS/-USD 3.498 24-04-23 (94) -543</t>
  </si>
  <si>
    <t>10003072</t>
  </si>
  <si>
    <t>+ILS/-USD 3.4987 23-03-23 (10) -513</t>
  </si>
  <si>
    <t>10000620</t>
  </si>
  <si>
    <t>10000142</t>
  </si>
  <si>
    <t>+ILS/-USD 3.499 27-04-23 (11) -580</t>
  </si>
  <si>
    <t>10002995</t>
  </si>
  <si>
    <t>+ILS/-USD 3.5 22-03-23 (12) -489</t>
  </si>
  <si>
    <t>10003027</t>
  </si>
  <si>
    <t>+ILS/-USD 3.5026 28-03-23 (20) -514</t>
  </si>
  <si>
    <t>10003044</t>
  </si>
  <si>
    <t>+ILS/-USD 3.504 28-03-23 (12) -513</t>
  </si>
  <si>
    <t>10003042</t>
  </si>
  <si>
    <t>+ILS/-USD 3.5155 05-01-23 (10) -240</t>
  </si>
  <si>
    <t>10000494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</si>
  <si>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</si>
  <si>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</si>
  <si>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</si>
  <si>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</si>
  <si>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</si>
  <si>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</si>
  <si>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10003082</t>
  </si>
  <si>
    <t>+ILS/-USD 3.522 03-04-23 (94) -510</t>
  </si>
  <si>
    <t>10003084</t>
  </si>
  <si>
    <t>+ILS/-USD 3.5225 29-03-23 (10) -475</t>
  </si>
  <si>
    <t>10003078</t>
  </si>
  <si>
    <t>+ILS/-USD 3.527 29-03-23 (12) -476</t>
  </si>
  <si>
    <t>10004582</t>
  </si>
  <si>
    <t>10003076</t>
  </si>
  <si>
    <t>+USD/-ILS 3.3986 21-02-23 (10) -224</t>
  </si>
  <si>
    <t>10004592</t>
  </si>
  <si>
    <t>+USD/-ILS 3.41 31-01-23 (11) -84</t>
  </si>
  <si>
    <t>10000642</t>
  </si>
  <si>
    <t>+USD/-ILS 3.4148 05-01-23 (10) -62</t>
  </si>
  <si>
    <t>10000499</t>
  </si>
  <si>
    <t>+USD/-ILS 3.5118 05-01-23 (10) -202</t>
  </si>
  <si>
    <t>10000498</t>
  </si>
  <si>
    <t>+USD/-ILS 3.512 12-01-23 (10) -15</t>
  </si>
  <si>
    <t>10000176</t>
  </si>
  <si>
    <t>+USD/-ILS 3.5348 05-01-23 (10) -247</t>
  </si>
  <si>
    <t>10000496</t>
  </si>
  <si>
    <t>+CAD/-USD 1.29955 15-02-23 (10) -4.5</t>
  </si>
  <si>
    <t>10002748</t>
  </si>
  <si>
    <t>+EUR/-USD 1.07598 20-03-23 (10) +212.8</t>
  </si>
  <si>
    <t>10000476</t>
  </si>
  <si>
    <t>+USD/-AUD 0.68749 15-02-23 (10) +5.9</t>
  </si>
  <si>
    <t>10004556</t>
  </si>
  <si>
    <t>10002785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</si>
  <si>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</si>
  <si>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</si>
  <si>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</si>
  <si>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</si>
  <si>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</si>
  <si>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</si>
  <si>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</si>
  <si>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10002740</t>
  </si>
  <si>
    <t>+USD/-CAD 1.300612 15-02-23 (10) -3.5</t>
  </si>
  <si>
    <t>10002738</t>
  </si>
  <si>
    <t>+USD/-CAD 1.30067 15-02-23 (12) -3.3</t>
  </si>
  <si>
    <t>10002742</t>
  </si>
  <si>
    <t>+USD/-CAD 1.31029 15-02-23 (10) +0.9</t>
  </si>
  <si>
    <t>10002869</t>
  </si>
  <si>
    <t>+USD/-EUR 0.96884 27-03-23 (10) +128.4</t>
  </si>
  <si>
    <t>10002984</t>
  </si>
  <si>
    <t>+USD/-EUR 0.9689 27-03-23 (12) +129</t>
  </si>
  <si>
    <t>10004577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</si>
  <si>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</si>
  <si>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</si>
  <si>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</si>
  <si>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</si>
  <si>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</si>
  <si>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</si>
  <si>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+USD/-EUR 1.00931 14-02-23 (12) +113.1</t>
  </si>
  <si>
    <t>10004571</t>
  </si>
  <si>
    <t>+USD/-EUR 1.01095 14-02-23 (10) +119.5</t>
  </si>
  <si>
    <t>10002872</t>
  </si>
  <si>
    <t>+USD/-EUR 1.0281 05-04-23 (10) +211</t>
  </si>
  <si>
    <t>10002764</t>
  </si>
  <si>
    <t>+USD/-EUR 1.02923 05-04-23 (11) +207.3</t>
  </si>
  <si>
    <t>10002752</t>
  </si>
  <si>
    <t>+USD/-EUR 1.03077 05-04-23 (10) +207.7</t>
  </si>
  <si>
    <t>10004552</t>
  </si>
  <si>
    <t>+USD/-EUR 1.03077 05-04-23 (12) +207.7</t>
  </si>
  <si>
    <t>10004554</t>
  </si>
  <si>
    <t>+USD/-EUR 1.0349 06-03-23 (10) +166</t>
  </si>
  <si>
    <t>10004561</t>
  </si>
  <si>
    <t>+USD/-EUR 1.0349 17-04-23 (10) +204</t>
  </si>
  <si>
    <t>10002800</t>
  </si>
  <si>
    <t>10004559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</si>
  <si>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</si>
  <si>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</si>
  <si>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</si>
  <si>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</si>
  <si>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</si>
  <si>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</si>
  <si>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1.0474 14-02-23 (12) +184</t>
  </si>
  <si>
    <t>10004550</t>
  </si>
  <si>
    <t>+USD/-EUR 1.0512 05-04-23 (11) +187</t>
  </si>
  <si>
    <t>10002847</t>
  </si>
  <si>
    <t>+USD/-EUR 1.06505 06-03-23 (12) +200.5</t>
  </si>
  <si>
    <t>10002662</t>
  </si>
  <si>
    <t>+USD/-EUR 1.0658 27-03-23 (12) +218</t>
  </si>
  <si>
    <t>10004546</t>
  </si>
  <si>
    <t>+USD/-EUR 1.07215 06-03-23 (10) +203.5</t>
  </si>
  <si>
    <t>10002670</t>
  </si>
  <si>
    <t>+USD/-EUR 1.07279 06-03-23 (12) +204.9</t>
  </si>
  <si>
    <t>10002672</t>
  </si>
  <si>
    <t>+USD/-EUR 1.07282 06-03-23 (20) +204.2</t>
  </si>
  <si>
    <t>10002674</t>
  </si>
  <si>
    <t>+USD/-EUR 1.07355 27-03-23 (20) +220.5</t>
  </si>
  <si>
    <t>10002678</t>
  </si>
  <si>
    <t>+USD/-EUR 1.07361 27-03-23 (12) +220.1</t>
  </si>
  <si>
    <t>10002676</t>
  </si>
  <si>
    <t>+USD/-EUR 1.07555 27-03-23 (10) +219.5</t>
  </si>
  <si>
    <t>10002680</t>
  </si>
  <si>
    <t>10004536</t>
  </si>
  <si>
    <t>+USD/-EUR 1.07692 14-02-23 (12) +189.2</t>
  </si>
  <si>
    <t>10004544</t>
  </si>
  <si>
    <t>+USD/-EUR 1.07694 14-02-23 (10) +189.4</t>
  </si>
  <si>
    <t>10000110</t>
  </si>
  <si>
    <t>+USD/-GBP 1.21817 18-04-23 (12) +76.7</t>
  </si>
  <si>
    <t>10002835</t>
  </si>
  <si>
    <t>+USD/-GBP 1.21942 18-04-23 (10) +76.2</t>
  </si>
  <si>
    <t>10002833</t>
  </si>
  <si>
    <t>+USD/-GBP 1.2243 13-02-23 (10) +48.5</t>
  </si>
  <si>
    <t>10002654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</si>
  <si>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</si>
  <si>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</si>
  <si>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</si>
  <si>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</si>
  <si>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</si>
  <si>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</si>
  <si>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</si>
  <si>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</si>
  <si>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</si>
  <si>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</si>
  <si>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</si>
  <si>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</si>
  <si>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</si>
  <si>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</si>
  <si>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</si>
  <si>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</si>
  <si>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</si>
  <si>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</si>
  <si>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</si>
  <si>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</si>
  <si>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</si>
  <si>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</si>
  <si>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</si>
  <si>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</si>
  <si>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</si>
  <si>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</si>
  <si>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</si>
  <si>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</si>
  <si>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</si>
  <si>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</si>
  <si>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</si>
  <si>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</si>
  <si>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</si>
  <si>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</si>
  <si>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</si>
  <si>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</si>
  <si>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</si>
  <si>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</si>
  <si>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</si>
  <si>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</si>
  <si>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</si>
  <si>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</si>
  <si>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</si>
  <si>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</si>
  <si>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</si>
  <si>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</si>
  <si>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</si>
  <si>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</si>
  <si>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</si>
  <si>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</si>
  <si>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</si>
  <si>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</si>
  <si>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</si>
  <si>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</si>
  <si>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</si>
  <si>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</si>
  <si>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+USD/-CAD 1.35485 15-02-23 (10) -10.5</t>
  </si>
  <si>
    <t>10003221</t>
  </si>
  <si>
    <t>+USD/-EUR 0.9841 05-04-23 (12) +131</t>
  </si>
  <si>
    <t>10004580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</si>
  <si>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</si>
  <si>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</si>
  <si>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</si>
  <si>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</si>
  <si>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</si>
  <si>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</si>
  <si>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1.01693 27-04-23 (10) +143.3</t>
  </si>
  <si>
    <t>10003052</t>
  </si>
  <si>
    <t>+USD/-EUR 1.01915 05-04-23 (10) +126.5</t>
  </si>
  <si>
    <t>10003057</t>
  </si>
  <si>
    <t>+USD/-EUR 1.05098 05-04-23 (12) +112.8</t>
  </si>
  <si>
    <t>10004588</t>
  </si>
  <si>
    <t>+USD/-EUR 1.05365 11-05-23 (12) +136.5</t>
  </si>
  <si>
    <t>10004586</t>
  </si>
  <si>
    <t>10003109</t>
  </si>
  <si>
    <t>+USD/-EUR 1.0542 11-05-23 (11) +137</t>
  </si>
  <si>
    <t>10003107</t>
  </si>
  <si>
    <t>+USD/-EUR 1.05455 11-05-23 (10) +136.5</t>
  </si>
  <si>
    <t>10003105</t>
  </si>
  <si>
    <t>10000157</t>
  </si>
  <si>
    <t>+USD/-EUR 1.06128 05-04-23 (10) +92.8</t>
  </si>
  <si>
    <t>10003197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</si>
  <si>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</si>
  <si>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</si>
  <si>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</si>
  <si>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</si>
  <si>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</si>
  <si>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</si>
  <si>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</si>
  <si>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</si>
  <si>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1.0733 27-03-23 (10) +83</t>
  </si>
  <si>
    <t>10003217</t>
  </si>
  <si>
    <t>+USD/-EUR 1.0754 05-06-23 (10) +130</t>
  </si>
  <si>
    <t>10003226</t>
  </si>
  <si>
    <t>+USD/-GBP 1.1616 13-02-23 (10) +36</t>
  </si>
  <si>
    <t>10003053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</si>
  <si>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</si>
  <si>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</si>
  <si>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</si>
  <si>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</si>
  <si>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</si>
  <si>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</si>
  <si>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1.21735 22-05-23 (10) +53.5</t>
  </si>
  <si>
    <t>10004591</t>
  </si>
  <si>
    <t>+USD/-GBP 1.24205 22-05-23 (11) +48.5</t>
  </si>
  <si>
    <t>10003218</t>
  </si>
  <si>
    <t>+USD/-GBP 1.24474 18-04-23 (11) +39.4</t>
  </si>
  <si>
    <t>10003215</t>
  </si>
  <si>
    <t>SPTR</t>
  </si>
  <si>
    <t>10002854</t>
  </si>
  <si>
    <t>10002622</t>
  </si>
  <si>
    <t>10002855</t>
  </si>
  <si>
    <t>10002850</t>
  </si>
  <si>
    <t>SZCOMP</t>
  </si>
  <si>
    <t>10002718</t>
  </si>
  <si>
    <t>TOPIX TOTAL RETURN INDEX JPY</t>
  </si>
  <si>
    <t>10002629</t>
  </si>
  <si>
    <t>NIKKEI 225 TOTAL RETURN</t>
  </si>
  <si>
    <t>10003228</t>
  </si>
  <si>
    <t>10003229</t>
  </si>
  <si>
    <t>SPNASEUT INDX</t>
  </si>
  <si>
    <t>10003094</t>
  </si>
  <si>
    <t>TRS</t>
  </si>
  <si>
    <t>10003059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</si>
  <si>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</si>
  <si>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</si>
  <si>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</si>
  <si>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</si>
  <si>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</si>
  <si>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</si>
  <si>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</si>
  <si>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30111000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</si>
  <si>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</si>
  <si>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</si>
  <si>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</si>
  <si>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</si>
  <si>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</si>
  <si>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</si>
  <si>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</si>
  <si>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</si>
  <si>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יו בנק</t>
  </si>
  <si>
    <t>30026000</t>
  </si>
  <si>
    <t>31711000</t>
  </si>
  <si>
    <t>30211000</t>
  </si>
  <si>
    <t>32011000</t>
  </si>
  <si>
    <t>30311000</t>
  </si>
  <si>
    <t>31211000</t>
  </si>
  <si>
    <t>30212000</t>
  </si>
  <si>
    <t>31712000</t>
  </si>
  <si>
    <t>30312000</t>
  </si>
  <si>
    <t>32012000</t>
  </si>
  <si>
    <t>31012000</t>
  </si>
  <si>
    <t>31212000</t>
  </si>
  <si>
    <t>34010000</t>
  </si>
  <si>
    <t>30710000</t>
  </si>
  <si>
    <t>32010000</t>
  </si>
  <si>
    <t>32610000</t>
  </si>
  <si>
    <t>31010000</t>
  </si>
  <si>
    <t>34510000</t>
  </si>
  <si>
    <t>34610000</t>
  </si>
  <si>
    <t>34710000</t>
  </si>
  <si>
    <t>30210000</t>
  </si>
  <si>
    <t>30910000</t>
  </si>
  <si>
    <t>31710000</t>
  </si>
  <si>
    <t>30310000</t>
  </si>
  <si>
    <t>30810000</t>
  </si>
  <si>
    <t>31410000</t>
  </si>
  <si>
    <t>31110000</t>
  </si>
  <si>
    <t>33810000</t>
  </si>
  <si>
    <t>31120000</t>
  </si>
  <si>
    <t>30820000</t>
  </si>
  <si>
    <t>31720000</t>
  </si>
  <si>
    <t>31220000</t>
  </si>
  <si>
    <t>34520000</t>
  </si>
  <si>
    <t>34020000</t>
  </si>
  <si>
    <t>30326000</t>
  </si>
  <si>
    <t>31726000</t>
  </si>
  <si>
    <t>JP MORGAN</t>
  </si>
  <si>
    <t>30385000</t>
  </si>
  <si>
    <t>A-</t>
  </si>
  <si>
    <t>S&amp;P</t>
  </si>
  <si>
    <t>32085000</t>
  </si>
  <si>
    <t>דירוג פנימי</t>
  </si>
  <si>
    <t>לא</t>
  </si>
  <si>
    <t>339500312</t>
  </si>
  <si>
    <t>AA</t>
  </si>
  <si>
    <t>339500056</t>
  </si>
  <si>
    <t>339500024</t>
  </si>
  <si>
    <t>339500256</t>
  </si>
  <si>
    <t>הלוואות לקרן יוזמה - מדד מחירים לצרכן0891</t>
  </si>
  <si>
    <t>333360213</t>
  </si>
  <si>
    <t>339500308</t>
  </si>
  <si>
    <t>339500311</t>
  </si>
  <si>
    <t>339500310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</si>
  <si>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</si>
  <si>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</si>
  <si>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</si>
  <si>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</si>
  <si>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</si>
  <si>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</si>
  <si>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</si>
  <si>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</si>
  <si>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</si>
  <si>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</si>
  <si>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</si>
  <si>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</si>
  <si>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</si>
  <si>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</si>
  <si>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</si>
  <si>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</si>
  <si>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</si>
  <si>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</si>
  <si>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</si>
  <si>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</si>
  <si>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</si>
  <si>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</si>
  <si>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</si>
  <si>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</si>
  <si>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</si>
  <si>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</si>
  <si>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</si>
  <si>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</si>
  <si>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</si>
  <si>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</si>
  <si>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</si>
  <si>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</si>
  <si>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</si>
  <si>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</si>
  <si>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</si>
  <si>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</si>
  <si>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</si>
  <si>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</si>
  <si>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</si>
  <si>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</si>
  <si>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</si>
  <si>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</si>
  <si>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</si>
  <si>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</si>
  <si>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</si>
  <si>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</si>
  <si>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</si>
  <si>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</si>
  <si>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</si>
  <si>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</si>
  <si>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</si>
  <si>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</si>
  <si>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</si>
  <si>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</si>
  <si>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</si>
  <si>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</si>
  <si>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</si>
  <si>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</si>
  <si>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</si>
  <si>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</si>
  <si>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</si>
  <si>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</si>
  <si>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</si>
  <si>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ערבה אליפז סאן   Tranch B   חוב נחות</t>
  </si>
  <si>
    <t>95350604</t>
  </si>
  <si>
    <t>ערבה גרופית סאן   Tranch B   חוב נחות</t>
  </si>
  <si>
    <t>95350603</t>
  </si>
  <si>
    <t>ערבה יוטבתה סאן   Tranch B   חוב נחות</t>
  </si>
  <si>
    <t>95350605</t>
  </si>
  <si>
    <t>ערבה מסלול סאן   Tranch B   חוב נחות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</si>
  <si>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</si>
  <si>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</si>
  <si>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</si>
  <si>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</si>
  <si>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</si>
  <si>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</si>
  <si>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</si>
  <si>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</si>
  <si>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</si>
  <si>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</si>
  <si>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</si>
  <si>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ערבה שובל סאן   Tranch B   חוב נחות</t>
  </si>
  <si>
    <t>95350601</t>
  </si>
  <si>
    <t>94100001</t>
  </si>
  <si>
    <t>9912270</t>
  </si>
  <si>
    <t>אקרו 2 ש.מ 43 שותפות מוגבלת</t>
  </si>
  <si>
    <t>A+</t>
  </si>
  <si>
    <t>אקרו ש.מ 43 שותפות מוגבלת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</si>
  <si>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</si>
  <si>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</si>
  <si>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</si>
  <si>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</si>
  <si>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</si>
  <si>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</si>
  <si>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</si>
  <si>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</si>
  <si>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</si>
  <si>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</si>
  <si>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</si>
  <si>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</si>
  <si>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</si>
  <si>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</si>
  <si>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</si>
  <si>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</si>
  <si>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</si>
  <si>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</si>
  <si>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</si>
  <si>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</si>
  <si>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</si>
  <si>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</si>
  <si>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</si>
  <si>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</si>
  <si>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</si>
  <si>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</si>
  <si>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</si>
  <si>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</si>
  <si>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מנרה אגירה שאובה ELLOMAY משיכה 2</t>
  </si>
  <si>
    <t>8170012</t>
  </si>
  <si>
    <t>414968</t>
  </si>
  <si>
    <t>90145980</t>
  </si>
  <si>
    <t>487742</t>
  </si>
  <si>
    <t>90701001</t>
  </si>
  <si>
    <t>90701002</t>
  </si>
  <si>
    <t>נמל הדרום 3</t>
  </si>
  <si>
    <t>90701003</t>
  </si>
  <si>
    <t>90143221</t>
  </si>
  <si>
    <t>482153</t>
  </si>
  <si>
    <t>90145362</t>
  </si>
  <si>
    <t>90312001</t>
  </si>
  <si>
    <t>צאלים משיכה 2 Extension Facility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</si>
  <si>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</si>
  <si>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</si>
  <si>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</si>
  <si>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</si>
  <si>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</si>
  <si>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</si>
  <si>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</si>
  <si>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</si>
  <si>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</si>
  <si>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</si>
  <si>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</si>
  <si>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</si>
  <si>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</si>
  <si>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</si>
  <si>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</si>
  <si>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</si>
  <si>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</si>
  <si>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</si>
  <si>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</si>
  <si>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</si>
  <si>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</si>
  <si>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אייביסי איזראל IBC משיכה 4</t>
  </si>
  <si>
    <t>84666730</t>
  </si>
  <si>
    <t>A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</si>
  <si>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</si>
  <si>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</si>
  <si>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</si>
  <si>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</si>
  <si>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</si>
  <si>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</si>
  <si>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</si>
  <si>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</si>
  <si>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</si>
  <si>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</si>
  <si>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</si>
  <si>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</si>
  <si>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</si>
  <si>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</si>
  <si>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</si>
  <si>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</si>
  <si>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</si>
  <si>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</si>
  <si>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</si>
  <si>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</si>
  <si>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רכבת קלה משיכה 12</t>
  </si>
  <si>
    <t>רכבת קלה משיכה 13</t>
  </si>
  <si>
    <t>רכבת קלה משיכה 14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</si>
  <si>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</si>
  <si>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</si>
  <si>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</si>
  <si>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</si>
  <si>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</si>
  <si>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</si>
  <si>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</si>
  <si>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</si>
  <si>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</si>
  <si>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</si>
  <si>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כיכר המדינה משכ 1  ברקת מימון בעמ</t>
  </si>
  <si>
    <t>90000001</t>
  </si>
  <si>
    <t>66240</t>
  </si>
  <si>
    <t>BBB-</t>
  </si>
  <si>
    <t>FITCH</t>
  </si>
  <si>
    <t>508309</t>
  </si>
  <si>
    <t>CPV 3RIVER 1 20 מאוחד</t>
  </si>
  <si>
    <t>464740</t>
  </si>
  <si>
    <t>Digiplex SEK 1</t>
  </si>
  <si>
    <t>TELECOMMUNICATION SERVICES</t>
  </si>
  <si>
    <t>469140</t>
  </si>
  <si>
    <t>Howard Houghs 20</t>
  </si>
  <si>
    <t>Kaveh Ventures 1 20 מאוחד</t>
  </si>
  <si>
    <t>475042</t>
  </si>
  <si>
    <t>Madison 49</t>
  </si>
  <si>
    <t>Madison 50</t>
  </si>
  <si>
    <t>Madison 51</t>
  </si>
  <si>
    <t>Madison 52</t>
  </si>
  <si>
    <t>Madison 53</t>
  </si>
  <si>
    <t>PRADO 1 25 מאוחד</t>
  </si>
  <si>
    <t>95004024</t>
  </si>
  <si>
    <t>Sipartech CX 1C 5</t>
  </si>
  <si>
    <t>Skywalker C4</t>
  </si>
  <si>
    <t>Skywalker C5</t>
  </si>
  <si>
    <t>נדלן פאואר סנטר נכסים</t>
  </si>
  <si>
    <t>השכרה</t>
  </si>
  <si>
    <t>א.ת. פולג, נתניה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</si>
  <si>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</si>
  <si>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</si>
  <si>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</si>
  <si>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</si>
  <si>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</si>
  <si>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</si>
  <si>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</si>
  <si>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</si>
  <si>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</si>
  <si>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 xml:space="preserve"> Arkin Bio Ventures II </t>
  </si>
  <si>
    <t xml:space="preserve"> F2 Capital Partners 3 LP </t>
  </si>
  <si>
    <t xml:space="preserve"> F2 Select I LP </t>
  </si>
  <si>
    <t xml:space="preserve"> FIMI Israel Opportunity VII </t>
  </si>
  <si>
    <t xml:space="preserve"> Fortissimo Capital Fund V </t>
  </si>
  <si>
    <t xml:space="preserve"> Fortissimo Partners VI </t>
  </si>
  <si>
    <t xml:space="preserve"> Greenfield Cobra Investments L.P </t>
  </si>
  <si>
    <t xml:space="preserve"> Greenfield Partners II, L.P </t>
  </si>
  <si>
    <t xml:space="preserve"> Greenfield Partners Panorays LP </t>
  </si>
  <si>
    <t xml:space="preserve"> Kedma Capital Partners III </t>
  </si>
  <si>
    <t xml:space="preserve"> Noy 4 Infrastructure and energy investments l.p </t>
  </si>
  <si>
    <t xml:space="preserve"> Orbimed Israel Partners II </t>
  </si>
  <si>
    <t xml:space="preserve"> Reality Real Estate Investment Fund 4 </t>
  </si>
  <si>
    <t xml:space="preserve"> S.H. SKY 4 L.P </t>
  </si>
  <si>
    <t xml:space="preserve"> Stage One IV Annex Fund L.P </t>
  </si>
  <si>
    <t xml:space="preserve"> Stage One S.P.V R.S </t>
  </si>
  <si>
    <t xml:space="preserve"> Stage One Venture Capital Fund IV L.P </t>
  </si>
  <si>
    <t xml:space="preserve"> StageOne S.P.V D.R </t>
  </si>
  <si>
    <t xml:space="preserve"> Tene Growth Capital IV </t>
  </si>
  <si>
    <t xml:space="preserve"> Vintage Investment Partners Fund of Funds V (Israel), L.P </t>
  </si>
  <si>
    <t xml:space="preserve"> Vintage Migdal Co-Investment II </t>
  </si>
  <si>
    <t xml:space="preserve"> Yesodot C Senior Co-Investment </t>
  </si>
  <si>
    <t xml:space="preserve"> Yesodot Gimmel </t>
  </si>
  <si>
    <t xml:space="preserve"> Accelmed Partners II, L.P </t>
  </si>
  <si>
    <t xml:space="preserve"> Advent International GPE IX-B </t>
  </si>
  <si>
    <t xml:space="preserve"> Advent International GPE X-B L.P </t>
  </si>
  <si>
    <t xml:space="preserve"> Ambition HOLDINGS OFFSHORE LP </t>
  </si>
  <si>
    <t xml:space="preserve"> AP IX Connect Holdings L.P </t>
  </si>
  <si>
    <t xml:space="preserve"> Apollo Investment Fund IX </t>
  </si>
  <si>
    <t xml:space="preserve"> Apollo Natural Resources Partners II LP </t>
  </si>
  <si>
    <t xml:space="preserve"> Arclight Energy Partners Fund VII L.P </t>
  </si>
  <si>
    <t xml:space="preserve"> ArcLight Fund VII AIV L.P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</si>
  <si>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</si>
  <si>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</si>
  <si>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</si>
  <si>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</si>
  <si>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</si>
  <si>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Astorg VII </t>
  </si>
  <si>
    <t xml:space="preserve"> Astorg VIII </t>
  </si>
  <si>
    <t xml:space="preserve"> Audax Direct Lending Solutions </t>
  </si>
  <si>
    <t xml:space="preserve"> BCP V Brand Co-Invest LP </t>
  </si>
  <si>
    <t xml:space="preserve"> BCP V DEXKO CO-INVEST LP </t>
  </si>
  <si>
    <t xml:space="preserve"> Bessemer Venture Partners XII Institutional L.P </t>
  </si>
  <si>
    <t xml:space="preserve"> Blackstone Real Estate Partners IX </t>
  </si>
  <si>
    <t xml:space="preserve"> Bluebay Senior Loan Fund I </t>
  </si>
  <si>
    <t xml:space="preserve"> Brookfield Capital Partners Fund VI </t>
  </si>
  <si>
    <t xml:space="preserve"> Brookfield Capital Partners V </t>
  </si>
  <si>
    <t xml:space="preserve"> Brookfield HSO Co-Invest L.P </t>
  </si>
  <si>
    <t xml:space="preserve"> Brookfield Strategic Real Estate Partners III </t>
  </si>
  <si>
    <t xml:space="preserve"> BSREP III Forest City Co-Invest </t>
  </si>
  <si>
    <t xml:space="preserve"> BVP Forge Institutional L.P </t>
  </si>
  <si>
    <t xml:space="preserve"> Cheyne Real Estate Credit Holdings VII </t>
  </si>
  <si>
    <t xml:space="preserve"> Clarios Co-Investment </t>
  </si>
  <si>
    <t xml:space="preserve"> Clayton Dubilier and Rice XI L.P </t>
  </si>
  <si>
    <t xml:space="preserve"> Copenhagen infrastructure Energy Transition Fund I </t>
  </si>
  <si>
    <t xml:space="preserve"> Copenhagen Infrastructure III </t>
  </si>
  <si>
    <t xml:space="preserve"> Copenhagen Infrastructure Partners IV </t>
  </si>
  <si>
    <t xml:space="preserve"> Court Square Capital Partners IV </t>
  </si>
  <si>
    <t xml:space="preserve"> Crescent Direct Lending II </t>
  </si>
  <si>
    <t xml:space="preserve"> Crescent Direct Lending III </t>
  </si>
  <si>
    <t xml:space="preserve"> Crescent Mezzanine VII </t>
  </si>
  <si>
    <t xml:space="preserve"> CVC Capital partners VIII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</si>
  <si>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</si>
  <si>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</si>
  <si>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</si>
  <si>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</si>
  <si>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</si>
  <si>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</si>
  <si>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</si>
  <si>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Francisco Partners VI </t>
  </si>
  <si>
    <t xml:space="preserve"> Francisco Partners VII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</si>
  <si>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</si>
  <si>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</si>
  <si>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</si>
  <si>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CAPS II REX Co-Investment Fund L.P </t>
  </si>
  <si>
    <t xml:space="preserve"> GIP IV Gutenberg Co Invest SCsp </t>
  </si>
  <si>
    <t xml:space="preserve"> GIP IV Seaway Energy </t>
  </si>
  <si>
    <t xml:space="preserve"> GIP Spectrum Fund (Parallel), L.P </t>
  </si>
  <si>
    <t xml:space="preserve"> GIP Spectrum Mayberry Fund </t>
  </si>
  <si>
    <t xml:space="preserve"> GIP Spectrum Saavi Fund </t>
  </si>
  <si>
    <t xml:space="preserve"> Girasol Investments S.A </t>
  </si>
  <si>
    <t xml:space="preserve"> Global Infrastructure Partners IV </t>
  </si>
  <si>
    <t xml:space="preserve"> Group 11 Fund IV </t>
  </si>
  <si>
    <t xml:space="preserve"> Horsley Bridge XII Ventures </t>
  </si>
  <si>
    <t xml:space="preserve"> ICG Longbow V </t>
  </si>
  <si>
    <t xml:space="preserve"> ICG Real Estate Debt VI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</si>
  <si>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</si>
  <si>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</si>
  <si>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</si>
  <si>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Infrared Infrastructure Fund V </t>
  </si>
  <si>
    <t xml:space="preserve"> Insight Partners XI, L.P </t>
  </si>
  <si>
    <t xml:space="preserve"> Insight Partners XII, LP </t>
  </si>
  <si>
    <t xml:space="preserve"> ISQ Global infrastructure Fund III, LP </t>
  </si>
  <si>
    <t xml:space="preserve"> ISRAEL SECONDARY FUND III L.P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</si>
  <si>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</si>
  <si>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</si>
  <si>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</si>
  <si>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</si>
  <si>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</si>
  <si>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</si>
  <si>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</si>
  <si>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</si>
  <si>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KKR CAVALRY CO-INVEST </t>
  </si>
  <si>
    <t xml:space="preserve"> Klirmark Opportunity III </t>
  </si>
  <si>
    <t xml:space="preserve"> LS Power Fund IV </t>
  </si>
  <si>
    <t xml:space="preserve"> Migdal Tikehau Direct Lending </t>
  </si>
  <si>
    <t xml:space="preserve"> Migdal-HarbourVest 2016 Fund L.P </t>
  </si>
  <si>
    <t xml:space="preserve"> Migdal-HarbourVest 2016 Fund L.P. (Tranche B) </t>
  </si>
  <si>
    <t xml:space="preserve"> Monarch Capital Partners V </t>
  </si>
  <si>
    <t xml:space="preserve"> Nirvana Holdings I LP </t>
  </si>
  <si>
    <t xml:space="preserve"> Pantheon Global Co-Investment Opportunities IV </t>
  </si>
  <si>
    <t xml:space="preserve"> Pantheon Global Secondary Fund VI </t>
  </si>
  <si>
    <t xml:space="preserve"> Patria Private Equity Fund VI, L.P </t>
  </si>
  <si>
    <t xml:space="preserve"> Permira Credit Solutions III </t>
  </si>
  <si>
    <t xml:space="preserve"> Permira Credit Solutions IV </t>
  </si>
  <si>
    <t xml:space="preserve"> Permira VII </t>
  </si>
  <si>
    <t xml:space="preserve"> Permira VIII - 2 SCSp </t>
  </si>
  <si>
    <t xml:space="preserve"> PORCUPINE HOLDINGS (OFFSHORE) LP </t>
  </si>
  <si>
    <t xml:space="preserve"> Qumra MS LP Minute Media </t>
  </si>
  <si>
    <t xml:space="preserve"> QUMRA OPPORTUNITY FUND I </t>
  </si>
  <si>
    <t xml:space="preserve"> Senior Loan Fund II (EUR) SLP </t>
  </si>
  <si>
    <t xml:space="preserve"> Strategic Investors Fund IX </t>
  </si>
  <si>
    <t xml:space="preserve"> Strategic Investors Fund VIII </t>
  </si>
  <si>
    <t xml:space="preserve"> Strategic Investors Fund X Cayman LP </t>
  </si>
  <si>
    <t xml:space="preserve"> Thoma Bravo Fund XII </t>
  </si>
  <si>
    <t xml:space="preserve"> Thoma Bravo Fund XIII </t>
  </si>
  <si>
    <t xml:space="preserve"> Thoma Bravo Fund XIV L.P. </t>
  </si>
  <si>
    <t xml:space="preserve"> Tikehau Direct Lending IV </t>
  </si>
  <si>
    <t xml:space="preserve"> Tikehau Direct Lending V </t>
  </si>
  <si>
    <t xml:space="preserve"> TPG Asia VII, L.P </t>
  </si>
  <si>
    <t xml:space="preserve"> Trilantic Europe VI SCSp </t>
  </si>
  <si>
    <t xml:space="preserve"> Vintage Fund of Funds VI (Access, LP) </t>
  </si>
  <si>
    <t xml:space="preserve"> Vintage Fund of Funds VII (Access) LP </t>
  </si>
  <si>
    <t xml:space="preserve"> Vintage Investment Partners Fund of Funds V (Access), L.P </t>
  </si>
  <si>
    <t xml:space="preserve"> Walton Street Real Estate Debt Fund II </t>
  </si>
  <si>
    <t xml:space="preserve"> Warburg Pincus China-Southeast Asia II, L.P </t>
  </si>
  <si>
    <t xml:space="preserve"> Waterton Residential Property Venture XIII </t>
  </si>
  <si>
    <t xml:space="preserve"> Whitehorse Liquidity Partners IV </t>
  </si>
  <si>
    <t xml:space="preserve"> Whitehorse Liquidity Partners V </t>
  </si>
  <si>
    <t xml:space="preserve"> Zeev Opportunity Fund I 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</si>
  <si>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</si>
  <si>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</si>
  <si>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</si>
  <si>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</si>
  <si>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</si>
  <si>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</si>
  <si>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</si>
  <si>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</si>
  <si>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</si>
  <si>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</si>
  <si>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</si>
  <si>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</si>
  <si>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</si>
  <si>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</si>
  <si>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</si>
  <si>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</si>
  <si>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</si>
  <si>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</si>
  <si>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</si>
  <si>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</si>
  <si>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</si>
  <si>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</si>
  <si>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</si>
  <si>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</si>
  <si>
    <t>עמית א'</t>
  </si>
  <si>
    <t>עמית ב'</t>
  </si>
  <si>
    <t>עמית ג'</t>
  </si>
  <si>
    <t>עמית ד'</t>
  </si>
  <si>
    <t>עמית ה'</t>
  </si>
  <si>
    <t>עמית ו'</t>
  </si>
  <si>
    <t>עמית ז'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</si>
  <si>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</si>
  <si>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</si>
  <si>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</si>
  <si>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</si>
  <si>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</si>
  <si>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</si>
  <si>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</si>
  <si>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</si>
  <si>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</si>
  <si>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</si>
  <si>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</si>
  <si>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</si>
  <si>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</si>
  <si>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</si>
  <si>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</si>
  <si>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</si>
  <si>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</si>
  <si>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</si>
  <si>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</si>
  <si>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</si>
  <si>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</si>
  <si>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</si>
  <si>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</si>
  <si>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</si>
  <si>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</si>
  <si>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</si>
  <si>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</si>
  <si>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</si>
  <si>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</si>
  <si>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</si>
  <si>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</si>
  <si>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</si>
  <si>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</si>
  <si>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</si>
  <si>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</si>
  <si>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</si>
  <si>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</si>
  <si>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</si>
  <si>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</si>
  <si>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</si>
  <si>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</si>
  <si>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</si>
  <si>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</si>
  <si>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</si>
  <si>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17</t>
  </si>
  <si>
    <t>בבטחונות אחרים - גורם 115*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</si>
  <si>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</si>
  <si>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</si>
  <si>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</si>
  <si>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</si>
  <si>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</si>
  <si>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178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</si>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</sst>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6" fontId="13" fillId="0" borderId="0" applyFill="0" applyBorder="0" applyProtection="0">
      <alignment horizontal="right"/>
    </xf>
    <xf numFmtId="166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64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8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7" fillId="0" borderId="23" xfId="0" applyFont="1" applyFill="1" applyBorder="1" applyAlignment="1">
      <alignment horizontal="right"/>
    </xf>
    <xf numFmtId="49" fontId="27" fillId="0" borderId="23" xfId="0" applyNumberFormat="1" applyFont="1" applyFill="1" applyBorder="1" applyAlignment="1">
      <alignment horizontal="right"/>
    </xf>
    <xf numFmtId="167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 indent="1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7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7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1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64" fontId="26" fillId="0" borderId="0" xfId="13" applyFont="1" applyFill="1" applyAlignment="1">
      <alignment horizontal="right"/>
    </xf>
    <xf numFmtId="4" fontId="26" fillId="0" borderId="0" xfId="17" applyNumberFormat="1" applyFont="1" applyFill="1" applyAlignment="1">
      <alignment horizontal="right"/>
    </xf>
    <xf numFmtId="10" fontId="26" fillId="0" borderId="0" xfId="16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7" fillId="0" borderId="24" xfId="0" applyFont="1" applyFill="1" applyBorder="1" applyAlignment="1">
      <alignment horizontal="right"/>
    </xf>
    <xf numFmtId="0" fontId="27" fillId="0" borderId="25" xfId="0" applyFont="1" applyFill="1" applyBorder="1" applyAlignment="1">
      <alignment horizontal="right" indent="1"/>
    </xf>
    <xf numFmtId="0" fontId="27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49" fontId="26" fillId="0" borderId="0" xfId="17" applyNumberFormat="1" applyFont="1" applyFill="1" applyAlignment="1">
      <alignment horizontal="right"/>
    </xf>
    <xf numFmtId="10" fontId="26" fillId="0" borderId="0" xfId="17" applyNumberFormat="1" applyFont="1" applyFill="1" applyAlignment="1">
      <alignment horizontal="right"/>
    </xf>
    <xf numFmtId="0" fontId="26" fillId="0" borderId="25" xfId="0" applyFont="1" applyFill="1" applyBorder="1" applyAlignment="1">
      <alignment horizontal="right" indent="2"/>
    </xf>
    <xf numFmtId="0" fontId="2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6" fillId="0" borderId="0" xfId="17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0" fontId="30" fillId="0" borderId="0" xfId="16" applyNumberFormat="1" applyFont="1" applyFill="1"/>
    <xf numFmtId="0" fontId="31" fillId="0" borderId="0" xfId="0" applyFont="1" applyFill="1" applyAlignment="1">
      <alignment horizontal="right"/>
    </xf>
    <xf numFmtId="164" fontId="30" fillId="0" borderId="0" xfId="13" applyFont="1" applyFill="1"/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27" fillId="0" borderId="0" xfId="0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1"/>
    </xf>
    <xf numFmtId="14" fontId="27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10" fontId="32" fillId="0" borderId="0" xfId="0" applyNumberFormat="1" applyFont="1"/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4" xfId="12"/>
    <cellStyle name="Normal_2007-16618" xfId="7"/>
    <cellStyle name="Percent" xfId="14" builtinId="5"/>
    <cellStyle name="Percent 2" xfId="8"/>
    <cellStyle name="Percent 3" xfId="16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G10" sqref="G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143</v>
      </c>
      <c r="C1" s="46" t="s" vm="1">
        <v>224</v>
      </c>
    </row>
    <row r="2" spans="1:4">
      <c r="B2" s="46" t="s">
        <v>142</v>
      </c>
      <c r="C2" s="46" t="s">
        <v>225</v>
      </c>
    </row>
    <row r="3" spans="1:4">
      <c r="B3" s="46" t="s">
        <v>144</v>
      </c>
      <c r="C3" s="46" t="s">
        <v>226</v>
      </c>
    </row>
    <row r="4" spans="1:4">
      <c r="B4" s="46" t="s">
        <v>145</v>
      </c>
      <c r="C4" s="46">
        <v>414</v>
      </c>
    </row>
    <row r="6" spans="1:4" ht="26.25" customHeight="1">
      <c r="B6" s="141" t="s">
        <v>156</v>
      </c>
      <c r="C6" s="142"/>
      <c r="D6" s="143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155</v>
      </c>
      <c r="C10" s="68">
        <f>C11+C12+C23+C33+C35+C37</f>
        <v>1968984.8937480815</v>
      </c>
      <c r="D10" s="69">
        <f>C10/$C$42</f>
        <v>1</v>
      </c>
    </row>
    <row r="11" spans="1:4">
      <c r="A11" s="42" t="s">
        <v>123</v>
      </c>
      <c r="B11" s="27" t="s">
        <v>157</v>
      </c>
      <c r="C11" s="68">
        <f>מזומנים!J10</f>
        <v>121111.799588607</v>
      </c>
      <c r="D11" s="69">
        <f t="shared" ref="D11:D13" si="0">C11/$C$42</f>
        <v>6.1509765754506819E-2</v>
      </c>
    </row>
    <row r="12" spans="1:4">
      <c r="B12" s="27" t="s">
        <v>158</v>
      </c>
      <c r="C12" s="68">
        <f>SUM(C13:C21)</f>
        <v>788987.59620594105</v>
      </c>
      <c r="D12" s="69">
        <f t="shared" si="0"/>
        <v>0.40070779553014019</v>
      </c>
    </row>
    <row r="13" spans="1:4">
      <c r="A13" s="44" t="s">
        <v>123</v>
      </c>
      <c r="B13" s="28" t="s">
        <v>68</v>
      </c>
      <c r="C13" s="68" vm="2">
        <v>430303.08146953501</v>
      </c>
      <c r="D13" s="69">
        <f t="shared" si="0"/>
        <v>0.21854057023790932</v>
      </c>
    </row>
    <row r="14" spans="1:4">
      <c r="A14" s="44" t="s">
        <v>123</v>
      </c>
      <c r="B14" s="28" t="s">
        <v>69</v>
      </c>
      <c r="C14" s="68" t="s" vm="3">
        <v>2789</v>
      </c>
      <c r="D14" s="69" t="s" vm="4">
        <v>2789</v>
      </c>
    </row>
    <row r="15" spans="1:4">
      <c r="A15" s="44" t="s">
        <v>123</v>
      </c>
      <c r="B15" s="28" t="s">
        <v>70</v>
      </c>
      <c r="C15" s="68">
        <f>'אג"ח קונצרני'!R11</f>
        <v>109965.22148493701</v>
      </c>
      <c r="D15" s="69">
        <f t="shared" ref="D15:D21" si="1">C15/$C$42</f>
        <v>5.5848687226650873E-2</v>
      </c>
    </row>
    <row r="16" spans="1:4">
      <c r="A16" s="44" t="s">
        <v>123</v>
      </c>
      <c r="B16" s="28" t="s">
        <v>71</v>
      </c>
      <c r="C16" s="68">
        <f>מניות!L11</f>
        <v>128865.74689595902</v>
      </c>
      <c r="D16" s="69">
        <f t="shared" si="1"/>
        <v>6.5447808820236958E-2</v>
      </c>
    </row>
    <row r="17" spans="1:4">
      <c r="A17" s="44" t="s">
        <v>123</v>
      </c>
      <c r="B17" s="28" t="s">
        <v>217</v>
      </c>
      <c r="C17" s="68" vm="5">
        <v>116085.41963990599</v>
      </c>
      <c r="D17" s="69">
        <f t="shared" si="1"/>
        <v>5.8956988450495622E-2</v>
      </c>
    </row>
    <row r="18" spans="1:4">
      <c r="A18" s="44" t="s">
        <v>123</v>
      </c>
      <c r="B18" s="28" t="s">
        <v>72</v>
      </c>
      <c r="C18" s="68" vm="6">
        <v>5966.8429814710025</v>
      </c>
      <c r="D18" s="69">
        <f t="shared" si="1"/>
        <v>3.0304158251375697E-3</v>
      </c>
    </row>
    <row r="19" spans="1:4">
      <c r="A19" s="44" t="s">
        <v>123</v>
      </c>
      <c r="B19" s="28" t="s">
        <v>73</v>
      </c>
      <c r="C19" s="68" vm="7">
        <v>27.615687552000001</v>
      </c>
      <c r="D19" s="69">
        <f t="shared" si="1"/>
        <v>1.4025342520242435E-5</v>
      </c>
    </row>
    <row r="20" spans="1:4">
      <c r="A20" s="44" t="s">
        <v>123</v>
      </c>
      <c r="B20" s="28" t="s">
        <v>74</v>
      </c>
      <c r="C20" s="68" vm="8">
        <v>136.31823628400005</v>
      </c>
      <c r="D20" s="69">
        <f t="shared" si="1"/>
        <v>6.9232748670057119E-5</v>
      </c>
    </row>
    <row r="21" spans="1:4">
      <c r="A21" s="44" t="s">
        <v>123</v>
      </c>
      <c r="B21" s="28" t="s">
        <v>75</v>
      </c>
      <c r="C21" s="68" vm="9">
        <v>-2362.6501897029998</v>
      </c>
      <c r="D21" s="69">
        <f t="shared" si="1"/>
        <v>-1.1999331214804562E-3</v>
      </c>
    </row>
    <row r="22" spans="1:4">
      <c r="A22" s="44" t="s">
        <v>123</v>
      </c>
      <c r="B22" s="28" t="s">
        <v>76</v>
      </c>
      <c r="C22" s="68" t="s" vm="10">
        <v>2789</v>
      </c>
      <c r="D22" s="69" t="s" vm="11">
        <v>2789</v>
      </c>
    </row>
    <row r="23" spans="1:4">
      <c r="B23" s="27" t="s">
        <v>159</v>
      </c>
      <c r="C23" s="68">
        <f>SUM(C24:C32)</f>
        <v>976598.39832808974</v>
      </c>
      <c r="D23" s="69">
        <f t="shared" ref="D23:D24" si="2">C23/$C$42</f>
        <v>0.49599080288984632</v>
      </c>
    </row>
    <row r="24" spans="1:4">
      <c r="A24" s="44" t="s">
        <v>123</v>
      </c>
      <c r="B24" s="28" t="s">
        <v>77</v>
      </c>
      <c r="C24" s="68" vm="12">
        <v>784311.65190999978</v>
      </c>
      <c r="D24" s="69">
        <f t="shared" si="2"/>
        <v>0.39833299605311612</v>
      </c>
    </row>
    <row r="25" spans="1:4">
      <c r="A25" s="44" t="s">
        <v>123</v>
      </c>
      <c r="B25" s="28" t="s">
        <v>78</v>
      </c>
      <c r="C25" s="68" t="s" vm="13">
        <v>2789</v>
      </c>
      <c r="D25" s="69" t="s" vm="14">
        <v>2789</v>
      </c>
    </row>
    <row r="26" spans="1:4">
      <c r="A26" s="44" t="s">
        <v>123</v>
      </c>
      <c r="B26" s="28" t="s">
        <v>70</v>
      </c>
      <c r="C26" s="68" vm="15">
        <v>12886.920695841003</v>
      </c>
      <c r="D26" s="69">
        <f t="shared" ref="D26:D29" si="3">C26/$C$42</f>
        <v>6.5449566102612254E-3</v>
      </c>
    </row>
    <row r="27" spans="1:4">
      <c r="A27" s="44" t="s">
        <v>123</v>
      </c>
      <c r="B27" s="28" t="s">
        <v>79</v>
      </c>
      <c r="C27" s="68" vm="16">
        <v>2757.8828089940007</v>
      </c>
      <c r="D27" s="69">
        <f t="shared" si="3"/>
        <v>1.4006622487307174E-3</v>
      </c>
    </row>
    <row r="28" spans="1:4">
      <c r="A28" s="44" t="s">
        <v>123</v>
      </c>
      <c r="B28" s="28" t="s">
        <v>80</v>
      </c>
      <c r="C28" s="68" vm="17">
        <v>185180.46752475796</v>
      </c>
      <c r="D28" s="69">
        <f t="shared" si="3"/>
        <v>9.4048698957895902E-2</v>
      </c>
    </row>
    <row r="29" spans="1:4">
      <c r="A29" s="44" t="s">
        <v>123</v>
      </c>
      <c r="B29" s="28" t="s">
        <v>81</v>
      </c>
      <c r="C29" s="68" vm="18">
        <v>1.698178465</v>
      </c>
      <c r="D29" s="69">
        <f t="shared" si="3"/>
        <v>8.6246393783520344E-7</v>
      </c>
    </row>
    <row r="30" spans="1:4">
      <c r="A30" s="44" t="s">
        <v>123</v>
      </c>
      <c r="B30" s="28" t="s">
        <v>182</v>
      </c>
      <c r="C30" s="68" t="s" vm="19">
        <v>2789</v>
      </c>
      <c r="D30" s="69" t="s" vm="20">
        <v>2789</v>
      </c>
    </row>
    <row r="31" spans="1:4">
      <c r="A31" s="44" t="s">
        <v>123</v>
      </c>
      <c r="B31" s="28" t="s">
        <v>104</v>
      </c>
      <c r="C31" s="68" vm="21">
        <v>-8540.2227899680001</v>
      </c>
      <c r="D31" s="69">
        <f>C31/$C$42</f>
        <v>-4.3373734440954352E-3</v>
      </c>
    </row>
    <row r="32" spans="1:4">
      <c r="A32" s="44" t="s">
        <v>123</v>
      </c>
      <c r="B32" s="28" t="s">
        <v>82</v>
      </c>
      <c r="C32" s="68" t="s" vm="22">
        <v>2789</v>
      </c>
      <c r="D32" s="69" t="s" vm="23">
        <v>2789</v>
      </c>
    </row>
    <row r="33" spans="1:4">
      <c r="A33" s="44" t="s">
        <v>123</v>
      </c>
      <c r="B33" s="27" t="s">
        <v>160</v>
      </c>
      <c r="C33" s="68">
        <f>הלוואות!P10</f>
        <v>79485.718535481952</v>
      </c>
      <c r="D33" s="69">
        <f>C33/$C$42</f>
        <v>4.036888184762865E-2</v>
      </c>
    </row>
    <row r="34" spans="1:4">
      <c r="A34" s="44" t="s">
        <v>123</v>
      </c>
      <c r="B34" s="27" t="s">
        <v>161</v>
      </c>
      <c r="C34" s="68" t="s" vm="24">
        <v>2789</v>
      </c>
      <c r="D34" s="69" t="s" vm="25">
        <v>2789</v>
      </c>
    </row>
    <row r="35" spans="1:4">
      <c r="A35" s="44" t="s">
        <v>123</v>
      </c>
      <c r="B35" s="27" t="s">
        <v>162</v>
      </c>
      <c r="C35" s="68" vm="26">
        <v>2882.5004199999998</v>
      </c>
      <c r="D35" s="69">
        <f>C35/$C$42</f>
        <v>1.4639525316585778E-3</v>
      </c>
    </row>
    <row r="36" spans="1:4">
      <c r="A36" s="44" t="s">
        <v>123</v>
      </c>
      <c r="B36" s="45" t="s">
        <v>163</v>
      </c>
      <c r="C36" s="68" t="s" vm="27">
        <v>2789</v>
      </c>
      <c r="D36" s="69" t="s" vm="28">
        <v>2789</v>
      </c>
    </row>
    <row r="37" spans="1:4">
      <c r="A37" s="44" t="s">
        <v>123</v>
      </c>
      <c r="B37" s="27" t="s">
        <v>164</v>
      </c>
      <c r="C37" s="68">
        <f>'השקעות אחרות '!I10</f>
        <v>-81.119330038000001</v>
      </c>
      <c r="D37" s="69">
        <f>C37/$C$42</f>
        <v>-4.1198553780463226E-5</v>
      </c>
    </row>
    <row r="38" spans="1:4">
      <c r="A38" s="44"/>
      <c r="B38" s="55" t="s">
        <v>166</v>
      </c>
      <c r="C38" s="68">
        <v>0</v>
      </c>
      <c r="D38" s="69">
        <f>C38/$C$42</f>
        <v>0</v>
      </c>
    </row>
    <row r="39" spans="1:4">
      <c r="A39" s="44" t="s">
        <v>123</v>
      </c>
      <c r="B39" s="56" t="s">
        <v>167</v>
      </c>
      <c r="C39" s="68" t="s" vm="29">
        <v>2789</v>
      </c>
      <c r="D39" s="69" t="s" vm="30">
        <v>2789</v>
      </c>
    </row>
    <row r="40" spans="1:4">
      <c r="A40" s="44" t="s">
        <v>123</v>
      </c>
      <c r="B40" s="56" t="s">
        <v>202</v>
      </c>
      <c r="C40" s="68" t="s" vm="31">
        <v>2789</v>
      </c>
      <c r="D40" s="69" t="s" vm="32">
        <v>2789</v>
      </c>
    </row>
    <row r="41" spans="1:4">
      <c r="A41" s="44" t="s">
        <v>123</v>
      </c>
      <c r="B41" s="56" t="s">
        <v>168</v>
      </c>
      <c r="C41" s="68" t="s" vm="33">
        <v>2789</v>
      </c>
      <c r="D41" s="69" t="s" vm="34">
        <v>2789</v>
      </c>
    </row>
    <row r="42" spans="1:4">
      <c r="B42" s="56" t="s">
        <v>83</v>
      </c>
      <c r="C42" s="68">
        <f>C10</f>
        <v>1968984.8937480815</v>
      </c>
      <c r="D42" s="69">
        <f>C42/$C$42</f>
        <v>1</v>
      </c>
    </row>
    <row r="43" spans="1:4">
      <c r="A43" s="44" t="s">
        <v>123</v>
      </c>
      <c r="B43" s="56" t="s">
        <v>165</v>
      </c>
      <c r="C43" s="68">
        <f>'יתרת התחייבות להשקעה'!C10</f>
        <v>93567.232489674789</v>
      </c>
      <c r="D43" s="69"/>
    </row>
    <row r="44" spans="1:4">
      <c r="B44" s="5" t="s">
        <v>108</v>
      </c>
    </row>
    <row r="45" spans="1:4">
      <c r="C45" s="62" t="s">
        <v>150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70" t="s">
        <v>133</v>
      </c>
      <c r="D47" s="71" vm="35">
        <v>2.3913000000000002</v>
      </c>
    </row>
    <row r="48" spans="1:4">
      <c r="C48" s="70" t="s">
        <v>140</v>
      </c>
      <c r="D48" s="71">
        <v>0.66572077185017031</v>
      </c>
    </row>
    <row r="49" spans="2:4">
      <c r="C49" s="70" t="s">
        <v>137</v>
      </c>
      <c r="D49" s="71" vm="36">
        <v>2.5966</v>
      </c>
    </row>
    <row r="50" spans="2:4">
      <c r="B50" s="11"/>
      <c r="C50" s="70" t="s">
        <v>2790</v>
      </c>
      <c r="D50" s="71" vm="37">
        <v>3.8151000000000002</v>
      </c>
    </row>
    <row r="51" spans="2:4">
      <c r="C51" s="70" t="s">
        <v>131</v>
      </c>
      <c r="D51" s="71" vm="38">
        <v>3.7530000000000001</v>
      </c>
    </row>
    <row r="52" spans="2:4">
      <c r="C52" s="70" t="s">
        <v>132</v>
      </c>
      <c r="D52" s="71" vm="39">
        <v>4.2375999999999996</v>
      </c>
    </row>
    <row r="53" spans="2:4">
      <c r="C53" s="70" t="s">
        <v>134</v>
      </c>
      <c r="D53" s="71">
        <v>0.4509226037929267</v>
      </c>
    </row>
    <row r="54" spans="2:4">
      <c r="C54" s="70" t="s">
        <v>138</v>
      </c>
      <c r="D54" s="71">
        <v>2.6669999999999999E-2</v>
      </c>
    </row>
    <row r="55" spans="2:4">
      <c r="C55" s="70" t="s">
        <v>139</v>
      </c>
      <c r="D55" s="71">
        <v>0.18052541668590427</v>
      </c>
    </row>
    <row r="56" spans="2:4">
      <c r="C56" s="70" t="s">
        <v>136</v>
      </c>
      <c r="D56" s="71" vm="40">
        <v>0.50470000000000004</v>
      </c>
    </row>
    <row r="57" spans="2:4">
      <c r="C57" s="70" t="s">
        <v>2791</v>
      </c>
      <c r="D57" s="71">
        <v>2.2342131000000003</v>
      </c>
    </row>
    <row r="58" spans="2:4">
      <c r="C58" s="70" t="s">
        <v>135</v>
      </c>
      <c r="D58" s="71" vm="41">
        <v>0.33729999999999999</v>
      </c>
    </row>
    <row r="59" spans="2:4">
      <c r="C59" s="70" t="s">
        <v>129</v>
      </c>
      <c r="D59" s="71" vm="42">
        <v>3.5190000000000001</v>
      </c>
    </row>
    <row r="60" spans="2:4">
      <c r="C60" s="70" t="s">
        <v>141</v>
      </c>
      <c r="D60" s="71" vm="43">
        <v>0.20710000000000001</v>
      </c>
    </row>
    <row r="61" spans="2:4">
      <c r="C61" s="70" t="s">
        <v>2792</v>
      </c>
      <c r="D61" s="71" vm="44">
        <v>0.35720000000000002</v>
      </c>
    </row>
    <row r="62" spans="2:4">
      <c r="C62" s="70" t="s">
        <v>2793</v>
      </c>
      <c r="D62" s="71">
        <v>4.7393939393939398E-2</v>
      </c>
    </row>
    <row r="63" spans="2:4">
      <c r="C63" s="70" t="s">
        <v>2794</v>
      </c>
      <c r="D63" s="71">
        <v>0.51010349926071963</v>
      </c>
    </row>
    <row r="64" spans="2:4">
      <c r="C64" s="70" t="s">
        <v>130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>
      <selection activeCell="I27" sqref="I27"/>
    </sheetView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31.285156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143</v>
      </c>
      <c r="C1" s="46" t="s" vm="1">
        <v>224</v>
      </c>
    </row>
    <row r="2" spans="2:13">
      <c r="B2" s="46" t="s">
        <v>142</v>
      </c>
      <c r="C2" s="46" t="s">
        <v>225</v>
      </c>
    </row>
    <row r="3" spans="2:13">
      <c r="B3" s="46" t="s">
        <v>144</v>
      </c>
      <c r="C3" s="46" t="s">
        <v>226</v>
      </c>
    </row>
    <row r="4" spans="2:13">
      <c r="B4" s="46" t="s">
        <v>145</v>
      </c>
      <c r="C4" s="46">
        <v>414</v>
      </c>
    </row>
    <row r="6" spans="2:13" ht="26.25" customHeight="1">
      <c r="B6" s="144" t="s">
        <v>170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13" ht="26.25" customHeight="1">
      <c r="B7" s="144" t="s">
        <v>93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M7" s="3"/>
    </row>
    <row r="8" spans="2:13" s="3" customFormat="1" ht="78.75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201</v>
      </c>
      <c r="H8" s="29" t="s">
        <v>200</v>
      </c>
      <c r="I8" s="29" t="s">
        <v>61</v>
      </c>
      <c r="J8" s="29" t="s">
        <v>58</v>
      </c>
      <c r="K8" s="29" t="s">
        <v>146</v>
      </c>
      <c r="L8" s="30" t="s">
        <v>148</v>
      </c>
    </row>
    <row r="9" spans="2:13" s="3" customFormat="1">
      <c r="B9" s="14"/>
      <c r="C9" s="29"/>
      <c r="D9" s="29"/>
      <c r="E9" s="29"/>
      <c r="F9" s="29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49</v>
      </c>
      <c r="C11" s="80"/>
      <c r="D11" s="81"/>
      <c r="E11" s="81"/>
      <c r="F11" s="81"/>
      <c r="G11" s="83"/>
      <c r="H11" s="100"/>
      <c r="I11" s="83">
        <v>136.31823628400005</v>
      </c>
      <c r="J11" s="84"/>
      <c r="K11" s="84">
        <f>IFERROR(I11/$I$11,0)</f>
        <v>1</v>
      </c>
      <c r="L11" s="84">
        <f>I11/'סכום נכסי הקרן'!$C$42</f>
        <v>6.9232748670057119E-5</v>
      </c>
    </row>
    <row r="12" spans="2:13">
      <c r="B12" s="115" t="s">
        <v>194</v>
      </c>
      <c r="C12" s="87"/>
      <c r="D12" s="88"/>
      <c r="E12" s="88"/>
      <c r="F12" s="88"/>
      <c r="G12" s="90"/>
      <c r="H12" s="98"/>
      <c r="I12" s="90">
        <v>110.32265573100001</v>
      </c>
      <c r="J12" s="91"/>
      <c r="K12" s="91">
        <f t="shared" ref="K12:K24" si="0">IFERROR(I12/$I$11,0)</f>
        <v>0.80930225286335222</v>
      </c>
      <c r="L12" s="91">
        <f>I12/'סכום נכסי הקרן'!$C$42</f>
        <v>5.6030219470599481E-5</v>
      </c>
    </row>
    <row r="13" spans="2:13">
      <c r="B13" s="85" t="s">
        <v>188</v>
      </c>
      <c r="C13" s="80"/>
      <c r="D13" s="81"/>
      <c r="E13" s="81"/>
      <c r="F13" s="81"/>
      <c r="G13" s="83"/>
      <c r="H13" s="100"/>
      <c r="I13" s="83">
        <v>110.32265573100001</v>
      </c>
      <c r="J13" s="84"/>
      <c r="K13" s="84">
        <f t="shared" si="0"/>
        <v>0.80930225286335222</v>
      </c>
      <c r="L13" s="84">
        <f>I13/'סכום נכסי הקרן'!$C$42</f>
        <v>5.6030219470599481E-5</v>
      </c>
    </row>
    <row r="14" spans="2:13">
      <c r="B14" s="86" t="s">
        <v>1608</v>
      </c>
      <c r="C14" s="87" t="s">
        <v>1609</v>
      </c>
      <c r="D14" s="88" t="s">
        <v>118</v>
      </c>
      <c r="E14" s="88" t="s">
        <v>619</v>
      </c>
      <c r="F14" s="88" t="s">
        <v>130</v>
      </c>
      <c r="G14" s="90">
        <v>7.2790930000000005</v>
      </c>
      <c r="H14" s="98">
        <v>287800</v>
      </c>
      <c r="I14" s="90">
        <v>20.949226992</v>
      </c>
      <c r="J14" s="91"/>
      <c r="K14" s="91">
        <f t="shared" si="0"/>
        <v>0.1536788295027175</v>
      </c>
      <c r="L14" s="91">
        <f>I14/'סכום נכסי הקרן'!$C$42</f>
        <v>1.0639607778870198E-5</v>
      </c>
    </row>
    <row r="15" spans="2:13">
      <c r="B15" s="86" t="s">
        <v>1610</v>
      </c>
      <c r="C15" s="87" t="s">
        <v>1611</v>
      </c>
      <c r="D15" s="88" t="s">
        <v>118</v>
      </c>
      <c r="E15" s="88" t="s">
        <v>619</v>
      </c>
      <c r="F15" s="88" t="s">
        <v>130</v>
      </c>
      <c r="G15" s="90">
        <v>30.488519</v>
      </c>
      <c r="H15" s="98">
        <v>768200</v>
      </c>
      <c r="I15" s="90">
        <v>234.21280288100002</v>
      </c>
      <c r="J15" s="91"/>
      <c r="K15" s="91">
        <f t="shared" si="0"/>
        <v>1.7181325790707143</v>
      </c>
      <c r="L15" s="91">
        <f>I15/'סכום נכסי הקרן'!$C$42</f>
        <v>1.189510410286398E-4</v>
      </c>
    </row>
    <row r="16" spans="2:13">
      <c r="B16" s="86" t="s">
        <v>1612</v>
      </c>
      <c r="C16" s="87" t="s">
        <v>1613</v>
      </c>
      <c r="D16" s="88" t="s">
        <v>118</v>
      </c>
      <c r="E16" s="88" t="s">
        <v>619</v>
      </c>
      <c r="F16" s="88" t="s">
        <v>130</v>
      </c>
      <c r="G16" s="90">
        <v>-30.488519</v>
      </c>
      <c r="H16" s="98">
        <v>1E-4</v>
      </c>
      <c r="I16" s="90">
        <v>-3.4E-8</v>
      </c>
      <c r="J16" s="91"/>
      <c r="K16" s="91">
        <f t="shared" si="0"/>
        <v>-2.4941637250327783E-10</v>
      </c>
      <c r="L16" s="91">
        <f>I16/'סכום נכסי הקרן'!$C$42</f>
        <v>-1.7267781031716778E-14</v>
      </c>
    </row>
    <row r="17" spans="2:12">
      <c r="B17" s="86" t="s">
        <v>1614</v>
      </c>
      <c r="C17" s="87" t="s">
        <v>1615</v>
      </c>
      <c r="D17" s="88" t="s">
        <v>118</v>
      </c>
      <c r="E17" s="88" t="s">
        <v>619</v>
      </c>
      <c r="F17" s="88" t="s">
        <v>130</v>
      </c>
      <c r="G17" s="90">
        <v>-7.2790930000000005</v>
      </c>
      <c r="H17" s="98">
        <v>1989800</v>
      </c>
      <c r="I17" s="90">
        <v>-144.83937410800002</v>
      </c>
      <c r="J17" s="91"/>
      <c r="K17" s="91">
        <f t="shared" si="0"/>
        <v>-1.0625091554606632</v>
      </c>
      <c r="L17" s="91">
        <f>I17/'סכום נכסי הקרן'!$C$42</f>
        <v>-7.3560429319642737E-5</v>
      </c>
    </row>
    <row r="18" spans="2:12">
      <c r="B18" s="92"/>
      <c r="C18" s="87"/>
      <c r="D18" s="87"/>
      <c r="E18" s="87"/>
      <c r="F18" s="87"/>
      <c r="G18" s="90"/>
      <c r="H18" s="98"/>
      <c r="I18" s="87"/>
      <c r="J18" s="87"/>
      <c r="K18" s="91"/>
      <c r="L18" s="87"/>
    </row>
    <row r="19" spans="2:12">
      <c r="B19" s="115" t="s">
        <v>193</v>
      </c>
      <c r="C19" s="87"/>
      <c r="D19" s="88"/>
      <c r="E19" s="88"/>
      <c r="F19" s="88"/>
      <c r="G19" s="90"/>
      <c r="H19" s="98"/>
      <c r="I19" s="90">
        <v>25.995580553</v>
      </c>
      <c r="J19" s="91"/>
      <c r="K19" s="91">
        <f t="shared" si="0"/>
        <v>0.19069774713664744</v>
      </c>
      <c r="L19" s="91">
        <f>I19/'סכום נכסי הקרן'!$C$42</f>
        <v>1.3202529199457616E-5</v>
      </c>
    </row>
    <row r="20" spans="2:12">
      <c r="B20" s="85" t="s">
        <v>188</v>
      </c>
      <c r="C20" s="80"/>
      <c r="D20" s="81"/>
      <c r="E20" s="81"/>
      <c r="F20" s="81"/>
      <c r="G20" s="83"/>
      <c r="H20" s="100"/>
      <c r="I20" s="83">
        <v>25.995580553</v>
      </c>
      <c r="J20" s="84"/>
      <c r="K20" s="84">
        <f t="shared" si="0"/>
        <v>0.19069774713664744</v>
      </c>
      <c r="L20" s="84">
        <f>I20/'סכום נכסי הקרן'!$C$42</f>
        <v>1.3202529199457616E-5</v>
      </c>
    </row>
    <row r="21" spans="2:12">
      <c r="B21" s="86" t="s">
        <v>1616</v>
      </c>
      <c r="C21" s="87" t="s">
        <v>1616</v>
      </c>
      <c r="D21" s="88" t="s">
        <v>26</v>
      </c>
      <c r="E21" s="88" t="s">
        <v>619</v>
      </c>
      <c r="F21" s="88" t="s">
        <v>129</v>
      </c>
      <c r="G21" s="90">
        <v>98.496090000000009</v>
      </c>
      <c r="H21" s="98">
        <v>262</v>
      </c>
      <c r="I21" s="90">
        <v>90.811228066000012</v>
      </c>
      <c r="J21" s="91"/>
      <c r="K21" s="91">
        <f t="shared" si="0"/>
        <v>0.66617079667028167</v>
      </c>
      <c r="L21" s="91">
        <f>I21/'סכום נכסי הקרן'!$C$42</f>
        <v>4.6120835337205337E-5</v>
      </c>
    </row>
    <row r="22" spans="2:12">
      <c r="B22" s="86" t="s">
        <v>1617</v>
      </c>
      <c r="C22" s="87" t="s">
        <v>1617</v>
      </c>
      <c r="D22" s="88" t="s">
        <v>26</v>
      </c>
      <c r="E22" s="88" t="s">
        <v>619</v>
      </c>
      <c r="F22" s="88" t="s">
        <v>129</v>
      </c>
      <c r="G22" s="90">
        <v>-98.496090000000009</v>
      </c>
      <c r="H22" s="98">
        <v>71</v>
      </c>
      <c r="I22" s="90">
        <v>-24.609149591000001</v>
      </c>
      <c r="J22" s="91"/>
      <c r="K22" s="91">
        <f t="shared" si="0"/>
        <v>-0.18052720062875716</v>
      </c>
      <c r="L22" s="91">
        <f>I22/'סכום נכסי הקרן'!$C$42</f>
        <v>-1.2498394309239722E-5</v>
      </c>
    </row>
    <row r="23" spans="2:12">
      <c r="B23" s="86" t="s">
        <v>1618</v>
      </c>
      <c r="C23" s="87" t="s">
        <v>1618</v>
      </c>
      <c r="D23" s="88" t="s">
        <v>26</v>
      </c>
      <c r="E23" s="88" t="s">
        <v>619</v>
      </c>
      <c r="F23" s="88" t="s">
        <v>129</v>
      </c>
      <c r="G23" s="90">
        <v>98.496090000000009</v>
      </c>
      <c r="H23" s="98">
        <v>105</v>
      </c>
      <c r="I23" s="90">
        <v>36.393812775000001</v>
      </c>
      <c r="J23" s="91"/>
      <c r="K23" s="91">
        <f t="shared" si="0"/>
        <v>0.26697684599717503</v>
      </c>
      <c r="L23" s="91">
        <f>I23/'סכום נכסי הקרן'!$C$42</f>
        <v>1.8483540879646964E-5</v>
      </c>
    </row>
    <row r="24" spans="2:12">
      <c r="B24" s="86" t="s">
        <v>1619</v>
      </c>
      <c r="C24" s="87" t="s">
        <v>1619</v>
      </c>
      <c r="D24" s="88" t="s">
        <v>26</v>
      </c>
      <c r="E24" s="88" t="s">
        <v>619</v>
      </c>
      <c r="F24" s="88" t="s">
        <v>129</v>
      </c>
      <c r="G24" s="90">
        <v>-98.496090000000009</v>
      </c>
      <c r="H24" s="98">
        <v>221</v>
      </c>
      <c r="I24" s="90">
        <v>-76.600310697000012</v>
      </c>
      <c r="J24" s="91"/>
      <c r="K24" s="91">
        <f t="shared" si="0"/>
        <v>-0.56192269490205216</v>
      </c>
      <c r="L24" s="91">
        <f>I24/'סכום נכסי הקרן'!$C$42</f>
        <v>-3.8903452708154963E-5</v>
      </c>
    </row>
    <row r="25" spans="2:12">
      <c r="B25" s="92"/>
      <c r="C25" s="87"/>
      <c r="D25" s="87"/>
      <c r="E25" s="87"/>
      <c r="F25" s="87"/>
      <c r="G25" s="90"/>
      <c r="H25" s="98"/>
      <c r="I25" s="87"/>
      <c r="J25" s="87"/>
      <c r="K25" s="91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7" t="s">
        <v>216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07" t="s">
        <v>110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07" t="s">
        <v>199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107" t="s">
        <v>207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31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143</v>
      </c>
      <c r="C1" s="46" t="s" vm="1">
        <v>224</v>
      </c>
    </row>
    <row r="2" spans="1:11">
      <c r="B2" s="46" t="s">
        <v>142</v>
      </c>
      <c r="C2" s="46" t="s">
        <v>225</v>
      </c>
    </row>
    <row r="3" spans="1:11">
      <c r="B3" s="46" t="s">
        <v>144</v>
      </c>
      <c r="C3" s="46" t="s">
        <v>226</v>
      </c>
    </row>
    <row r="4" spans="1:11">
      <c r="B4" s="46" t="s">
        <v>145</v>
      </c>
      <c r="C4" s="46">
        <v>414</v>
      </c>
    </row>
    <row r="6" spans="1:11" ht="26.25" customHeight="1">
      <c r="B6" s="144" t="s">
        <v>170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1:11" ht="26.25" customHeight="1">
      <c r="B7" s="144" t="s">
        <v>94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1:11" s="3" customFormat="1" ht="78.75">
      <c r="A8" s="2"/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201</v>
      </c>
      <c r="H8" s="29" t="s">
        <v>200</v>
      </c>
      <c r="I8" s="29" t="s">
        <v>61</v>
      </c>
      <c r="J8" s="29" t="s">
        <v>146</v>
      </c>
      <c r="K8" s="30" t="s">
        <v>148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48</v>
      </c>
      <c r="C11" s="87"/>
      <c r="D11" s="88"/>
      <c r="E11" s="88"/>
      <c r="F11" s="88"/>
      <c r="G11" s="90"/>
      <c r="H11" s="98"/>
      <c r="I11" s="90">
        <v>-2362.6501897029998</v>
      </c>
      <c r="J11" s="91">
        <f>IFERROR(I11/$I$11,0)</f>
        <v>1</v>
      </c>
      <c r="K11" s="91">
        <f>I11/'סכום נכסי הקרן'!$C$42</f>
        <v>-1.1999331214804562E-3</v>
      </c>
    </row>
    <row r="12" spans="1:11">
      <c r="B12" s="115" t="s">
        <v>196</v>
      </c>
      <c r="C12" s="87"/>
      <c r="D12" s="88"/>
      <c r="E12" s="88"/>
      <c r="F12" s="88"/>
      <c r="G12" s="90"/>
      <c r="H12" s="98"/>
      <c r="I12" s="90">
        <v>-2362.6501897029998</v>
      </c>
      <c r="J12" s="91">
        <f t="shared" ref="J12:J17" si="0">IFERROR(I12/$I$11,0)</f>
        <v>1</v>
      </c>
      <c r="K12" s="91">
        <f>I12/'סכום נכסי הקרן'!$C$42</f>
        <v>-1.1999331214804562E-3</v>
      </c>
    </row>
    <row r="13" spans="1:11">
      <c r="B13" s="92" t="s">
        <v>1620</v>
      </c>
      <c r="C13" s="87" t="s">
        <v>1621</v>
      </c>
      <c r="D13" s="88" t="s">
        <v>26</v>
      </c>
      <c r="E13" s="88" t="s">
        <v>619</v>
      </c>
      <c r="F13" s="88" t="s">
        <v>129</v>
      </c>
      <c r="G13" s="90">
        <v>19.728767000000001</v>
      </c>
      <c r="H13" s="98">
        <v>95940</v>
      </c>
      <c r="I13" s="90">
        <v>-77.674097899000003</v>
      </c>
      <c r="J13" s="91">
        <f t="shared" si="0"/>
        <v>3.2875835042158373E-2</v>
      </c>
      <c r="K13" s="91">
        <f>I13/'סכום נכסי הקרן'!$C$42</f>
        <v>-3.9448803363413661E-5</v>
      </c>
    </row>
    <row r="14" spans="1:11">
      <c r="B14" s="92" t="s">
        <v>1622</v>
      </c>
      <c r="C14" s="87" t="s">
        <v>1623</v>
      </c>
      <c r="D14" s="88" t="s">
        <v>26</v>
      </c>
      <c r="E14" s="88" t="s">
        <v>619</v>
      </c>
      <c r="F14" s="88" t="s">
        <v>129</v>
      </c>
      <c r="G14" s="90">
        <v>3.4966110000000001</v>
      </c>
      <c r="H14" s="98">
        <v>1102225</v>
      </c>
      <c r="I14" s="90">
        <v>-181.52436617399997</v>
      </c>
      <c r="J14" s="91">
        <f t="shared" si="0"/>
        <v>7.6830826232815591E-2</v>
      </c>
      <c r="K14" s="91">
        <f>I14/'סכום נכסי הקרן'!$C$42</f>
        <v>-9.2191853147464932E-5</v>
      </c>
    </row>
    <row r="15" spans="1:11">
      <c r="B15" s="92" t="s">
        <v>1624</v>
      </c>
      <c r="C15" s="87" t="s">
        <v>1625</v>
      </c>
      <c r="D15" s="88" t="s">
        <v>26</v>
      </c>
      <c r="E15" s="88" t="s">
        <v>619</v>
      </c>
      <c r="F15" s="88" t="s">
        <v>137</v>
      </c>
      <c r="G15" s="90">
        <v>3.151875</v>
      </c>
      <c r="H15" s="98">
        <v>116990</v>
      </c>
      <c r="I15" s="90">
        <v>-67.96784867800001</v>
      </c>
      <c r="J15" s="91">
        <f t="shared" si="0"/>
        <v>2.8767630931663228E-2</v>
      </c>
      <c r="K15" s="91">
        <f>I15/'סכום נכסי הקרן'!$C$42</f>
        <v>-3.4519233181428382E-5</v>
      </c>
    </row>
    <row r="16" spans="1:11">
      <c r="B16" s="92" t="s">
        <v>1626</v>
      </c>
      <c r="C16" s="87" t="s">
        <v>1627</v>
      </c>
      <c r="D16" s="88" t="s">
        <v>26</v>
      </c>
      <c r="E16" s="88" t="s">
        <v>619</v>
      </c>
      <c r="F16" s="88" t="s">
        <v>129</v>
      </c>
      <c r="G16" s="90">
        <v>76.032415</v>
      </c>
      <c r="H16" s="98">
        <v>386100</v>
      </c>
      <c r="I16" s="90">
        <v>-1908.7251396899999</v>
      </c>
      <c r="J16" s="91">
        <f t="shared" si="0"/>
        <v>0.80787462655651909</v>
      </c>
      <c r="K16" s="91">
        <f>I16/'סכום נכסי הקרן'!$C$42</f>
        <v>-9.6939552240882178E-4</v>
      </c>
    </row>
    <row r="17" spans="2:11">
      <c r="B17" s="92" t="s">
        <v>1628</v>
      </c>
      <c r="C17" s="87" t="s">
        <v>1629</v>
      </c>
      <c r="D17" s="88" t="s">
        <v>26</v>
      </c>
      <c r="E17" s="88" t="s">
        <v>619</v>
      </c>
      <c r="F17" s="88" t="s">
        <v>131</v>
      </c>
      <c r="G17" s="90">
        <v>40.934974999999994</v>
      </c>
      <c r="H17" s="98">
        <v>42410</v>
      </c>
      <c r="I17" s="90">
        <v>-126.75873726200001</v>
      </c>
      <c r="J17" s="91">
        <f t="shared" si="0"/>
        <v>5.3651081236843784E-2</v>
      </c>
      <c r="K17" s="91">
        <f>I17/'סכום נכסי הקרן'!$C$42</f>
        <v>-6.4377709379327493E-5</v>
      </c>
    </row>
    <row r="18" spans="2:11">
      <c r="B18" s="115"/>
      <c r="C18" s="87"/>
      <c r="D18" s="87"/>
      <c r="E18" s="87"/>
      <c r="F18" s="87"/>
      <c r="G18" s="90"/>
      <c r="H18" s="98"/>
      <c r="I18" s="87"/>
      <c r="J18" s="91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07" t="s">
        <v>216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07" t="s">
        <v>110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07" t="s">
        <v>199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07" t="s">
        <v>207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93"/>
      <c r="C118" s="114"/>
      <c r="D118" s="114"/>
      <c r="E118" s="114"/>
      <c r="F118" s="114"/>
      <c r="G118" s="114"/>
      <c r="H118" s="114"/>
      <c r="I118" s="94"/>
      <c r="J118" s="94"/>
      <c r="K118" s="114"/>
    </row>
    <row r="119" spans="2:11">
      <c r="B119" s="93"/>
      <c r="C119" s="114"/>
      <c r="D119" s="114"/>
      <c r="E119" s="114"/>
      <c r="F119" s="114"/>
      <c r="G119" s="114"/>
      <c r="H119" s="114"/>
      <c r="I119" s="94"/>
      <c r="J119" s="94"/>
      <c r="K119" s="114"/>
    </row>
    <row r="120" spans="2:11">
      <c r="B120" s="93"/>
      <c r="C120" s="114"/>
      <c r="D120" s="114"/>
      <c r="E120" s="114"/>
      <c r="F120" s="114"/>
      <c r="G120" s="114"/>
      <c r="H120" s="114"/>
      <c r="I120" s="94"/>
      <c r="J120" s="94"/>
      <c r="K120" s="114"/>
    </row>
    <row r="121" spans="2:11">
      <c r="B121" s="93"/>
      <c r="C121" s="114"/>
      <c r="D121" s="114"/>
      <c r="E121" s="114"/>
      <c r="F121" s="114"/>
      <c r="G121" s="114"/>
      <c r="H121" s="114"/>
      <c r="I121" s="94"/>
      <c r="J121" s="94"/>
      <c r="K121" s="114"/>
    </row>
    <row r="122" spans="2:11">
      <c r="B122" s="93"/>
      <c r="C122" s="114"/>
      <c r="D122" s="114"/>
      <c r="E122" s="114"/>
      <c r="F122" s="114"/>
      <c r="G122" s="114"/>
      <c r="H122" s="114"/>
      <c r="I122" s="94"/>
      <c r="J122" s="94"/>
      <c r="K122" s="114"/>
    </row>
    <row r="123" spans="2:11">
      <c r="B123" s="93"/>
      <c r="C123" s="114"/>
      <c r="D123" s="114"/>
      <c r="E123" s="114"/>
      <c r="F123" s="114"/>
      <c r="G123" s="114"/>
      <c r="H123" s="114"/>
      <c r="I123" s="94"/>
      <c r="J123" s="94"/>
      <c r="K123" s="114"/>
    </row>
    <row r="124" spans="2:11">
      <c r="B124" s="93"/>
      <c r="C124" s="114"/>
      <c r="D124" s="114"/>
      <c r="E124" s="114"/>
      <c r="F124" s="114"/>
      <c r="G124" s="114"/>
      <c r="H124" s="114"/>
      <c r="I124" s="94"/>
      <c r="J124" s="94"/>
      <c r="K124" s="114"/>
    </row>
    <row r="125" spans="2:11">
      <c r="B125" s="93"/>
      <c r="C125" s="114"/>
      <c r="D125" s="114"/>
      <c r="E125" s="114"/>
      <c r="F125" s="114"/>
      <c r="G125" s="114"/>
      <c r="H125" s="114"/>
      <c r="I125" s="94"/>
      <c r="J125" s="94"/>
      <c r="K125" s="114"/>
    </row>
    <row r="126" spans="2:11">
      <c r="B126" s="93"/>
      <c r="C126" s="114"/>
      <c r="D126" s="114"/>
      <c r="E126" s="114"/>
      <c r="F126" s="114"/>
      <c r="G126" s="114"/>
      <c r="H126" s="114"/>
      <c r="I126" s="94"/>
      <c r="J126" s="94"/>
      <c r="K126" s="114"/>
    </row>
    <row r="127" spans="2:11">
      <c r="B127" s="93"/>
      <c r="C127" s="114"/>
      <c r="D127" s="114"/>
      <c r="E127" s="114"/>
      <c r="F127" s="114"/>
      <c r="G127" s="114"/>
      <c r="H127" s="114"/>
      <c r="I127" s="94"/>
      <c r="J127" s="94"/>
      <c r="K127" s="114"/>
    </row>
    <row r="128" spans="2:11">
      <c r="B128" s="93"/>
      <c r="C128" s="114"/>
      <c r="D128" s="114"/>
      <c r="E128" s="114"/>
      <c r="F128" s="114"/>
      <c r="G128" s="114"/>
      <c r="H128" s="114"/>
      <c r="I128" s="94"/>
      <c r="J128" s="94"/>
      <c r="K128" s="114"/>
    </row>
    <row r="129" spans="2:11">
      <c r="B129" s="93"/>
      <c r="C129" s="114"/>
      <c r="D129" s="114"/>
      <c r="E129" s="114"/>
      <c r="F129" s="114"/>
      <c r="G129" s="114"/>
      <c r="H129" s="114"/>
      <c r="I129" s="94"/>
      <c r="J129" s="94"/>
      <c r="K129" s="114"/>
    </row>
    <row r="130" spans="2:11">
      <c r="B130" s="93"/>
      <c r="C130" s="114"/>
      <c r="D130" s="114"/>
      <c r="E130" s="114"/>
      <c r="F130" s="114"/>
      <c r="G130" s="114"/>
      <c r="H130" s="114"/>
      <c r="I130" s="94"/>
      <c r="J130" s="94"/>
      <c r="K130" s="114"/>
    </row>
    <row r="131" spans="2:11">
      <c r="B131" s="93"/>
      <c r="C131" s="114"/>
      <c r="D131" s="114"/>
      <c r="E131" s="114"/>
      <c r="F131" s="114"/>
      <c r="G131" s="114"/>
      <c r="H131" s="114"/>
      <c r="I131" s="94"/>
      <c r="J131" s="94"/>
      <c r="K131" s="114"/>
    </row>
    <row r="132" spans="2:11">
      <c r="B132" s="93"/>
      <c r="C132" s="114"/>
      <c r="D132" s="114"/>
      <c r="E132" s="114"/>
      <c r="F132" s="114"/>
      <c r="G132" s="114"/>
      <c r="H132" s="114"/>
      <c r="I132" s="94"/>
      <c r="J132" s="94"/>
      <c r="K132" s="114"/>
    </row>
    <row r="133" spans="2:11">
      <c r="B133" s="93"/>
      <c r="C133" s="114"/>
      <c r="D133" s="114"/>
      <c r="E133" s="114"/>
      <c r="F133" s="114"/>
      <c r="G133" s="114"/>
      <c r="H133" s="114"/>
      <c r="I133" s="94"/>
      <c r="J133" s="94"/>
      <c r="K133" s="114"/>
    </row>
    <row r="134" spans="2:11">
      <c r="B134" s="93"/>
      <c r="C134" s="114"/>
      <c r="D134" s="114"/>
      <c r="E134" s="114"/>
      <c r="F134" s="114"/>
      <c r="G134" s="114"/>
      <c r="H134" s="114"/>
      <c r="I134" s="94"/>
      <c r="J134" s="94"/>
      <c r="K134" s="114"/>
    </row>
    <row r="135" spans="2:11">
      <c r="B135" s="93"/>
      <c r="C135" s="114"/>
      <c r="D135" s="114"/>
      <c r="E135" s="114"/>
      <c r="F135" s="114"/>
      <c r="G135" s="114"/>
      <c r="H135" s="114"/>
      <c r="I135" s="94"/>
      <c r="J135" s="94"/>
      <c r="K135" s="114"/>
    </row>
    <row r="136" spans="2:11">
      <c r="B136" s="93"/>
      <c r="C136" s="114"/>
      <c r="D136" s="114"/>
      <c r="E136" s="114"/>
      <c r="F136" s="114"/>
      <c r="G136" s="114"/>
      <c r="H136" s="114"/>
      <c r="I136" s="94"/>
      <c r="J136" s="94"/>
      <c r="K136" s="114"/>
    </row>
    <row r="137" spans="2:11">
      <c r="B137" s="93"/>
      <c r="C137" s="114"/>
      <c r="D137" s="114"/>
      <c r="E137" s="114"/>
      <c r="F137" s="114"/>
      <c r="G137" s="114"/>
      <c r="H137" s="114"/>
      <c r="I137" s="94"/>
      <c r="J137" s="94"/>
      <c r="K137" s="114"/>
    </row>
    <row r="138" spans="2:11">
      <c r="B138" s="93"/>
      <c r="C138" s="114"/>
      <c r="D138" s="114"/>
      <c r="E138" s="114"/>
      <c r="F138" s="114"/>
      <c r="G138" s="114"/>
      <c r="H138" s="114"/>
      <c r="I138" s="94"/>
      <c r="J138" s="94"/>
      <c r="K138" s="114"/>
    </row>
    <row r="139" spans="2:11">
      <c r="B139" s="93"/>
      <c r="C139" s="114"/>
      <c r="D139" s="114"/>
      <c r="E139" s="114"/>
      <c r="F139" s="114"/>
      <c r="G139" s="114"/>
      <c r="H139" s="114"/>
      <c r="I139" s="94"/>
      <c r="J139" s="94"/>
      <c r="K139" s="114"/>
    </row>
    <row r="140" spans="2:11">
      <c r="B140" s="93"/>
      <c r="C140" s="114"/>
      <c r="D140" s="114"/>
      <c r="E140" s="114"/>
      <c r="F140" s="114"/>
      <c r="G140" s="114"/>
      <c r="H140" s="114"/>
      <c r="I140" s="94"/>
      <c r="J140" s="94"/>
      <c r="K140" s="114"/>
    </row>
    <row r="141" spans="2:11">
      <c r="B141" s="93"/>
      <c r="C141" s="114"/>
      <c r="D141" s="114"/>
      <c r="E141" s="114"/>
      <c r="F141" s="114"/>
      <c r="G141" s="114"/>
      <c r="H141" s="114"/>
      <c r="I141" s="94"/>
      <c r="J141" s="94"/>
      <c r="K141" s="114"/>
    </row>
    <row r="142" spans="2:11">
      <c r="B142" s="93"/>
      <c r="C142" s="114"/>
      <c r="D142" s="114"/>
      <c r="E142" s="114"/>
      <c r="F142" s="114"/>
      <c r="G142" s="114"/>
      <c r="H142" s="114"/>
      <c r="I142" s="94"/>
      <c r="J142" s="94"/>
      <c r="K142" s="114"/>
    </row>
    <row r="143" spans="2:11">
      <c r="B143" s="93"/>
      <c r="C143" s="114"/>
      <c r="D143" s="114"/>
      <c r="E143" s="114"/>
      <c r="F143" s="114"/>
      <c r="G143" s="114"/>
      <c r="H143" s="114"/>
      <c r="I143" s="94"/>
      <c r="J143" s="94"/>
      <c r="K143" s="114"/>
    </row>
    <row r="144" spans="2:11">
      <c r="B144" s="93"/>
      <c r="C144" s="114"/>
      <c r="D144" s="114"/>
      <c r="E144" s="114"/>
      <c r="F144" s="114"/>
      <c r="G144" s="114"/>
      <c r="H144" s="114"/>
      <c r="I144" s="94"/>
      <c r="J144" s="94"/>
      <c r="K144" s="114"/>
    </row>
    <row r="145" spans="2:11">
      <c r="B145" s="93"/>
      <c r="C145" s="114"/>
      <c r="D145" s="114"/>
      <c r="E145" s="114"/>
      <c r="F145" s="114"/>
      <c r="G145" s="114"/>
      <c r="H145" s="114"/>
      <c r="I145" s="94"/>
      <c r="J145" s="94"/>
      <c r="K145" s="114"/>
    </row>
    <row r="146" spans="2:11">
      <c r="B146" s="93"/>
      <c r="C146" s="114"/>
      <c r="D146" s="114"/>
      <c r="E146" s="114"/>
      <c r="F146" s="114"/>
      <c r="G146" s="114"/>
      <c r="H146" s="114"/>
      <c r="I146" s="94"/>
      <c r="J146" s="94"/>
      <c r="K146" s="114"/>
    </row>
    <row r="147" spans="2:11">
      <c r="B147" s="93"/>
      <c r="C147" s="114"/>
      <c r="D147" s="114"/>
      <c r="E147" s="114"/>
      <c r="F147" s="114"/>
      <c r="G147" s="114"/>
      <c r="H147" s="114"/>
      <c r="I147" s="94"/>
      <c r="J147" s="94"/>
      <c r="K147" s="114"/>
    </row>
    <row r="148" spans="2:11">
      <c r="B148" s="93"/>
      <c r="C148" s="114"/>
      <c r="D148" s="114"/>
      <c r="E148" s="114"/>
      <c r="F148" s="114"/>
      <c r="G148" s="114"/>
      <c r="H148" s="114"/>
      <c r="I148" s="94"/>
      <c r="J148" s="94"/>
      <c r="K148" s="114"/>
    </row>
    <row r="149" spans="2:11">
      <c r="B149" s="93"/>
      <c r="C149" s="114"/>
      <c r="D149" s="114"/>
      <c r="E149" s="114"/>
      <c r="F149" s="114"/>
      <c r="G149" s="114"/>
      <c r="H149" s="114"/>
      <c r="I149" s="94"/>
      <c r="J149" s="94"/>
      <c r="K149" s="114"/>
    </row>
    <row r="150" spans="2:11">
      <c r="B150" s="93"/>
      <c r="C150" s="114"/>
      <c r="D150" s="114"/>
      <c r="E150" s="114"/>
      <c r="F150" s="114"/>
      <c r="G150" s="114"/>
      <c r="H150" s="114"/>
      <c r="I150" s="94"/>
      <c r="J150" s="94"/>
      <c r="K150" s="114"/>
    </row>
    <row r="151" spans="2:11">
      <c r="B151" s="93"/>
      <c r="C151" s="114"/>
      <c r="D151" s="114"/>
      <c r="E151" s="114"/>
      <c r="F151" s="114"/>
      <c r="G151" s="114"/>
      <c r="H151" s="114"/>
      <c r="I151" s="94"/>
      <c r="J151" s="94"/>
      <c r="K151" s="114"/>
    </row>
    <row r="152" spans="2:11">
      <c r="B152" s="93"/>
      <c r="C152" s="114"/>
      <c r="D152" s="114"/>
      <c r="E152" s="114"/>
      <c r="F152" s="114"/>
      <c r="G152" s="114"/>
      <c r="H152" s="114"/>
      <c r="I152" s="94"/>
      <c r="J152" s="94"/>
      <c r="K152" s="114"/>
    </row>
    <row r="153" spans="2:11">
      <c r="B153" s="93"/>
      <c r="C153" s="114"/>
      <c r="D153" s="114"/>
      <c r="E153" s="114"/>
      <c r="F153" s="114"/>
      <c r="G153" s="114"/>
      <c r="H153" s="114"/>
      <c r="I153" s="94"/>
      <c r="J153" s="94"/>
      <c r="K153" s="114"/>
    </row>
    <row r="154" spans="2:11">
      <c r="B154" s="93"/>
      <c r="C154" s="114"/>
      <c r="D154" s="114"/>
      <c r="E154" s="114"/>
      <c r="F154" s="114"/>
      <c r="G154" s="114"/>
      <c r="H154" s="114"/>
      <c r="I154" s="94"/>
      <c r="J154" s="94"/>
      <c r="K154" s="114"/>
    </row>
    <row r="155" spans="2:11">
      <c r="B155" s="93"/>
      <c r="C155" s="114"/>
      <c r="D155" s="114"/>
      <c r="E155" s="114"/>
      <c r="F155" s="114"/>
      <c r="G155" s="114"/>
      <c r="H155" s="114"/>
      <c r="I155" s="94"/>
      <c r="J155" s="94"/>
      <c r="K155" s="114"/>
    </row>
    <row r="156" spans="2:11">
      <c r="B156" s="93"/>
      <c r="C156" s="114"/>
      <c r="D156" s="114"/>
      <c r="E156" s="114"/>
      <c r="F156" s="114"/>
      <c r="G156" s="114"/>
      <c r="H156" s="114"/>
      <c r="I156" s="94"/>
      <c r="J156" s="94"/>
      <c r="K156" s="114"/>
    </row>
    <row r="157" spans="2:11">
      <c r="B157" s="93"/>
      <c r="C157" s="114"/>
      <c r="D157" s="114"/>
      <c r="E157" s="114"/>
      <c r="F157" s="114"/>
      <c r="G157" s="114"/>
      <c r="H157" s="114"/>
      <c r="I157" s="94"/>
      <c r="J157" s="94"/>
      <c r="K157" s="114"/>
    </row>
    <row r="158" spans="2:11">
      <c r="B158" s="93"/>
      <c r="C158" s="114"/>
      <c r="D158" s="114"/>
      <c r="E158" s="114"/>
      <c r="F158" s="114"/>
      <c r="G158" s="114"/>
      <c r="H158" s="114"/>
      <c r="I158" s="94"/>
      <c r="J158" s="94"/>
      <c r="K158" s="114"/>
    </row>
    <row r="159" spans="2:11">
      <c r="B159" s="93"/>
      <c r="C159" s="114"/>
      <c r="D159" s="114"/>
      <c r="E159" s="114"/>
      <c r="F159" s="114"/>
      <c r="G159" s="114"/>
      <c r="H159" s="114"/>
      <c r="I159" s="94"/>
      <c r="J159" s="94"/>
      <c r="K159" s="114"/>
    </row>
    <row r="160" spans="2:11">
      <c r="B160" s="93"/>
      <c r="C160" s="114"/>
      <c r="D160" s="114"/>
      <c r="E160" s="114"/>
      <c r="F160" s="114"/>
      <c r="G160" s="114"/>
      <c r="H160" s="114"/>
      <c r="I160" s="94"/>
      <c r="J160" s="94"/>
      <c r="K160" s="114"/>
    </row>
    <row r="161" spans="2:11">
      <c r="B161" s="93"/>
      <c r="C161" s="114"/>
      <c r="D161" s="114"/>
      <c r="E161" s="114"/>
      <c r="F161" s="114"/>
      <c r="G161" s="114"/>
      <c r="H161" s="114"/>
      <c r="I161" s="94"/>
      <c r="J161" s="94"/>
      <c r="K161" s="114"/>
    </row>
    <row r="162" spans="2:11">
      <c r="B162" s="93"/>
      <c r="C162" s="114"/>
      <c r="D162" s="114"/>
      <c r="E162" s="114"/>
      <c r="F162" s="114"/>
      <c r="G162" s="114"/>
      <c r="H162" s="114"/>
      <c r="I162" s="94"/>
      <c r="J162" s="94"/>
      <c r="K162" s="114"/>
    </row>
    <row r="163" spans="2:11">
      <c r="B163" s="93"/>
      <c r="C163" s="114"/>
      <c r="D163" s="114"/>
      <c r="E163" s="114"/>
      <c r="F163" s="114"/>
      <c r="G163" s="114"/>
      <c r="H163" s="114"/>
      <c r="I163" s="94"/>
      <c r="J163" s="94"/>
      <c r="K163" s="114"/>
    </row>
    <row r="164" spans="2:11">
      <c r="B164" s="93"/>
      <c r="C164" s="114"/>
      <c r="D164" s="114"/>
      <c r="E164" s="114"/>
      <c r="F164" s="114"/>
      <c r="G164" s="114"/>
      <c r="H164" s="114"/>
      <c r="I164" s="94"/>
      <c r="J164" s="94"/>
      <c r="K164" s="114"/>
    </row>
    <row r="165" spans="2:11">
      <c r="B165" s="93"/>
      <c r="C165" s="114"/>
      <c r="D165" s="114"/>
      <c r="E165" s="114"/>
      <c r="F165" s="114"/>
      <c r="G165" s="114"/>
      <c r="H165" s="114"/>
      <c r="I165" s="94"/>
      <c r="J165" s="94"/>
      <c r="K165" s="114"/>
    </row>
    <row r="166" spans="2:11">
      <c r="B166" s="93"/>
      <c r="C166" s="114"/>
      <c r="D166" s="114"/>
      <c r="E166" s="114"/>
      <c r="F166" s="114"/>
      <c r="G166" s="114"/>
      <c r="H166" s="114"/>
      <c r="I166" s="94"/>
      <c r="J166" s="94"/>
      <c r="K166" s="114"/>
    </row>
    <row r="167" spans="2:11">
      <c r="B167" s="93"/>
      <c r="C167" s="114"/>
      <c r="D167" s="114"/>
      <c r="E167" s="114"/>
      <c r="F167" s="114"/>
      <c r="G167" s="114"/>
      <c r="H167" s="114"/>
      <c r="I167" s="94"/>
      <c r="J167" s="94"/>
      <c r="K167" s="114"/>
    </row>
    <row r="168" spans="2:11">
      <c r="B168" s="93"/>
      <c r="C168" s="114"/>
      <c r="D168" s="114"/>
      <c r="E168" s="114"/>
      <c r="F168" s="114"/>
      <c r="G168" s="114"/>
      <c r="H168" s="114"/>
      <c r="I168" s="94"/>
      <c r="J168" s="94"/>
      <c r="K168" s="114"/>
    </row>
    <row r="169" spans="2:11">
      <c r="B169" s="93"/>
      <c r="C169" s="114"/>
      <c r="D169" s="114"/>
      <c r="E169" s="114"/>
      <c r="F169" s="114"/>
      <c r="G169" s="114"/>
      <c r="H169" s="114"/>
      <c r="I169" s="94"/>
      <c r="J169" s="94"/>
      <c r="K169" s="114"/>
    </row>
    <row r="170" spans="2:11">
      <c r="B170" s="93"/>
      <c r="C170" s="114"/>
      <c r="D170" s="114"/>
      <c r="E170" s="114"/>
      <c r="F170" s="114"/>
      <c r="G170" s="114"/>
      <c r="H170" s="114"/>
      <c r="I170" s="94"/>
      <c r="J170" s="94"/>
      <c r="K170" s="114"/>
    </row>
    <row r="171" spans="2:11">
      <c r="B171" s="93"/>
      <c r="C171" s="114"/>
      <c r="D171" s="114"/>
      <c r="E171" s="114"/>
      <c r="F171" s="114"/>
      <c r="G171" s="114"/>
      <c r="H171" s="114"/>
      <c r="I171" s="94"/>
      <c r="J171" s="94"/>
      <c r="K171" s="114"/>
    </row>
    <row r="172" spans="2:11">
      <c r="B172" s="93"/>
      <c r="C172" s="114"/>
      <c r="D172" s="114"/>
      <c r="E172" s="114"/>
      <c r="F172" s="114"/>
      <c r="G172" s="114"/>
      <c r="H172" s="114"/>
      <c r="I172" s="94"/>
      <c r="J172" s="94"/>
      <c r="K172" s="114"/>
    </row>
    <row r="173" spans="2:11">
      <c r="B173" s="93"/>
      <c r="C173" s="114"/>
      <c r="D173" s="114"/>
      <c r="E173" s="114"/>
      <c r="F173" s="114"/>
      <c r="G173" s="114"/>
      <c r="H173" s="114"/>
      <c r="I173" s="94"/>
      <c r="J173" s="94"/>
      <c r="K173" s="114"/>
    </row>
    <row r="174" spans="2:11">
      <c r="B174" s="93"/>
      <c r="C174" s="114"/>
      <c r="D174" s="114"/>
      <c r="E174" s="114"/>
      <c r="F174" s="114"/>
      <c r="G174" s="114"/>
      <c r="H174" s="114"/>
      <c r="I174" s="94"/>
      <c r="J174" s="94"/>
      <c r="K174" s="114"/>
    </row>
    <row r="175" spans="2:11">
      <c r="B175" s="93"/>
      <c r="C175" s="114"/>
      <c r="D175" s="114"/>
      <c r="E175" s="114"/>
      <c r="F175" s="114"/>
      <c r="G175" s="114"/>
      <c r="H175" s="114"/>
      <c r="I175" s="94"/>
      <c r="J175" s="94"/>
      <c r="K175" s="114"/>
    </row>
    <row r="176" spans="2:11">
      <c r="B176" s="93"/>
      <c r="C176" s="114"/>
      <c r="D176" s="114"/>
      <c r="E176" s="114"/>
      <c r="F176" s="114"/>
      <c r="G176" s="114"/>
      <c r="H176" s="114"/>
      <c r="I176" s="94"/>
      <c r="J176" s="94"/>
      <c r="K176" s="114"/>
    </row>
    <row r="177" spans="2:11">
      <c r="B177" s="93"/>
      <c r="C177" s="114"/>
      <c r="D177" s="114"/>
      <c r="E177" s="114"/>
      <c r="F177" s="114"/>
      <c r="G177" s="114"/>
      <c r="H177" s="114"/>
      <c r="I177" s="94"/>
      <c r="J177" s="94"/>
      <c r="K177" s="114"/>
    </row>
    <row r="178" spans="2:11">
      <c r="B178" s="93"/>
      <c r="C178" s="114"/>
      <c r="D178" s="114"/>
      <c r="E178" s="114"/>
      <c r="F178" s="114"/>
      <c r="G178" s="114"/>
      <c r="H178" s="114"/>
      <c r="I178" s="94"/>
      <c r="J178" s="94"/>
      <c r="K178" s="114"/>
    </row>
    <row r="179" spans="2:11">
      <c r="B179" s="93"/>
      <c r="C179" s="114"/>
      <c r="D179" s="114"/>
      <c r="E179" s="114"/>
      <c r="F179" s="114"/>
      <c r="G179" s="114"/>
      <c r="H179" s="114"/>
      <c r="I179" s="94"/>
      <c r="J179" s="94"/>
      <c r="K179" s="114"/>
    </row>
    <row r="180" spans="2:11">
      <c r="B180" s="93"/>
      <c r="C180" s="114"/>
      <c r="D180" s="114"/>
      <c r="E180" s="114"/>
      <c r="F180" s="114"/>
      <c r="G180" s="114"/>
      <c r="H180" s="114"/>
      <c r="I180" s="94"/>
      <c r="J180" s="94"/>
      <c r="K180" s="114"/>
    </row>
    <row r="181" spans="2:11">
      <c r="B181" s="93"/>
      <c r="C181" s="114"/>
      <c r="D181" s="114"/>
      <c r="E181" s="114"/>
      <c r="F181" s="114"/>
      <c r="G181" s="114"/>
      <c r="H181" s="114"/>
      <c r="I181" s="94"/>
      <c r="J181" s="94"/>
      <c r="K181" s="114"/>
    </row>
    <row r="182" spans="2:11">
      <c r="B182" s="93"/>
      <c r="C182" s="114"/>
      <c r="D182" s="114"/>
      <c r="E182" s="114"/>
      <c r="F182" s="114"/>
      <c r="G182" s="114"/>
      <c r="H182" s="114"/>
      <c r="I182" s="94"/>
      <c r="J182" s="94"/>
      <c r="K182" s="114"/>
    </row>
    <row r="183" spans="2:11">
      <c r="B183" s="93"/>
      <c r="C183" s="114"/>
      <c r="D183" s="114"/>
      <c r="E183" s="114"/>
      <c r="F183" s="114"/>
      <c r="G183" s="114"/>
      <c r="H183" s="114"/>
      <c r="I183" s="94"/>
      <c r="J183" s="94"/>
      <c r="K183" s="114"/>
    </row>
    <row r="184" spans="2:11">
      <c r="B184" s="93"/>
      <c r="C184" s="114"/>
      <c r="D184" s="114"/>
      <c r="E184" s="114"/>
      <c r="F184" s="114"/>
      <c r="G184" s="114"/>
      <c r="H184" s="114"/>
      <c r="I184" s="94"/>
      <c r="J184" s="94"/>
      <c r="K184" s="114"/>
    </row>
    <row r="185" spans="2:11">
      <c r="B185" s="93"/>
      <c r="C185" s="114"/>
      <c r="D185" s="114"/>
      <c r="E185" s="114"/>
      <c r="F185" s="114"/>
      <c r="G185" s="114"/>
      <c r="H185" s="114"/>
      <c r="I185" s="94"/>
      <c r="J185" s="94"/>
      <c r="K185" s="114"/>
    </row>
    <row r="186" spans="2:11">
      <c r="B186" s="93"/>
      <c r="C186" s="114"/>
      <c r="D186" s="114"/>
      <c r="E186" s="114"/>
      <c r="F186" s="114"/>
      <c r="G186" s="114"/>
      <c r="H186" s="114"/>
      <c r="I186" s="94"/>
      <c r="J186" s="94"/>
      <c r="K186" s="114"/>
    </row>
    <row r="187" spans="2:11">
      <c r="B187" s="93"/>
      <c r="C187" s="114"/>
      <c r="D187" s="114"/>
      <c r="E187" s="114"/>
      <c r="F187" s="114"/>
      <c r="G187" s="114"/>
      <c r="H187" s="114"/>
      <c r="I187" s="94"/>
      <c r="J187" s="94"/>
      <c r="K187" s="114"/>
    </row>
    <row r="188" spans="2:11">
      <c r="B188" s="93"/>
      <c r="C188" s="114"/>
      <c r="D188" s="114"/>
      <c r="E188" s="114"/>
      <c r="F188" s="114"/>
      <c r="G188" s="114"/>
      <c r="H188" s="114"/>
      <c r="I188" s="94"/>
      <c r="J188" s="94"/>
      <c r="K188" s="114"/>
    </row>
    <row r="189" spans="2:11">
      <c r="B189" s="93"/>
      <c r="C189" s="114"/>
      <c r="D189" s="114"/>
      <c r="E189" s="114"/>
      <c r="F189" s="114"/>
      <c r="G189" s="114"/>
      <c r="H189" s="114"/>
      <c r="I189" s="94"/>
      <c r="J189" s="94"/>
      <c r="K189" s="114"/>
    </row>
    <row r="190" spans="2:11">
      <c r="B190" s="93"/>
      <c r="C190" s="114"/>
      <c r="D190" s="114"/>
      <c r="E190" s="114"/>
      <c r="F190" s="114"/>
      <c r="G190" s="114"/>
      <c r="H190" s="114"/>
      <c r="I190" s="94"/>
      <c r="J190" s="94"/>
      <c r="K190" s="114"/>
    </row>
    <row r="191" spans="2:11">
      <c r="B191" s="93"/>
      <c r="C191" s="114"/>
      <c r="D191" s="114"/>
      <c r="E191" s="114"/>
      <c r="F191" s="114"/>
      <c r="G191" s="114"/>
      <c r="H191" s="114"/>
      <c r="I191" s="94"/>
      <c r="J191" s="94"/>
      <c r="K191" s="114"/>
    </row>
    <row r="192" spans="2:11">
      <c r="B192" s="93"/>
      <c r="C192" s="114"/>
      <c r="D192" s="114"/>
      <c r="E192" s="114"/>
      <c r="F192" s="114"/>
      <c r="G192" s="114"/>
      <c r="H192" s="114"/>
      <c r="I192" s="94"/>
      <c r="J192" s="94"/>
      <c r="K192" s="114"/>
    </row>
    <row r="193" spans="2:11">
      <c r="B193" s="93"/>
      <c r="C193" s="114"/>
      <c r="D193" s="114"/>
      <c r="E193" s="114"/>
      <c r="F193" s="114"/>
      <c r="G193" s="114"/>
      <c r="H193" s="114"/>
      <c r="I193" s="94"/>
      <c r="J193" s="94"/>
      <c r="K193" s="114"/>
    </row>
    <row r="194" spans="2:11">
      <c r="B194" s="93"/>
      <c r="C194" s="114"/>
      <c r="D194" s="114"/>
      <c r="E194" s="114"/>
      <c r="F194" s="114"/>
      <c r="G194" s="114"/>
      <c r="H194" s="114"/>
      <c r="I194" s="94"/>
      <c r="J194" s="94"/>
      <c r="K194" s="114"/>
    </row>
    <row r="195" spans="2:11">
      <c r="B195" s="93"/>
      <c r="C195" s="114"/>
      <c r="D195" s="114"/>
      <c r="E195" s="114"/>
      <c r="F195" s="114"/>
      <c r="G195" s="114"/>
      <c r="H195" s="114"/>
      <c r="I195" s="94"/>
      <c r="J195" s="94"/>
      <c r="K195" s="114"/>
    </row>
    <row r="196" spans="2:11">
      <c r="B196" s="93"/>
      <c r="C196" s="114"/>
      <c r="D196" s="114"/>
      <c r="E196" s="114"/>
      <c r="F196" s="114"/>
      <c r="G196" s="114"/>
      <c r="H196" s="114"/>
      <c r="I196" s="94"/>
      <c r="J196" s="94"/>
      <c r="K196" s="114"/>
    </row>
    <row r="197" spans="2:11">
      <c r="B197" s="93"/>
      <c r="C197" s="114"/>
      <c r="D197" s="114"/>
      <c r="E197" s="114"/>
      <c r="F197" s="114"/>
      <c r="G197" s="114"/>
      <c r="H197" s="114"/>
      <c r="I197" s="94"/>
      <c r="J197" s="94"/>
      <c r="K197" s="114"/>
    </row>
    <row r="198" spans="2:11">
      <c r="B198" s="93"/>
      <c r="C198" s="114"/>
      <c r="D198" s="114"/>
      <c r="E198" s="114"/>
      <c r="F198" s="114"/>
      <c r="G198" s="114"/>
      <c r="H198" s="114"/>
      <c r="I198" s="94"/>
      <c r="J198" s="94"/>
      <c r="K198" s="114"/>
    </row>
    <row r="199" spans="2:11">
      <c r="B199" s="93"/>
      <c r="C199" s="114"/>
      <c r="D199" s="114"/>
      <c r="E199" s="114"/>
      <c r="F199" s="114"/>
      <c r="G199" s="114"/>
      <c r="H199" s="114"/>
      <c r="I199" s="94"/>
      <c r="J199" s="94"/>
      <c r="K199" s="114"/>
    </row>
    <row r="200" spans="2:11">
      <c r="B200" s="93"/>
      <c r="C200" s="114"/>
      <c r="D200" s="114"/>
      <c r="E200" s="114"/>
      <c r="F200" s="114"/>
      <c r="G200" s="114"/>
      <c r="H200" s="114"/>
      <c r="I200" s="94"/>
      <c r="J200" s="94"/>
      <c r="K200" s="114"/>
    </row>
    <row r="201" spans="2:11">
      <c r="B201" s="93"/>
      <c r="C201" s="114"/>
      <c r="D201" s="114"/>
      <c r="E201" s="114"/>
      <c r="F201" s="114"/>
      <c r="G201" s="114"/>
      <c r="H201" s="114"/>
      <c r="I201" s="94"/>
      <c r="J201" s="94"/>
      <c r="K201" s="114"/>
    </row>
    <row r="202" spans="2:11">
      <c r="B202" s="93"/>
      <c r="C202" s="114"/>
      <c r="D202" s="114"/>
      <c r="E202" s="114"/>
      <c r="F202" s="114"/>
      <c r="G202" s="114"/>
      <c r="H202" s="114"/>
      <c r="I202" s="94"/>
      <c r="J202" s="94"/>
      <c r="K202" s="114"/>
    </row>
    <row r="203" spans="2:11">
      <c r="B203" s="93"/>
      <c r="C203" s="114"/>
      <c r="D203" s="114"/>
      <c r="E203" s="114"/>
      <c r="F203" s="114"/>
      <c r="G203" s="114"/>
      <c r="H203" s="114"/>
      <c r="I203" s="94"/>
      <c r="J203" s="94"/>
      <c r="K203" s="114"/>
    </row>
    <row r="204" spans="2:11">
      <c r="B204" s="93"/>
      <c r="C204" s="114"/>
      <c r="D204" s="114"/>
      <c r="E204" s="114"/>
      <c r="F204" s="114"/>
      <c r="G204" s="114"/>
      <c r="H204" s="114"/>
      <c r="I204" s="94"/>
      <c r="J204" s="94"/>
      <c r="K204" s="114"/>
    </row>
    <row r="205" spans="2:11">
      <c r="B205" s="93"/>
      <c r="C205" s="114"/>
      <c r="D205" s="114"/>
      <c r="E205" s="114"/>
      <c r="F205" s="114"/>
      <c r="G205" s="114"/>
      <c r="H205" s="114"/>
      <c r="I205" s="94"/>
      <c r="J205" s="94"/>
      <c r="K205" s="114"/>
    </row>
    <row r="206" spans="2:11">
      <c r="B206" s="93"/>
      <c r="C206" s="114"/>
      <c r="D206" s="114"/>
      <c r="E206" s="114"/>
      <c r="F206" s="114"/>
      <c r="G206" s="114"/>
      <c r="H206" s="114"/>
      <c r="I206" s="94"/>
      <c r="J206" s="94"/>
      <c r="K206" s="114"/>
    </row>
    <row r="207" spans="2:11">
      <c r="B207" s="93"/>
      <c r="C207" s="114"/>
      <c r="D207" s="114"/>
      <c r="E207" s="114"/>
      <c r="F207" s="114"/>
      <c r="G207" s="114"/>
      <c r="H207" s="114"/>
      <c r="I207" s="94"/>
      <c r="J207" s="94"/>
      <c r="K207" s="114"/>
    </row>
    <row r="208" spans="2:11">
      <c r="B208" s="93"/>
      <c r="C208" s="114"/>
      <c r="D208" s="114"/>
      <c r="E208" s="114"/>
      <c r="F208" s="114"/>
      <c r="G208" s="114"/>
      <c r="H208" s="114"/>
      <c r="I208" s="94"/>
      <c r="J208" s="94"/>
      <c r="K208" s="114"/>
    </row>
    <row r="209" spans="2:11">
      <c r="B209" s="93"/>
      <c r="C209" s="114"/>
      <c r="D209" s="114"/>
      <c r="E209" s="114"/>
      <c r="F209" s="114"/>
      <c r="G209" s="114"/>
      <c r="H209" s="114"/>
      <c r="I209" s="94"/>
      <c r="J209" s="94"/>
      <c r="K209" s="114"/>
    </row>
    <row r="210" spans="2:11">
      <c r="B210" s="93"/>
      <c r="C210" s="114"/>
      <c r="D210" s="114"/>
      <c r="E210" s="114"/>
      <c r="F210" s="114"/>
      <c r="G210" s="114"/>
      <c r="H210" s="114"/>
      <c r="I210" s="94"/>
      <c r="J210" s="94"/>
      <c r="K210" s="114"/>
    </row>
    <row r="211" spans="2:11">
      <c r="B211" s="93"/>
      <c r="C211" s="114"/>
      <c r="D211" s="114"/>
      <c r="E211" s="114"/>
      <c r="F211" s="114"/>
      <c r="G211" s="114"/>
      <c r="H211" s="114"/>
      <c r="I211" s="94"/>
      <c r="J211" s="94"/>
      <c r="K211" s="114"/>
    </row>
    <row r="212" spans="2:11">
      <c r="B212" s="93"/>
      <c r="C212" s="114"/>
      <c r="D212" s="114"/>
      <c r="E212" s="114"/>
      <c r="F212" s="114"/>
      <c r="G212" s="114"/>
      <c r="H212" s="114"/>
      <c r="I212" s="94"/>
      <c r="J212" s="94"/>
      <c r="K212" s="114"/>
    </row>
    <row r="213" spans="2:11">
      <c r="B213" s="93"/>
      <c r="C213" s="114"/>
      <c r="D213" s="114"/>
      <c r="E213" s="114"/>
      <c r="F213" s="114"/>
      <c r="G213" s="114"/>
      <c r="H213" s="114"/>
      <c r="I213" s="94"/>
      <c r="J213" s="94"/>
      <c r="K213" s="114"/>
    </row>
    <row r="214" spans="2:11">
      <c r="B214" s="93"/>
      <c r="C214" s="114"/>
      <c r="D214" s="114"/>
      <c r="E214" s="114"/>
      <c r="F214" s="114"/>
      <c r="G214" s="114"/>
      <c r="H214" s="114"/>
      <c r="I214" s="94"/>
      <c r="J214" s="94"/>
      <c r="K214" s="114"/>
    </row>
    <row r="215" spans="2:11">
      <c r="B215" s="93"/>
      <c r="C215" s="114"/>
      <c r="D215" s="114"/>
      <c r="E215" s="114"/>
      <c r="F215" s="114"/>
      <c r="G215" s="114"/>
      <c r="H215" s="114"/>
      <c r="I215" s="94"/>
      <c r="J215" s="94"/>
      <c r="K215" s="114"/>
    </row>
    <row r="216" spans="2:11">
      <c r="B216" s="93"/>
      <c r="C216" s="114"/>
      <c r="D216" s="114"/>
      <c r="E216" s="114"/>
      <c r="F216" s="114"/>
      <c r="G216" s="114"/>
      <c r="H216" s="114"/>
      <c r="I216" s="94"/>
      <c r="J216" s="94"/>
      <c r="K216" s="114"/>
    </row>
    <row r="217" spans="2:11">
      <c r="B217" s="93"/>
      <c r="C217" s="114"/>
      <c r="D217" s="114"/>
      <c r="E217" s="114"/>
      <c r="F217" s="114"/>
      <c r="G217" s="114"/>
      <c r="H217" s="114"/>
      <c r="I217" s="94"/>
      <c r="J217" s="94"/>
      <c r="K217" s="114"/>
    </row>
    <row r="218" spans="2:11">
      <c r="B218" s="93"/>
      <c r="C218" s="114"/>
      <c r="D218" s="114"/>
      <c r="E218" s="114"/>
      <c r="F218" s="114"/>
      <c r="G218" s="114"/>
      <c r="H218" s="114"/>
      <c r="I218" s="94"/>
      <c r="J218" s="94"/>
      <c r="K218" s="114"/>
    </row>
    <row r="219" spans="2:11">
      <c r="B219" s="93"/>
      <c r="C219" s="114"/>
      <c r="D219" s="114"/>
      <c r="E219" s="114"/>
      <c r="F219" s="114"/>
      <c r="G219" s="114"/>
      <c r="H219" s="114"/>
      <c r="I219" s="94"/>
      <c r="J219" s="94"/>
      <c r="K219" s="114"/>
    </row>
    <row r="220" spans="2:11">
      <c r="B220" s="93"/>
      <c r="C220" s="114"/>
      <c r="D220" s="114"/>
      <c r="E220" s="114"/>
      <c r="F220" s="114"/>
      <c r="G220" s="114"/>
      <c r="H220" s="114"/>
      <c r="I220" s="94"/>
      <c r="J220" s="94"/>
      <c r="K220" s="114"/>
    </row>
    <row r="221" spans="2:11">
      <c r="B221" s="93"/>
      <c r="C221" s="114"/>
      <c r="D221" s="114"/>
      <c r="E221" s="114"/>
      <c r="F221" s="114"/>
      <c r="G221" s="114"/>
      <c r="H221" s="114"/>
      <c r="I221" s="94"/>
      <c r="J221" s="94"/>
      <c r="K221" s="114"/>
    </row>
    <row r="222" spans="2:11">
      <c r="B222" s="93"/>
      <c r="C222" s="114"/>
      <c r="D222" s="114"/>
      <c r="E222" s="114"/>
      <c r="F222" s="114"/>
      <c r="G222" s="114"/>
      <c r="H222" s="114"/>
      <c r="I222" s="94"/>
      <c r="J222" s="94"/>
      <c r="K222" s="114"/>
    </row>
    <row r="223" spans="2:11">
      <c r="B223" s="93"/>
      <c r="C223" s="114"/>
      <c r="D223" s="114"/>
      <c r="E223" s="114"/>
      <c r="F223" s="114"/>
      <c r="G223" s="114"/>
      <c r="H223" s="114"/>
      <c r="I223" s="94"/>
      <c r="J223" s="94"/>
      <c r="K223" s="114"/>
    </row>
    <row r="224" spans="2:11">
      <c r="B224" s="93"/>
      <c r="C224" s="114"/>
      <c r="D224" s="114"/>
      <c r="E224" s="114"/>
      <c r="F224" s="114"/>
      <c r="G224" s="114"/>
      <c r="H224" s="114"/>
      <c r="I224" s="94"/>
      <c r="J224" s="94"/>
      <c r="K224" s="114"/>
    </row>
    <row r="225" spans="2:11">
      <c r="B225" s="93"/>
      <c r="C225" s="114"/>
      <c r="D225" s="114"/>
      <c r="E225" s="114"/>
      <c r="F225" s="114"/>
      <c r="G225" s="114"/>
      <c r="H225" s="114"/>
      <c r="I225" s="94"/>
      <c r="J225" s="94"/>
      <c r="K225" s="114"/>
    </row>
    <row r="226" spans="2:11">
      <c r="B226" s="93"/>
      <c r="C226" s="114"/>
      <c r="D226" s="114"/>
      <c r="E226" s="114"/>
      <c r="F226" s="114"/>
      <c r="G226" s="114"/>
      <c r="H226" s="114"/>
      <c r="I226" s="94"/>
      <c r="J226" s="94"/>
      <c r="K226" s="114"/>
    </row>
    <row r="227" spans="2:11">
      <c r="B227" s="93"/>
      <c r="C227" s="114"/>
      <c r="D227" s="114"/>
      <c r="E227" s="114"/>
      <c r="F227" s="114"/>
      <c r="G227" s="114"/>
      <c r="H227" s="114"/>
      <c r="I227" s="94"/>
      <c r="J227" s="94"/>
      <c r="K227" s="114"/>
    </row>
    <row r="228" spans="2:11">
      <c r="B228" s="93"/>
      <c r="C228" s="114"/>
      <c r="D228" s="114"/>
      <c r="E228" s="114"/>
      <c r="F228" s="114"/>
      <c r="G228" s="114"/>
      <c r="H228" s="114"/>
      <c r="I228" s="94"/>
      <c r="J228" s="94"/>
      <c r="K228" s="114"/>
    </row>
    <row r="229" spans="2:11">
      <c r="B229" s="93"/>
      <c r="C229" s="114"/>
      <c r="D229" s="114"/>
      <c r="E229" s="114"/>
      <c r="F229" s="114"/>
      <c r="G229" s="114"/>
      <c r="H229" s="114"/>
      <c r="I229" s="94"/>
      <c r="J229" s="94"/>
      <c r="K229" s="114"/>
    </row>
    <row r="230" spans="2:11">
      <c r="B230" s="93"/>
      <c r="C230" s="114"/>
      <c r="D230" s="114"/>
      <c r="E230" s="114"/>
      <c r="F230" s="114"/>
      <c r="G230" s="114"/>
      <c r="H230" s="114"/>
      <c r="I230" s="94"/>
      <c r="J230" s="94"/>
      <c r="K230" s="114"/>
    </row>
    <row r="231" spans="2:11">
      <c r="B231" s="93"/>
      <c r="C231" s="114"/>
      <c r="D231" s="114"/>
      <c r="E231" s="114"/>
      <c r="F231" s="114"/>
      <c r="G231" s="114"/>
      <c r="H231" s="114"/>
      <c r="I231" s="94"/>
      <c r="J231" s="94"/>
      <c r="K231" s="114"/>
    </row>
    <row r="232" spans="2:11">
      <c r="B232" s="93"/>
      <c r="C232" s="114"/>
      <c r="D232" s="114"/>
      <c r="E232" s="114"/>
      <c r="F232" s="114"/>
      <c r="G232" s="114"/>
      <c r="H232" s="114"/>
      <c r="I232" s="94"/>
      <c r="J232" s="94"/>
      <c r="K232" s="114"/>
    </row>
    <row r="233" spans="2:11">
      <c r="B233" s="93"/>
      <c r="C233" s="114"/>
      <c r="D233" s="114"/>
      <c r="E233" s="114"/>
      <c r="F233" s="114"/>
      <c r="G233" s="114"/>
      <c r="H233" s="114"/>
      <c r="I233" s="94"/>
      <c r="J233" s="94"/>
      <c r="K233" s="114"/>
    </row>
    <row r="234" spans="2:11">
      <c r="B234" s="93"/>
      <c r="C234" s="114"/>
      <c r="D234" s="114"/>
      <c r="E234" s="114"/>
      <c r="F234" s="114"/>
      <c r="G234" s="114"/>
      <c r="H234" s="114"/>
      <c r="I234" s="94"/>
      <c r="J234" s="94"/>
      <c r="K234" s="114"/>
    </row>
    <row r="235" spans="2:11">
      <c r="B235" s="93"/>
      <c r="C235" s="114"/>
      <c r="D235" s="114"/>
      <c r="E235" s="114"/>
      <c r="F235" s="114"/>
      <c r="G235" s="114"/>
      <c r="H235" s="114"/>
      <c r="I235" s="94"/>
      <c r="J235" s="94"/>
      <c r="K235" s="114"/>
    </row>
    <row r="236" spans="2:11">
      <c r="B236" s="93"/>
      <c r="C236" s="114"/>
      <c r="D236" s="114"/>
      <c r="E236" s="114"/>
      <c r="F236" s="114"/>
      <c r="G236" s="114"/>
      <c r="H236" s="114"/>
      <c r="I236" s="94"/>
      <c r="J236" s="94"/>
      <c r="K236" s="114"/>
    </row>
    <row r="237" spans="2:11">
      <c r="B237" s="93"/>
      <c r="C237" s="114"/>
      <c r="D237" s="114"/>
      <c r="E237" s="114"/>
      <c r="F237" s="114"/>
      <c r="G237" s="114"/>
      <c r="H237" s="114"/>
      <c r="I237" s="94"/>
      <c r="J237" s="94"/>
      <c r="K237" s="114"/>
    </row>
    <row r="238" spans="2:11">
      <c r="B238" s="93"/>
      <c r="C238" s="114"/>
      <c r="D238" s="114"/>
      <c r="E238" s="114"/>
      <c r="F238" s="114"/>
      <c r="G238" s="114"/>
      <c r="H238" s="114"/>
      <c r="I238" s="94"/>
      <c r="J238" s="94"/>
      <c r="K238" s="114"/>
    </row>
    <row r="239" spans="2:11">
      <c r="B239" s="93"/>
      <c r="C239" s="114"/>
      <c r="D239" s="114"/>
      <c r="E239" s="114"/>
      <c r="F239" s="114"/>
      <c r="G239" s="114"/>
      <c r="H239" s="114"/>
      <c r="I239" s="94"/>
      <c r="J239" s="94"/>
      <c r="K239" s="114"/>
    </row>
    <row r="240" spans="2:11">
      <c r="B240" s="93"/>
      <c r="C240" s="114"/>
      <c r="D240" s="114"/>
      <c r="E240" s="114"/>
      <c r="F240" s="114"/>
      <c r="G240" s="114"/>
      <c r="H240" s="114"/>
      <c r="I240" s="94"/>
      <c r="J240" s="94"/>
      <c r="K240" s="114"/>
    </row>
    <row r="241" spans="2:11">
      <c r="B241" s="93"/>
      <c r="C241" s="114"/>
      <c r="D241" s="114"/>
      <c r="E241" s="114"/>
      <c r="F241" s="114"/>
      <c r="G241" s="114"/>
      <c r="H241" s="114"/>
      <c r="I241" s="94"/>
      <c r="J241" s="94"/>
      <c r="K241" s="114"/>
    </row>
    <row r="242" spans="2:11">
      <c r="B242" s="93"/>
      <c r="C242" s="114"/>
      <c r="D242" s="114"/>
      <c r="E242" s="114"/>
      <c r="F242" s="114"/>
      <c r="G242" s="114"/>
      <c r="H242" s="114"/>
      <c r="I242" s="94"/>
      <c r="J242" s="94"/>
      <c r="K242" s="114"/>
    </row>
    <row r="243" spans="2:11">
      <c r="B243" s="93"/>
      <c r="C243" s="114"/>
      <c r="D243" s="114"/>
      <c r="E243" s="114"/>
      <c r="F243" s="114"/>
      <c r="G243" s="114"/>
      <c r="H243" s="114"/>
      <c r="I243" s="94"/>
      <c r="J243" s="94"/>
      <c r="K243" s="114"/>
    </row>
    <row r="244" spans="2:11">
      <c r="B244" s="93"/>
      <c r="C244" s="114"/>
      <c r="D244" s="114"/>
      <c r="E244" s="114"/>
      <c r="F244" s="114"/>
      <c r="G244" s="114"/>
      <c r="H244" s="114"/>
      <c r="I244" s="94"/>
      <c r="J244" s="94"/>
      <c r="K244" s="114"/>
    </row>
    <row r="245" spans="2:11">
      <c r="B245" s="93"/>
      <c r="C245" s="114"/>
      <c r="D245" s="114"/>
      <c r="E245" s="114"/>
      <c r="F245" s="114"/>
      <c r="G245" s="114"/>
      <c r="H245" s="114"/>
      <c r="I245" s="94"/>
      <c r="J245" s="94"/>
      <c r="K245" s="114"/>
    </row>
    <row r="246" spans="2:11">
      <c r="B246" s="93"/>
      <c r="C246" s="114"/>
      <c r="D246" s="114"/>
      <c r="E246" s="114"/>
      <c r="F246" s="114"/>
      <c r="G246" s="114"/>
      <c r="H246" s="114"/>
      <c r="I246" s="94"/>
      <c r="J246" s="94"/>
      <c r="K246" s="114"/>
    </row>
    <row r="247" spans="2:11">
      <c r="B247" s="93"/>
      <c r="C247" s="114"/>
      <c r="D247" s="114"/>
      <c r="E247" s="114"/>
      <c r="F247" s="114"/>
      <c r="G247" s="114"/>
      <c r="H247" s="114"/>
      <c r="I247" s="94"/>
      <c r="J247" s="94"/>
      <c r="K247" s="114"/>
    </row>
    <row r="248" spans="2:11">
      <c r="B248" s="93"/>
      <c r="C248" s="114"/>
      <c r="D248" s="114"/>
      <c r="E248" s="114"/>
      <c r="F248" s="114"/>
      <c r="G248" s="114"/>
      <c r="H248" s="114"/>
      <c r="I248" s="94"/>
      <c r="J248" s="94"/>
      <c r="K248" s="114"/>
    </row>
    <row r="249" spans="2:11">
      <c r="B249" s="93"/>
      <c r="C249" s="114"/>
      <c r="D249" s="114"/>
      <c r="E249" s="114"/>
      <c r="F249" s="114"/>
      <c r="G249" s="114"/>
      <c r="H249" s="114"/>
      <c r="I249" s="94"/>
      <c r="J249" s="94"/>
      <c r="K249" s="114"/>
    </row>
    <row r="250" spans="2:11">
      <c r="B250" s="93"/>
      <c r="C250" s="114"/>
      <c r="D250" s="114"/>
      <c r="E250" s="114"/>
      <c r="F250" s="114"/>
      <c r="G250" s="114"/>
      <c r="H250" s="114"/>
      <c r="I250" s="94"/>
      <c r="J250" s="94"/>
      <c r="K250" s="114"/>
    </row>
    <row r="251" spans="2:11">
      <c r="B251" s="93"/>
      <c r="C251" s="114"/>
      <c r="D251" s="114"/>
      <c r="E251" s="114"/>
      <c r="F251" s="114"/>
      <c r="G251" s="114"/>
      <c r="H251" s="114"/>
      <c r="I251" s="94"/>
      <c r="J251" s="94"/>
      <c r="K251" s="114"/>
    </row>
    <row r="252" spans="2:11">
      <c r="B252" s="93"/>
      <c r="C252" s="114"/>
      <c r="D252" s="114"/>
      <c r="E252" s="114"/>
      <c r="F252" s="114"/>
      <c r="G252" s="114"/>
      <c r="H252" s="114"/>
      <c r="I252" s="94"/>
      <c r="J252" s="94"/>
      <c r="K252" s="114"/>
    </row>
    <row r="253" spans="2:11">
      <c r="B253" s="93"/>
      <c r="C253" s="114"/>
      <c r="D253" s="114"/>
      <c r="E253" s="114"/>
      <c r="F253" s="114"/>
      <c r="G253" s="114"/>
      <c r="H253" s="114"/>
      <c r="I253" s="94"/>
      <c r="J253" s="94"/>
      <c r="K253" s="114"/>
    </row>
    <row r="254" spans="2:11">
      <c r="B254" s="93"/>
      <c r="C254" s="114"/>
      <c r="D254" s="114"/>
      <c r="E254" s="114"/>
      <c r="F254" s="114"/>
      <c r="G254" s="114"/>
      <c r="H254" s="114"/>
      <c r="I254" s="94"/>
      <c r="J254" s="94"/>
      <c r="K254" s="114"/>
    </row>
    <row r="255" spans="2:11">
      <c r="B255" s="93"/>
      <c r="C255" s="114"/>
      <c r="D255" s="114"/>
      <c r="E255" s="114"/>
      <c r="F255" s="114"/>
      <c r="G255" s="114"/>
      <c r="H255" s="114"/>
      <c r="I255" s="94"/>
      <c r="J255" s="94"/>
      <c r="K255" s="114"/>
    </row>
    <row r="256" spans="2:11">
      <c r="B256" s="93"/>
      <c r="C256" s="114"/>
      <c r="D256" s="114"/>
      <c r="E256" s="114"/>
      <c r="F256" s="114"/>
      <c r="G256" s="114"/>
      <c r="H256" s="114"/>
      <c r="I256" s="94"/>
      <c r="J256" s="94"/>
      <c r="K256" s="114"/>
    </row>
    <row r="257" spans="2:11">
      <c r="B257" s="93"/>
      <c r="C257" s="114"/>
      <c r="D257" s="114"/>
      <c r="E257" s="114"/>
      <c r="F257" s="114"/>
      <c r="G257" s="114"/>
      <c r="H257" s="114"/>
      <c r="I257" s="94"/>
      <c r="J257" s="94"/>
      <c r="K257" s="114"/>
    </row>
    <row r="258" spans="2:11">
      <c r="B258" s="93"/>
      <c r="C258" s="114"/>
      <c r="D258" s="114"/>
      <c r="E258" s="114"/>
      <c r="F258" s="114"/>
      <c r="G258" s="114"/>
      <c r="H258" s="114"/>
      <c r="I258" s="94"/>
      <c r="J258" s="94"/>
      <c r="K258" s="114"/>
    </row>
    <row r="259" spans="2:11">
      <c r="B259" s="93"/>
      <c r="C259" s="114"/>
      <c r="D259" s="114"/>
      <c r="E259" s="114"/>
      <c r="F259" s="114"/>
      <c r="G259" s="114"/>
      <c r="H259" s="114"/>
      <c r="I259" s="94"/>
      <c r="J259" s="94"/>
      <c r="K259" s="114"/>
    </row>
    <row r="260" spans="2:11">
      <c r="B260" s="93"/>
      <c r="C260" s="114"/>
      <c r="D260" s="114"/>
      <c r="E260" s="114"/>
      <c r="F260" s="114"/>
      <c r="G260" s="114"/>
      <c r="H260" s="114"/>
      <c r="I260" s="94"/>
      <c r="J260" s="94"/>
      <c r="K260" s="114"/>
    </row>
    <row r="261" spans="2:11">
      <c r="B261" s="93"/>
      <c r="C261" s="114"/>
      <c r="D261" s="114"/>
      <c r="E261" s="114"/>
      <c r="F261" s="114"/>
      <c r="G261" s="114"/>
      <c r="H261" s="114"/>
      <c r="I261" s="94"/>
      <c r="J261" s="94"/>
      <c r="K261" s="114"/>
    </row>
    <row r="262" spans="2:11">
      <c r="B262" s="93"/>
      <c r="C262" s="114"/>
      <c r="D262" s="114"/>
      <c r="E262" s="114"/>
      <c r="F262" s="114"/>
      <c r="G262" s="114"/>
      <c r="H262" s="114"/>
      <c r="I262" s="94"/>
      <c r="J262" s="94"/>
      <c r="K262" s="114"/>
    </row>
    <row r="263" spans="2:11">
      <c r="B263" s="93"/>
      <c r="C263" s="114"/>
      <c r="D263" s="114"/>
      <c r="E263" s="114"/>
      <c r="F263" s="114"/>
      <c r="G263" s="114"/>
      <c r="H263" s="114"/>
      <c r="I263" s="94"/>
      <c r="J263" s="94"/>
      <c r="K263" s="114"/>
    </row>
    <row r="264" spans="2:11">
      <c r="B264" s="93"/>
      <c r="C264" s="114"/>
      <c r="D264" s="114"/>
      <c r="E264" s="114"/>
      <c r="F264" s="114"/>
      <c r="G264" s="114"/>
      <c r="H264" s="114"/>
      <c r="I264" s="94"/>
      <c r="J264" s="94"/>
      <c r="K264" s="114"/>
    </row>
    <row r="265" spans="2:11">
      <c r="B265" s="93"/>
      <c r="C265" s="114"/>
      <c r="D265" s="114"/>
      <c r="E265" s="114"/>
      <c r="F265" s="114"/>
      <c r="G265" s="114"/>
      <c r="H265" s="114"/>
      <c r="I265" s="94"/>
      <c r="J265" s="94"/>
      <c r="K265" s="114"/>
    </row>
    <row r="266" spans="2:11">
      <c r="B266" s="93"/>
      <c r="C266" s="114"/>
      <c r="D266" s="114"/>
      <c r="E266" s="114"/>
      <c r="F266" s="114"/>
      <c r="G266" s="114"/>
      <c r="H266" s="114"/>
      <c r="I266" s="94"/>
      <c r="J266" s="94"/>
      <c r="K266" s="114"/>
    </row>
    <row r="267" spans="2:11">
      <c r="B267" s="93"/>
      <c r="C267" s="114"/>
      <c r="D267" s="114"/>
      <c r="E267" s="114"/>
      <c r="F267" s="114"/>
      <c r="G267" s="114"/>
      <c r="H267" s="114"/>
      <c r="I267" s="94"/>
      <c r="J267" s="94"/>
      <c r="K267" s="114"/>
    </row>
    <row r="268" spans="2:11">
      <c r="B268" s="93"/>
      <c r="C268" s="114"/>
      <c r="D268" s="114"/>
      <c r="E268" s="114"/>
      <c r="F268" s="114"/>
      <c r="G268" s="114"/>
      <c r="H268" s="114"/>
      <c r="I268" s="94"/>
      <c r="J268" s="94"/>
      <c r="K268" s="114"/>
    </row>
    <row r="269" spans="2:11">
      <c r="B269" s="93"/>
      <c r="C269" s="114"/>
      <c r="D269" s="114"/>
      <c r="E269" s="114"/>
      <c r="F269" s="114"/>
      <c r="G269" s="114"/>
      <c r="H269" s="114"/>
      <c r="I269" s="94"/>
      <c r="J269" s="94"/>
      <c r="K269" s="114"/>
    </row>
    <row r="270" spans="2:11">
      <c r="B270" s="93"/>
      <c r="C270" s="114"/>
      <c r="D270" s="114"/>
      <c r="E270" s="114"/>
      <c r="F270" s="114"/>
      <c r="G270" s="114"/>
      <c r="H270" s="114"/>
      <c r="I270" s="94"/>
      <c r="J270" s="94"/>
      <c r="K270" s="114"/>
    </row>
    <row r="271" spans="2:11">
      <c r="B271" s="93"/>
      <c r="C271" s="114"/>
      <c r="D271" s="114"/>
      <c r="E271" s="114"/>
      <c r="F271" s="114"/>
      <c r="G271" s="114"/>
      <c r="H271" s="114"/>
      <c r="I271" s="94"/>
      <c r="J271" s="94"/>
      <c r="K271" s="114"/>
    </row>
    <row r="272" spans="2:11">
      <c r="B272" s="93"/>
      <c r="C272" s="114"/>
      <c r="D272" s="114"/>
      <c r="E272" s="114"/>
      <c r="F272" s="114"/>
      <c r="G272" s="114"/>
      <c r="H272" s="114"/>
      <c r="I272" s="94"/>
      <c r="J272" s="94"/>
      <c r="K272" s="114"/>
    </row>
    <row r="273" spans="2:11">
      <c r="B273" s="93"/>
      <c r="C273" s="114"/>
      <c r="D273" s="114"/>
      <c r="E273" s="114"/>
      <c r="F273" s="114"/>
      <c r="G273" s="114"/>
      <c r="H273" s="114"/>
      <c r="I273" s="94"/>
      <c r="J273" s="94"/>
      <c r="K273" s="114"/>
    </row>
    <row r="274" spans="2:11">
      <c r="B274" s="93"/>
      <c r="C274" s="114"/>
      <c r="D274" s="114"/>
      <c r="E274" s="114"/>
      <c r="F274" s="114"/>
      <c r="G274" s="114"/>
      <c r="H274" s="114"/>
      <c r="I274" s="94"/>
      <c r="J274" s="94"/>
      <c r="K274" s="114"/>
    </row>
    <row r="275" spans="2:11">
      <c r="B275" s="93"/>
      <c r="C275" s="114"/>
      <c r="D275" s="114"/>
      <c r="E275" s="114"/>
      <c r="F275" s="114"/>
      <c r="G275" s="114"/>
      <c r="H275" s="114"/>
      <c r="I275" s="94"/>
      <c r="J275" s="94"/>
      <c r="K275" s="114"/>
    </row>
    <row r="276" spans="2:11">
      <c r="B276" s="93"/>
      <c r="C276" s="114"/>
      <c r="D276" s="114"/>
      <c r="E276" s="114"/>
      <c r="F276" s="114"/>
      <c r="G276" s="114"/>
      <c r="H276" s="114"/>
      <c r="I276" s="94"/>
      <c r="J276" s="94"/>
      <c r="K276" s="114"/>
    </row>
    <row r="277" spans="2:11">
      <c r="B277" s="93"/>
      <c r="C277" s="114"/>
      <c r="D277" s="114"/>
      <c r="E277" s="114"/>
      <c r="F277" s="114"/>
      <c r="G277" s="114"/>
      <c r="H277" s="114"/>
      <c r="I277" s="94"/>
      <c r="J277" s="94"/>
      <c r="K277" s="114"/>
    </row>
    <row r="278" spans="2:11">
      <c r="B278" s="93"/>
      <c r="C278" s="114"/>
      <c r="D278" s="114"/>
      <c r="E278" s="114"/>
      <c r="F278" s="114"/>
      <c r="G278" s="114"/>
      <c r="H278" s="114"/>
      <c r="I278" s="94"/>
      <c r="J278" s="94"/>
      <c r="K278" s="114"/>
    </row>
    <row r="279" spans="2:11">
      <c r="B279" s="93"/>
      <c r="C279" s="114"/>
      <c r="D279" s="114"/>
      <c r="E279" s="114"/>
      <c r="F279" s="114"/>
      <c r="G279" s="114"/>
      <c r="H279" s="114"/>
      <c r="I279" s="94"/>
      <c r="J279" s="94"/>
      <c r="K279" s="114"/>
    </row>
    <row r="280" spans="2:11">
      <c r="B280" s="93"/>
      <c r="C280" s="114"/>
      <c r="D280" s="114"/>
      <c r="E280" s="114"/>
      <c r="F280" s="114"/>
      <c r="G280" s="114"/>
      <c r="H280" s="114"/>
      <c r="I280" s="94"/>
      <c r="J280" s="94"/>
      <c r="K280" s="114"/>
    </row>
    <row r="281" spans="2:11">
      <c r="B281" s="93"/>
      <c r="C281" s="114"/>
      <c r="D281" s="114"/>
      <c r="E281" s="114"/>
      <c r="F281" s="114"/>
      <c r="G281" s="114"/>
      <c r="H281" s="114"/>
      <c r="I281" s="94"/>
      <c r="J281" s="94"/>
      <c r="K281" s="114"/>
    </row>
    <row r="282" spans="2:11">
      <c r="B282" s="93"/>
      <c r="C282" s="114"/>
      <c r="D282" s="114"/>
      <c r="E282" s="114"/>
      <c r="F282" s="114"/>
      <c r="G282" s="114"/>
      <c r="H282" s="114"/>
      <c r="I282" s="94"/>
      <c r="J282" s="94"/>
      <c r="K282" s="114"/>
    </row>
    <row r="283" spans="2:11">
      <c r="B283" s="93"/>
      <c r="C283" s="114"/>
      <c r="D283" s="114"/>
      <c r="E283" s="114"/>
      <c r="F283" s="114"/>
      <c r="G283" s="114"/>
      <c r="H283" s="114"/>
      <c r="I283" s="94"/>
      <c r="J283" s="94"/>
      <c r="K283" s="114"/>
    </row>
    <row r="284" spans="2:11">
      <c r="B284" s="93"/>
      <c r="C284" s="114"/>
      <c r="D284" s="114"/>
      <c r="E284" s="114"/>
      <c r="F284" s="114"/>
      <c r="G284" s="114"/>
      <c r="H284" s="114"/>
      <c r="I284" s="94"/>
      <c r="J284" s="94"/>
      <c r="K284" s="114"/>
    </row>
    <row r="285" spans="2:11">
      <c r="B285" s="93"/>
      <c r="C285" s="114"/>
      <c r="D285" s="114"/>
      <c r="E285" s="114"/>
      <c r="F285" s="114"/>
      <c r="G285" s="114"/>
      <c r="H285" s="114"/>
      <c r="I285" s="94"/>
      <c r="J285" s="94"/>
      <c r="K285" s="114"/>
    </row>
    <row r="286" spans="2:11">
      <c r="B286" s="93"/>
      <c r="C286" s="114"/>
      <c r="D286" s="114"/>
      <c r="E286" s="114"/>
      <c r="F286" s="114"/>
      <c r="G286" s="114"/>
      <c r="H286" s="114"/>
      <c r="I286" s="94"/>
      <c r="J286" s="94"/>
      <c r="K286" s="114"/>
    </row>
    <row r="287" spans="2:11">
      <c r="B287" s="93"/>
      <c r="C287" s="114"/>
      <c r="D287" s="114"/>
      <c r="E287" s="114"/>
      <c r="F287" s="114"/>
      <c r="G287" s="114"/>
      <c r="H287" s="114"/>
      <c r="I287" s="94"/>
      <c r="J287" s="94"/>
      <c r="K287" s="114"/>
    </row>
    <row r="288" spans="2:11">
      <c r="B288" s="93"/>
      <c r="C288" s="114"/>
      <c r="D288" s="114"/>
      <c r="E288" s="114"/>
      <c r="F288" s="114"/>
      <c r="G288" s="114"/>
      <c r="H288" s="114"/>
      <c r="I288" s="94"/>
      <c r="J288" s="94"/>
      <c r="K288" s="114"/>
    </row>
    <row r="289" spans="2:11">
      <c r="B289" s="93"/>
      <c r="C289" s="114"/>
      <c r="D289" s="114"/>
      <c r="E289" s="114"/>
      <c r="F289" s="114"/>
      <c r="G289" s="114"/>
      <c r="H289" s="114"/>
      <c r="I289" s="94"/>
      <c r="J289" s="94"/>
      <c r="K289" s="114"/>
    </row>
    <row r="290" spans="2:11">
      <c r="B290" s="93"/>
      <c r="C290" s="114"/>
      <c r="D290" s="114"/>
      <c r="E290" s="114"/>
      <c r="F290" s="114"/>
      <c r="G290" s="114"/>
      <c r="H290" s="114"/>
      <c r="I290" s="94"/>
      <c r="J290" s="94"/>
      <c r="K290" s="114"/>
    </row>
    <row r="291" spans="2:11">
      <c r="B291" s="93"/>
      <c r="C291" s="114"/>
      <c r="D291" s="114"/>
      <c r="E291" s="114"/>
      <c r="F291" s="114"/>
      <c r="G291" s="114"/>
      <c r="H291" s="114"/>
      <c r="I291" s="94"/>
      <c r="J291" s="94"/>
      <c r="K291" s="114"/>
    </row>
    <row r="292" spans="2:11">
      <c r="B292" s="93"/>
      <c r="C292" s="114"/>
      <c r="D292" s="114"/>
      <c r="E292" s="114"/>
      <c r="F292" s="114"/>
      <c r="G292" s="114"/>
      <c r="H292" s="114"/>
      <c r="I292" s="94"/>
      <c r="J292" s="94"/>
      <c r="K292" s="114"/>
    </row>
    <row r="293" spans="2:11">
      <c r="B293" s="93"/>
      <c r="C293" s="114"/>
      <c r="D293" s="114"/>
      <c r="E293" s="114"/>
      <c r="F293" s="114"/>
      <c r="G293" s="114"/>
      <c r="H293" s="114"/>
      <c r="I293" s="94"/>
      <c r="J293" s="94"/>
      <c r="K293" s="114"/>
    </row>
    <row r="294" spans="2:11">
      <c r="B294" s="93"/>
      <c r="C294" s="114"/>
      <c r="D294" s="114"/>
      <c r="E294" s="114"/>
      <c r="F294" s="114"/>
      <c r="G294" s="114"/>
      <c r="H294" s="114"/>
      <c r="I294" s="94"/>
      <c r="J294" s="94"/>
      <c r="K294" s="114"/>
    </row>
    <row r="295" spans="2:11">
      <c r="B295" s="93"/>
      <c r="C295" s="114"/>
      <c r="D295" s="114"/>
      <c r="E295" s="114"/>
      <c r="F295" s="114"/>
      <c r="G295" s="114"/>
      <c r="H295" s="114"/>
      <c r="I295" s="94"/>
      <c r="J295" s="94"/>
      <c r="K295" s="114"/>
    </row>
    <row r="296" spans="2:11">
      <c r="B296" s="93"/>
      <c r="C296" s="114"/>
      <c r="D296" s="114"/>
      <c r="E296" s="114"/>
      <c r="F296" s="114"/>
      <c r="G296" s="114"/>
      <c r="H296" s="114"/>
      <c r="I296" s="94"/>
      <c r="J296" s="94"/>
      <c r="K296" s="114"/>
    </row>
    <row r="297" spans="2:11">
      <c r="B297" s="93"/>
      <c r="C297" s="114"/>
      <c r="D297" s="114"/>
      <c r="E297" s="114"/>
      <c r="F297" s="114"/>
      <c r="G297" s="114"/>
      <c r="H297" s="114"/>
      <c r="I297" s="94"/>
      <c r="J297" s="94"/>
      <c r="K297" s="114"/>
    </row>
    <row r="298" spans="2:11">
      <c r="B298" s="93"/>
      <c r="C298" s="114"/>
      <c r="D298" s="114"/>
      <c r="E298" s="114"/>
      <c r="F298" s="114"/>
      <c r="G298" s="114"/>
      <c r="H298" s="114"/>
      <c r="I298" s="94"/>
      <c r="J298" s="94"/>
      <c r="K298" s="114"/>
    </row>
    <row r="299" spans="2:11">
      <c r="B299" s="93"/>
      <c r="C299" s="114"/>
      <c r="D299" s="114"/>
      <c r="E299" s="114"/>
      <c r="F299" s="114"/>
      <c r="G299" s="114"/>
      <c r="H299" s="114"/>
      <c r="I299" s="94"/>
      <c r="J299" s="94"/>
      <c r="K299" s="114"/>
    </row>
    <row r="300" spans="2:11">
      <c r="B300" s="93"/>
      <c r="C300" s="114"/>
      <c r="D300" s="114"/>
      <c r="E300" s="114"/>
      <c r="F300" s="114"/>
      <c r="G300" s="114"/>
      <c r="H300" s="114"/>
      <c r="I300" s="94"/>
      <c r="J300" s="94"/>
      <c r="K300" s="114"/>
    </row>
    <row r="301" spans="2:11">
      <c r="B301" s="93"/>
      <c r="C301" s="114"/>
      <c r="D301" s="114"/>
      <c r="E301" s="114"/>
      <c r="F301" s="114"/>
      <c r="G301" s="114"/>
      <c r="H301" s="114"/>
      <c r="I301" s="94"/>
      <c r="J301" s="94"/>
      <c r="K301" s="114"/>
    </row>
    <row r="302" spans="2:11">
      <c r="B302" s="93"/>
      <c r="C302" s="114"/>
      <c r="D302" s="114"/>
      <c r="E302" s="114"/>
      <c r="F302" s="114"/>
      <c r="G302" s="114"/>
      <c r="H302" s="114"/>
      <c r="I302" s="94"/>
      <c r="J302" s="94"/>
      <c r="K302" s="114"/>
    </row>
    <row r="303" spans="2:11">
      <c r="B303" s="93"/>
      <c r="C303" s="114"/>
      <c r="D303" s="114"/>
      <c r="E303" s="114"/>
      <c r="F303" s="114"/>
      <c r="G303" s="114"/>
      <c r="H303" s="114"/>
      <c r="I303" s="94"/>
      <c r="J303" s="94"/>
      <c r="K303" s="114"/>
    </row>
    <row r="304" spans="2:11">
      <c r="B304" s="93"/>
      <c r="C304" s="114"/>
      <c r="D304" s="114"/>
      <c r="E304" s="114"/>
      <c r="F304" s="114"/>
      <c r="G304" s="114"/>
      <c r="H304" s="114"/>
      <c r="I304" s="94"/>
      <c r="J304" s="94"/>
      <c r="K304" s="114"/>
    </row>
    <row r="305" spans="2:11">
      <c r="B305" s="93"/>
      <c r="C305" s="114"/>
      <c r="D305" s="114"/>
      <c r="E305" s="114"/>
      <c r="F305" s="114"/>
      <c r="G305" s="114"/>
      <c r="H305" s="114"/>
      <c r="I305" s="94"/>
      <c r="J305" s="94"/>
      <c r="K305" s="114"/>
    </row>
    <row r="306" spans="2:11">
      <c r="B306" s="93"/>
      <c r="C306" s="114"/>
      <c r="D306" s="114"/>
      <c r="E306" s="114"/>
      <c r="F306" s="114"/>
      <c r="G306" s="114"/>
      <c r="H306" s="114"/>
      <c r="I306" s="94"/>
      <c r="J306" s="94"/>
      <c r="K306" s="114"/>
    </row>
    <row r="307" spans="2:11">
      <c r="B307" s="93"/>
      <c r="C307" s="114"/>
      <c r="D307" s="114"/>
      <c r="E307" s="114"/>
      <c r="F307" s="114"/>
      <c r="G307" s="114"/>
      <c r="H307" s="114"/>
      <c r="I307" s="94"/>
      <c r="J307" s="94"/>
      <c r="K307" s="114"/>
    </row>
    <row r="308" spans="2:11">
      <c r="B308" s="93"/>
      <c r="C308" s="114"/>
      <c r="D308" s="114"/>
      <c r="E308" s="114"/>
      <c r="F308" s="114"/>
      <c r="G308" s="114"/>
      <c r="H308" s="114"/>
      <c r="I308" s="94"/>
      <c r="J308" s="94"/>
      <c r="K308" s="114"/>
    </row>
    <row r="309" spans="2:11">
      <c r="B309" s="93"/>
      <c r="C309" s="114"/>
      <c r="D309" s="114"/>
      <c r="E309" s="114"/>
      <c r="F309" s="114"/>
      <c r="G309" s="114"/>
      <c r="H309" s="114"/>
      <c r="I309" s="94"/>
      <c r="J309" s="94"/>
      <c r="K309" s="114"/>
    </row>
    <row r="310" spans="2:11">
      <c r="B310" s="93"/>
      <c r="C310" s="114"/>
      <c r="D310" s="114"/>
      <c r="E310" s="114"/>
      <c r="F310" s="114"/>
      <c r="G310" s="114"/>
      <c r="H310" s="114"/>
      <c r="I310" s="94"/>
      <c r="J310" s="94"/>
      <c r="K310" s="114"/>
    </row>
    <row r="311" spans="2:11">
      <c r="B311" s="93"/>
      <c r="C311" s="114"/>
      <c r="D311" s="114"/>
      <c r="E311" s="114"/>
      <c r="F311" s="114"/>
      <c r="G311" s="114"/>
      <c r="H311" s="114"/>
      <c r="I311" s="94"/>
      <c r="J311" s="94"/>
      <c r="K311" s="114"/>
    </row>
    <row r="312" spans="2:11">
      <c r="B312" s="93"/>
      <c r="C312" s="114"/>
      <c r="D312" s="114"/>
      <c r="E312" s="114"/>
      <c r="F312" s="114"/>
      <c r="G312" s="114"/>
      <c r="H312" s="114"/>
      <c r="I312" s="94"/>
      <c r="J312" s="94"/>
      <c r="K312" s="114"/>
    </row>
    <row r="313" spans="2:11">
      <c r="B313" s="93"/>
      <c r="C313" s="114"/>
      <c r="D313" s="114"/>
      <c r="E313" s="114"/>
      <c r="F313" s="114"/>
      <c r="G313" s="114"/>
      <c r="H313" s="114"/>
      <c r="I313" s="94"/>
      <c r="J313" s="94"/>
      <c r="K313" s="114"/>
    </row>
    <row r="314" spans="2:11">
      <c r="B314" s="93"/>
      <c r="C314" s="114"/>
      <c r="D314" s="114"/>
      <c r="E314" s="114"/>
      <c r="F314" s="114"/>
      <c r="G314" s="114"/>
      <c r="H314" s="114"/>
      <c r="I314" s="94"/>
      <c r="J314" s="94"/>
      <c r="K314" s="114"/>
    </row>
    <row r="315" spans="2:11">
      <c r="B315" s="93"/>
      <c r="C315" s="114"/>
      <c r="D315" s="114"/>
      <c r="E315" s="114"/>
      <c r="F315" s="114"/>
      <c r="G315" s="114"/>
      <c r="H315" s="114"/>
      <c r="I315" s="94"/>
      <c r="J315" s="94"/>
      <c r="K315" s="114"/>
    </row>
    <row r="316" spans="2:11">
      <c r="B316" s="93"/>
      <c r="C316" s="114"/>
      <c r="D316" s="114"/>
      <c r="E316" s="114"/>
      <c r="F316" s="114"/>
      <c r="G316" s="114"/>
      <c r="H316" s="114"/>
      <c r="I316" s="94"/>
      <c r="J316" s="94"/>
      <c r="K316" s="114"/>
    </row>
    <row r="317" spans="2:11">
      <c r="B317" s="93"/>
      <c r="C317" s="114"/>
      <c r="D317" s="114"/>
      <c r="E317" s="114"/>
      <c r="F317" s="114"/>
      <c r="G317" s="114"/>
      <c r="H317" s="114"/>
      <c r="I317" s="94"/>
      <c r="J317" s="94"/>
      <c r="K317" s="114"/>
    </row>
    <row r="318" spans="2:11">
      <c r="B318" s="93"/>
      <c r="C318" s="114"/>
      <c r="D318" s="114"/>
      <c r="E318" s="114"/>
      <c r="F318" s="114"/>
      <c r="G318" s="114"/>
      <c r="H318" s="114"/>
      <c r="I318" s="94"/>
      <c r="J318" s="94"/>
      <c r="K318" s="114"/>
    </row>
    <row r="319" spans="2:11">
      <c r="B319" s="93"/>
      <c r="C319" s="114"/>
      <c r="D319" s="114"/>
      <c r="E319" s="114"/>
      <c r="F319" s="114"/>
      <c r="G319" s="114"/>
      <c r="H319" s="114"/>
      <c r="I319" s="94"/>
      <c r="J319" s="94"/>
      <c r="K319" s="114"/>
    </row>
    <row r="320" spans="2:11">
      <c r="B320" s="93"/>
      <c r="C320" s="114"/>
      <c r="D320" s="114"/>
      <c r="E320" s="114"/>
      <c r="F320" s="114"/>
      <c r="G320" s="114"/>
      <c r="H320" s="114"/>
      <c r="I320" s="94"/>
      <c r="J320" s="94"/>
      <c r="K320" s="114"/>
    </row>
    <row r="321" spans="2:11">
      <c r="B321" s="93"/>
      <c r="C321" s="114"/>
      <c r="D321" s="114"/>
      <c r="E321" s="114"/>
      <c r="F321" s="114"/>
      <c r="G321" s="114"/>
      <c r="H321" s="114"/>
      <c r="I321" s="94"/>
      <c r="J321" s="94"/>
      <c r="K321" s="114"/>
    </row>
    <row r="322" spans="2:11">
      <c r="B322" s="93"/>
      <c r="C322" s="114"/>
      <c r="D322" s="114"/>
      <c r="E322" s="114"/>
      <c r="F322" s="114"/>
      <c r="G322" s="114"/>
      <c r="H322" s="114"/>
      <c r="I322" s="94"/>
      <c r="J322" s="94"/>
      <c r="K322" s="114"/>
    </row>
    <row r="323" spans="2:11">
      <c r="B323" s="93"/>
      <c r="C323" s="114"/>
      <c r="D323" s="114"/>
      <c r="E323" s="114"/>
      <c r="F323" s="114"/>
      <c r="G323" s="114"/>
      <c r="H323" s="114"/>
      <c r="I323" s="94"/>
      <c r="J323" s="94"/>
      <c r="K323" s="114"/>
    </row>
    <row r="324" spans="2:11">
      <c r="B324" s="93"/>
      <c r="C324" s="114"/>
      <c r="D324" s="114"/>
      <c r="E324" s="114"/>
      <c r="F324" s="114"/>
      <c r="G324" s="114"/>
      <c r="H324" s="114"/>
      <c r="I324" s="94"/>
      <c r="J324" s="94"/>
      <c r="K324" s="114"/>
    </row>
    <row r="325" spans="2:11">
      <c r="B325" s="93"/>
      <c r="C325" s="114"/>
      <c r="D325" s="114"/>
      <c r="E325" s="114"/>
      <c r="F325" s="114"/>
      <c r="G325" s="114"/>
      <c r="H325" s="114"/>
      <c r="I325" s="94"/>
      <c r="J325" s="94"/>
      <c r="K325" s="114"/>
    </row>
    <row r="326" spans="2:11">
      <c r="B326" s="93"/>
      <c r="C326" s="114"/>
      <c r="D326" s="114"/>
      <c r="E326" s="114"/>
      <c r="F326" s="114"/>
      <c r="G326" s="114"/>
      <c r="H326" s="114"/>
      <c r="I326" s="94"/>
      <c r="J326" s="94"/>
      <c r="K326" s="114"/>
    </row>
    <row r="327" spans="2:11">
      <c r="B327" s="93"/>
      <c r="C327" s="114"/>
      <c r="D327" s="114"/>
      <c r="E327" s="114"/>
      <c r="F327" s="114"/>
      <c r="G327" s="114"/>
      <c r="H327" s="114"/>
      <c r="I327" s="94"/>
      <c r="J327" s="94"/>
      <c r="K327" s="114"/>
    </row>
    <row r="328" spans="2:11">
      <c r="B328" s="93"/>
      <c r="C328" s="114"/>
      <c r="D328" s="114"/>
      <c r="E328" s="114"/>
      <c r="F328" s="114"/>
      <c r="G328" s="114"/>
      <c r="H328" s="114"/>
      <c r="I328" s="94"/>
      <c r="J328" s="94"/>
      <c r="K328" s="114"/>
    </row>
    <row r="329" spans="2:11">
      <c r="B329" s="93"/>
      <c r="C329" s="114"/>
      <c r="D329" s="114"/>
      <c r="E329" s="114"/>
      <c r="F329" s="114"/>
      <c r="G329" s="114"/>
      <c r="H329" s="114"/>
      <c r="I329" s="94"/>
      <c r="J329" s="94"/>
      <c r="K329" s="114"/>
    </row>
    <row r="330" spans="2:11">
      <c r="B330" s="93"/>
      <c r="C330" s="114"/>
      <c r="D330" s="114"/>
      <c r="E330" s="114"/>
      <c r="F330" s="114"/>
      <c r="G330" s="114"/>
      <c r="H330" s="114"/>
      <c r="I330" s="94"/>
      <c r="J330" s="94"/>
      <c r="K330" s="114"/>
    </row>
    <row r="331" spans="2:11">
      <c r="B331" s="93"/>
      <c r="C331" s="114"/>
      <c r="D331" s="114"/>
      <c r="E331" s="114"/>
      <c r="F331" s="114"/>
      <c r="G331" s="114"/>
      <c r="H331" s="114"/>
      <c r="I331" s="94"/>
      <c r="J331" s="94"/>
      <c r="K331" s="114"/>
    </row>
    <row r="332" spans="2:11">
      <c r="B332" s="93"/>
      <c r="C332" s="114"/>
      <c r="D332" s="114"/>
      <c r="E332" s="114"/>
      <c r="F332" s="114"/>
      <c r="G332" s="114"/>
      <c r="H332" s="114"/>
      <c r="I332" s="94"/>
      <c r="J332" s="94"/>
      <c r="K332" s="114"/>
    </row>
    <row r="333" spans="2:11">
      <c r="B333" s="93"/>
      <c r="C333" s="114"/>
      <c r="D333" s="114"/>
      <c r="E333" s="114"/>
      <c r="F333" s="114"/>
      <c r="G333" s="114"/>
      <c r="H333" s="114"/>
      <c r="I333" s="94"/>
      <c r="J333" s="94"/>
      <c r="K333" s="114"/>
    </row>
    <row r="334" spans="2:11">
      <c r="B334" s="93"/>
      <c r="C334" s="114"/>
      <c r="D334" s="114"/>
      <c r="E334" s="114"/>
      <c r="F334" s="114"/>
      <c r="G334" s="114"/>
      <c r="H334" s="114"/>
      <c r="I334" s="94"/>
      <c r="J334" s="94"/>
      <c r="K334" s="114"/>
    </row>
    <row r="335" spans="2:11">
      <c r="B335" s="93"/>
      <c r="C335" s="114"/>
      <c r="D335" s="114"/>
      <c r="E335" s="114"/>
      <c r="F335" s="114"/>
      <c r="G335" s="114"/>
      <c r="H335" s="114"/>
      <c r="I335" s="94"/>
      <c r="J335" s="94"/>
      <c r="K335" s="114"/>
    </row>
    <row r="336" spans="2:11">
      <c r="B336" s="93"/>
      <c r="C336" s="114"/>
      <c r="D336" s="114"/>
      <c r="E336" s="114"/>
      <c r="F336" s="114"/>
      <c r="G336" s="114"/>
      <c r="H336" s="114"/>
      <c r="I336" s="94"/>
      <c r="J336" s="94"/>
      <c r="K336" s="114"/>
    </row>
    <row r="337" spans="2:11">
      <c r="B337" s="93"/>
      <c r="C337" s="114"/>
      <c r="D337" s="114"/>
      <c r="E337" s="114"/>
      <c r="F337" s="114"/>
      <c r="G337" s="114"/>
      <c r="H337" s="114"/>
      <c r="I337" s="94"/>
      <c r="J337" s="94"/>
      <c r="K337" s="114"/>
    </row>
    <row r="338" spans="2:11">
      <c r="B338" s="93"/>
      <c r="C338" s="114"/>
      <c r="D338" s="114"/>
      <c r="E338" s="114"/>
      <c r="F338" s="114"/>
      <c r="G338" s="114"/>
      <c r="H338" s="114"/>
      <c r="I338" s="94"/>
      <c r="J338" s="94"/>
      <c r="K338" s="114"/>
    </row>
    <row r="339" spans="2:11">
      <c r="B339" s="93"/>
      <c r="C339" s="114"/>
      <c r="D339" s="114"/>
      <c r="E339" s="114"/>
      <c r="F339" s="114"/>
      <c r="G339" s="114"/>
      <c r="H339" s="114"/>
      <c r="I339" s="94"/>
      <c r="J339" s="94"/>
      <c r="K339" s="114"/>
    </row>
    <row r="340" spans="2:11">
      <c r="B340" s="93"/>
      <c r="C340" s="114"/>
      <c r="D340" s="114"/>
      <c r="E340" s="114"/>
      <c r="F340" s="114"/>
      <c r="G340" s="114"/>
      <c r="H340" s="114"/>
      <c r="I340" s="94"/>
      <c r="J340" s="94"/>
      <c r="K340" s="114"/>
    </row>
    <row r="341" spans="2:11">
      <c r="B341" s="93"/>
      <c r="C341" s="114"/>
      <c r="D341" s="114"/>
      <c r="E341" s="114"/>
      <c r="F341" s="114"/>
      <c r="G341" s="114"/>
      <c r="H341" s="114"/>
      <c r="I341" s="94"/>
      <c r="J341" s="94"/>
      <c r="K341" s="114"/>
    </row>
    <row r="342" spans="2:11">
      <c r="B342" s="93"/>
      <c r="C342" s="114"/>
      <c r="D342" s="114"/>
      <c r="E342" s="114"/>
      <c r="F342" s="114"/>
      <c r="G342" s="114"/>
      <c r="H342" s="114"/>
      <c r="I342" s="94"/>
      <c r="J342" s="94"/>
      <c r="K342" s="114"/>
    </row>
    <row r="343" spans="2:11">
      <c r="B343" s="93"/>
      <c r="C343" s="114"/>
      <c r="D343" s="114"/>
      <c r="E343" s="114"/>
      <c r="F343" s="114"/>
      <c r="G343" s="114"/>
      <c r="H343" s="114"/>
      <c r="I343" s="94"/>
      <c r="J343" s="94"/>
      <c r="K343" s="114"/>
    </row>
    <row r="344" spans="2:11">
      <c r="B344" s="93"/>
      <c r="C344" s="114"/>
      <c r="D344" s="114"/>
      <c r="E344" s="114"/>
      <c r="F344" s="114"/>
      <c r="G344" s="114"/>
      <c r="H344" s="114"/>
      <c r="I344" s="94"/>
      <c r="J344" s="94"/>
      <c r="K344" s="114"/>
    </row>
    <row r="345" spans="2:11">
      <c r="B345" s="93"/>
      <c r="C345" s="114"/>
      <c r="D345" s="114"/>
      <c r="E345" s="114"/>
      <c r="F345" s="114"/>
      <c r="G345" s="114"/>
      <c r="H345" s="114"/>
      <c r="I345" s="94"/>
      <c r="J345" s="94"/>
      <c r="K345" s="114"/>
    </row>
    <row r="346" spans="2:11">
      <c r="B346" s="93"/>
      <c r="C346" s="114"/>
      <c r="D346" s="114"/>
      <c r="E346" s="114"/>
      <c r="F346" s="114"/>
      <c r="G346" s="114"/>
      <c r="H346" s="114"/>
      <c r="I346" s="94"/>
      <c r="J346" s="94"/>
      <c r="K346" s="114"/>
    </row>
    <row r="347" spans="2:11">
      <c r="B347" s="93"/>
      <c r="C347" s="114"/>
      <c r="D347" s="114"/>
      <c r="E347" s="114"/>
      <c r="F347" s="114"/>
      <c r="G347" s="114"/>
      <c r="H347" s="114"/>
      <c r="I347" s="94"/>
      <c r="J347" s="94"/>
      <c r="K347" s="114"/>
    </row>
    <row r="348" spans="2:11">
      <c r="B348" s="93"/>
      <c r="C348" s="114"/>
      <c r="D348" s="114"/>
      <c r="E348" s="114"/>
      <c r="F348" s="114"/>
      <c r="G348" s="114"/>
      <c r="H348" s="114"/>
      <c r="I348" s="94"/>
      <c r="J348" s="94"/>
      <c r="K348" s="114"/>
    </row>
    <row r="349" spans="2:11">
      <c r="B349" s="93"/>
      <c r="C349" s="114"/>
      <c r="D349" s="114"/>
      <c r="E349" s="114"/>
      <c r="F349" s="114"/>
      <c r="G349" s="114"/>
      <c r="H349" s="114"/>
      <c r="I349" s="94"/>
      <c r="J349" s="94"/>
      <c r="K349" s="114"/>
    </row>
    <row r="350" spans="2:11">
      <c r="B350" s="93"/>
      <c r="C350" s="114"/>
      <c r="D350" s="114"/>
      <c r="E350" s="114"/>
      <c r="F350" s="114"/>
      <c r="G350" s="114"/>
      <c r="H350" s="114"/>
      <c r="I350" s="94"/>
      <c r="J350" s="94"/>
      <c r="K350" s="114"/>
    </row>
    <row r="351" spans="2:11">
      <c r="B351" s="93"/>
      <c r="C351" s="114"/>
      <c r="D351" s="114"/>
      <c r="E351" s="114"/>
      <c r="F351" s="114"/>
      <c r="G351" s="114"/>
      <c r="H351" s="114"/>
      <c r="I351" s="94"/>
      <c r="J351" s="94"/>
      <c r="K351" s="114"/>
    </row>
    <row r="352" spans="2:11">
      <c r="B352" s="93"/>
      <c r="C352" s="114"/>
      <c r="D352" s="114"/>
      <c r="E352" s="114"/>
      <c r="F352" s="114"/>
      <c r="G352" s="114"/>
      <c r="H352" s="114"/>
      <c r="I352" s="94"/>
      <c r="J352" s="94"/>
      <c r="K352" s="114"/>
    </row>
    <row r="353" spans="2:11">
      <c r="B353" s="93"/>
      <c r="C353" s="114"/>
      <c r="D353" s="114"/>
      <c r="E353" s="114"/>
      <c r="F353" s="114"/>
      <c r="G353" s="114"/>
      <c r="H353" s="114"/>
      <c r="I353" s="94"/>
      <c r="J353" s="94"/>
      <c r="K353" s="114"/>
    </row>
    <row r="354" spans="2:11">
      <c r="B354" s="93"/>
      <c r="C354" s="114"/>
      <c r="D354" s="114"/>
      <c r="E354" s="114"/>
      <c r="F354" s="114"/>
      <c r="G354" s="114"/>
      <c r="H354" s="114"/>
      <c r="I354" s="94"/>
      <c r="J354" s="94"/>
      <c r="K354" s="114"/>
    </row>
    <row r="355" spans="2:11">
      <c r="B355" s="93"/>
      <c r="C355" s="114"/>
      <c r="D355" s="114"/>
      <c r="E355" s="114"/>
      <c r="F355" s="114"/>
      <c r="G355" s="114"/>
      <c r="H355" s="114"/>
      <c r="I355" s="94"/>
      <c r="J355" s="94"/>
      <c r="K355" s="114"/>
    </row>
    <row r="356" spans="2:11">
      <c r="B356" s="93"/>
      <c r="C356" s="114"/>
      <c r="D356" s="114"/>
      <c r="E356" s="114"/>
      <c r="F356" s="114"/>
      <c r="G356" s="114"/>
      <c r="H356" s="114"/>
      <c r="I356" s="94"/>
      <c r="J356" s="94"/>
      <c r="K356" s="114"/>
    </row>
    <row r="357" spans="2:11">
      <c r="B357" s="93"/>
      <c r="C357" s="114"/>
      <c r="D357" s="114"/>
      <c r="E357" s="114"/>
      <c r="F357" s="114"/>
      <c r="G357" s="114"/>
      <c r="H357" s="114"/>
      <c r="I357" s="94"/>
      <c r="J357" s="94"/>
      <c r="K357" s="114"/>
    </row>
    <row r="358" spans="2:11">
      <c r="B358" s="93"/>
      <c r="C358" s="114"/>
      <c r="D358" s="114"/>
      <c r="E358" s="114"/>
      <c r="F358" s="114"/>
      <c r="G358" s="114"/>
      <c r="H358" s="114"/>
      <c r="I358" s="94"/>
      <c r="J358" s="94"/>
      <c r="K358" s="114"/>
    </row>
    <row r="359" spans="2:11">
      <c r="B359" s="93"/>
      <c r="C359" s="114"/>
      <c r="D359" s="114"/>
      <c r="E359" s="114"/>
      <c r="F359" s="114"/>
      <c r="G359" s="114"/>
      <c r="H359" s="114"/>
      <c r="I359" s="94"/>
      <c r="J359" s="94"/>
      <c r="K359" s="114"/>
    </row>
    <row r="360" spans="2:11">
      <c r="B360" s="93"/>
      <c r="C360" s="114"/>
      <c r="D360" s="114"/>
      <c r="E360" s="114"/>
      <c r="F360" s="114"/>
      <c r="G360" s="114"/>
      <c r="H360" s="114"/>
      <c r="I360" s="94"/>
      <c r="J360" s="94"/>
      <c r="K360" s="114"/>
    </row>
    <row r="361" spans="2:11">
      <c r="B361" s="93"/>
      <c r="C361" s="114"/>
      <c r="D361" s="114"/>
      <c r="E361" s="114"/>
      <c r="F361" s="114"/>
      <c r="G361" s="114"/>
      <c r="H361" s="114"/>
      <c r="I361" s="94"/>
      <c r="J361" s="94"/>
      <c r="K361" s="114"/>
    </row>
    <row r="362" spans="2:11">
      <c r="B362" s="93"/>
      <c r="C362" s="114"/>
      <c r="D362" s="114"/>
      <c r="E362" s="114"/>
      <c r="F362" s="114"/>
      <c r="G362" s="114"/>
      <c r="H362" s="114"/>
      <c r="I362" s="94"/>
      <c r="J362" s="94"/>
      <c r="K362" s="114"/>
    </row>
    <row r="363" spans="2:11">
      <c r="B363" s="93"/>
      <c r="C363" s="114"/>
      <c r="D363" s="114"/>
      <c r="E363" s="114"/>
      <c r="F363" s="114"/>
      <c r="G363" s="114"/>
      <c r="H363" s="114"/>
      <c r="I363" s="94"/>
      <c r="J363" s="94"/>
      <c r="K363" s="114"/>
    </row>
    <row r="364" spans="2:11">
      <c r="B364" s="93"/>
      <c r="C364" s="114"/>
      <c r="D364" s="114"/>
      <c r="E364" s="114"/>
      <c r="F364" s="114"/>
      <c r="G364" s="114"/>
      <c r="H364" s="114"/>
      <c r="I364" s="94"/>
      <c r="J364" s="94"/>
      <c r="K364" s="114"/>
    </row>
    <row r="365" spans="2:11">
      <c r="B365" s="93"/>
      <c r="C365" s="114"/>
      <c r="D365" s="114"/>
      <c r="E365" s="114"/>
      <c r="F365" s="114"/>
      <c r="G365" s="114"/>
      <c r="H365" s="114"/>
      <c r="I365" s="94"/>
      <c r="J365" s="94"/>
      <c r="K365" s="114"/>
    </row>
    <row r="366" spans="2:11">
      <c r="B366" s="93"/>
      <c r="C366" s="114"/>
      <c r="D366" s="114"/>
      <c r="E366" s="114"/>
      <c r="F366" s="114"/>
      <c r="G366" s="114"/>
      <c r="H366" s="114"/>
      <c r="I366" s="94"/>
      <c r="J366" s="94"/>
      <c r="K366" s="114"/>
    </row>
    <row r="367" spans="2:11">
      <c r="B367" s="93"/>
      <c r="C367" s="114"/>
      <c r="D367" s="114"/>
      <c r="E367" s="114"/>
      <c r="F367" s="114"/>
      <c r="G367" s="114"/>
      <c r="H367" s="114"/>
      <c r="I367" s="94"/>
      <c r="J367" s="94"/>
      <c r="K367" s="114"/>
    </row>
    <row r="368" spans="2:11">
      <c r="B368" s="93"/>
      <c r="C368" s="114"/>
      <c r="D368" s="114"/>
      <c r="E368" s="114"/>
      <c r="F368" s="114"/>
      <c r="G368" s="114"/>
      <c r="H368" s="114"/>
      <c r="I368" s="94"/>
      <c r="J368" s="94"/>
      <c r="K368" s="114"/>
    </row>
    <row r="369" spans="2:11">
      <c r="B369" s="93"/>
      <c r="C369" s="114"/>
      <c r="D369" s="114"/>
      <c r="E369" s="114"/>
      <c r="F369" s="114"/>
      <c r="G369" s="114"/>
      <c r="H369" s="114"/>
      <c r="I369" s="94"/>
      <c r="J369" s="94"/>
      <c r="K369" s="114"/>
    </row>
    <row r="370" spans="2:11">
      <c r="B370" s="93"/>
      <c r="C370" s="114"/>
      <c r="D370" s="114"/>
      <c r="E370" s="114"/>
      <c r="F370" s="114"/>
      <c r="G370" s="114"/>
      <c r="H370" s="114"/>
      <c r="I370" s="94"/>
      <c r="J370" s="94"/>
      <c r="K370" s="114"/>
    </row>
    <row r="371" spans="2:11">
      <c r="B371" s="93"/>
      <c r="C371" s="114"/>
      <c r="D371" s="114"/>
      <c r="E371" s="114"/>
      <c r="F371" s="114"/>
      <c r="G371" s="114"/>
      <c r="H371" s="114"/>
      <c r="I371" s="94"/>
      <c r="J371" s="94"/>
      <c r="K371" s="114"/>
    </row>
    <row r="372" spans="2:11">
      <c r="B372" s="93"/>
      <c r="C372" s="114"/>
      <c r="D372" s="114"/>
      <c r="E372" s="114"/>
      <c r="F372" s="114"/>
      <c r="G372" s="114"/>
      <c r="H372" s="114"/>
      <c r="I372" s="94"/>
      <c r="J372" s="94"/>
      <c r="K372" s="114"/>
    </row>
    <row r="373" spans="2:11">
      <c r="B373" s="93"/>
      <c r="C373" s="114"/>
      <c r="D373" s="114"/>
      <c r="E373" s="114"/>
      <c r="F373" s="114"/>
      <c r="G373" s="114"/>
      <c r="H373" s="114"/>
      <c r="I373" s="94"/>
      <c r="J373" s="94"/>
      <c r="K373" s="114"/>
    </row>
    <row r="374" spans="2:11">
      <c r="B374" s="93"/>
      <c r="C374" s="114"/>
      <c r="D374" s="114"/>
      <c r="E374" s="114"/>
      <c r="F374" s="114"/>
      <c r="G374" s="114"/>
      <c r="H374" s="114"/>
      <c r="I374" s="94"/>
      <c r="J374" s="94"/>
      <c r="K374" s="114"/>
    </row>
    <row r="375" spans="2:11">
      <c r="B375" s="93"/>
      <c r="C375" s="114"/>
      <c r="D375" s="114"/>
      <c r="E375" s="114"/>
      <c r="F375" s="114"/>
      <c r="G375" s="114"/>
      <c r="H375" s="114"/>
      <c r="I375" s="94"/>
      <c r="J375" s="94"/>
      <c r="K375" s="114"/>
    </row>
    <row r="376" spans="2:11">
      <c r="B376" s="93"/>
      <c r="C376" s="114"/>
      <c r="D376" s="114"/>
      <c r="E376" s="114"/>
      <c r="F376" s="114"/>
      <c r="G376" s="114"/>
      <c r="H376" s="114"/>
      <c r="I376" s="94"/>
      <c r="J376" s="94"/>
      <c r="K376" s="114"/>
    </row>
    <row r="377" spans="2:11">
      <c r="B377" s="93"/>
      <c r="C377" s="114"/>
      <c r="D377" s="114"/>
      <c r="E377" s="114"/>
      <c r="F377" s="114"/>
      <c r="G377" s="114"/>
      <c r="H377" s="114"/>
      <c r="I377" s="94"/>
      <c r="J377" s="94"/>
      <c r="K377" s="114"/>
    </row>
    <row r="378" spans="2:11">
      <c r="B378" s="93"/>
      <c r="C378" s="114"/>
      <c r="D378" s="114"/>
      <c r="E378" s="114"/>
      <c r="F378" s="114"/>
      <c r="G378" s="114"/>
      <c r="H378" s="114"/>
      <c r="I378" s="94"/>
      <c r="J378" s="94"/>
      <c r="K378" s="114"/>
    </row>
    <row r="379" spans="2:11">
      <c r="B379" s="93"/>
      <c r="C379" s="114"/>
      <c r="D379" s="114"/>
      <c r="E379" s="114"/>
      <c r="F379" s="114"/>
      <c r="G379" s="114"/>
      <c r="H379" s="114"/>
      <c r="I379" s="94"/>
      <c r="J379" s="94"/>
      <c r="K379" s="114"/>
    </row>
    <row r="380" spans="2:11">
      <c r="B380" s="93"/>
      <c r="C380" s="114"/>
      <c r="D380" s="114"/>
      <c r="E380" s="114"/>
      <c r="F380" s="114"/>
      <c r="G380" s="114"/>
      <c r="H380" s="114"/>
      <c r="I380" s="94"/>
      <c r="J380" s="94"/>
      <c r="K380" s="114"/>
    </row>
    <row r="381" spans="2:11">
      <c r="B381" s="93"/>
      <c r="C381" s="114"/>
      <c r="D381" s="114"/>
      <c r="E381" s="114"/>
      <c r="F381" s="114"/>
      <c r="G381" s="114"/>
      <c r="H381" s="114"/>
      <c r="I381" s="94"/>
      <c r="J381" s="94"/>
      <c r="K381" s="114"/>
    </row>
    <row r="382" spans="2:11">
      <c r="B382" s="93"/>
      <c r="C382" s="114"/>
      <c r="D382" s="114"/>
      <c r="E382" s="114"/>
      <c r="F382" s="114"/>
      <c r="G382" s="114"/>
      <c r="H382" s="114"/>
      <c r="I382" s="94"/>
      <c r="J382" s="94"/>
      <c r="K382" s="114"/>
    </row>
    <row r="383" spans="2:11">
      <c r="B383" s="93"/>
      <c r="C383" s="114"/>
      <c r="D383" s="114"/>
      <c r="E383" s="114"/>
      <c r="F383" s="114"/>
      <c r="G383" s="114"/>
      <c r="H383" s="114"/>
      <c r="I383" s="94"/>
      <c r="J383" s="94"/>
      <c r="K383" s="114"/>
    </row>
    <row r="384" spans="2:11">
      <c r="B384" s="93"/>
      <c r="C384" s="114"/>
      <c r="D384" s="114"/>
      <c r="E384" s="114"/>
      <c r="F384" s="114"/>
      <c r="G384" s="114"/>
      <c r="H384" s="114"/>
      <c r="I384" s="94"/>
      <c r="J384" s="94"/>
      <c r="K384" s="114"/>
    </row>
    <row r="385" spans="2:11">
      <c r="B385" s="93"/>
      <c r="C385" s="114"/>
      <c r="D385" s="114"/>
      <c r="E385" s="114"/>
      <c r="F385" s="114"/>
      <c r="G385" s="114"/>
      <c r="H385" s="114"/>
      <c r="I385" s="94"/>
      <c r="J385" s="94"/>
      <c r="K385" s="114"/>
    </row>
    <row r="386" spans="2:11">
      <c r="B386" s="93"/>
      <c r="C386" s="114"/>
      <c r="D386" s="114"/>
      <c r="E386" s="114"/>
      <c r="F386" s="114"/>
      <c r="G386" s="114"/>
      <c r="H386" s="114"/>
      <c r="I386" s="94"/>
      <c r="J386" s="94"/>
      <c r="K386" s="114"/>
    </row>
    <row r="387" spans="2:11">
      <c r="B387" s="93"/>
      <c r="C387" s="114"/>
      <c r="D387" s="114"/>
      <c r="E387" s="114"/>
      <c r="F387" s="114"/>
      <c r="G387" s="114"/>
      <c r="H387" s="114"/>
      <c r="I387" s="94"/>
      <c r="J387" s="94"/>
      <c r="K387" s="114"/>
    </row>
    <row r="388" spans="2:11">
      <c r="B388" s="93"/>
      <c r="C388" s="114"/>
      <c r="D388" s="114"/>
      <c r="E388" s="114"/>
      <c r="F388" s="114"/>
      <c r="G388" s="114"/>
      <c r="H388" s="114"/>
      <c r="I388" s="94"/>
      <c r="J388" s="94"/>
      <c r="K388" s="114"/>
    </row>
    <row r="389" spans="2:11">
      <c r="B389" s="93"/>
      <c r="C389" s="114"/>
      <c r="D389" s="114"/>
      <c r="E389" s="114"/>
      <c r="F389" s="114"/>
      <c r="G389" s="114"/>
      <c r="H389" s="114"/>
      <c r="I389" s="94"/>
      <c r="J389" s="94"/>
      <c r="K389" s="114"/>
    </row>
    <row r="390" spans="2:11">
      <c r="B390" s="93"/>
      <c r="C390" s="114"/>
      <c r="D390" s="114"/>
      <c r="E390" s="114"/>
      <c r="F390" s="114"/>
      <c r="G390" s="114"/>
      <c r="H390" s="114"/>
      <c r="I390" s="94"/>
      <c r="J390" s="94"/>
      <c r="K390" s="114"/>
    </row>
    <row r="391" spans="2:11">
      <c r="B391" s="93"/>
      <c r="C391" s="114"/>
      <c r="D391" s="114"/>
      <c r="E391" s="114"/>
      <c r="F391" s="114"/>
      <c r="G391" s="114"/>
      <c r="H391" s="114"/>
      <c r="I391" s="94"/>
      <c r="J391" s="94"/>
      <c r="K391" s="114"/>
    </row>
    <row r="392" spans="2:11">
      <c r="B392" s="93"/>
      <c r="C392" s="114"/>
      <c r="D392" s="114"/>
      <c r="E392" s="114"/>
      <c r="F392" s="114"/>
      <c r="G392" s="114"/>
      <c r="H392" s="114"/>
      <c r="I392" s="94"/>
      <c r="J392" s="94"/>
      <c r="K392" s="114"/>
    </row>
    <row r="393" spans="2:11">
      <c r="B393" s="93"/>
      <c r="C393" s="114"/>
      <c r="D393" s="114"/>
      <c r="E393" s="114"/>
      <c r="F393" s="114"/>
      <c r="G393" s="114"/>
      <c r="H393" s="114"/>
      <c r="I393" s="94"/>
      <c r="J393" s="94"/>
      <c r="K393" s="114"/>
    </row>
    <row r="394" spans="2:11">
      <c r="B394" s="93"/>
      <c r="C394" s="114"/>
      <c r="D394" s="114"/>
      <c r="E394" s="114"/>
      <c r="F394" s="114"/>
      <c r="G394" s="114"/>
      <c r="H394" s="114"/>
      <c r="I394" s="94"/>
      <c r="J394" s="94"/>
      <c r="K394" s="114"/>
    </row>
    <row r="395" spans="2:11">
      <c r="B395" s="93"/>
      <c r="C395" s="114"/>
      <c r="D395" s="114"/>
      <c r="E395" s="114"/>
      <c r="F395" s="114"/>
      <c r="G395" s="114"/>
      <c r="H395" s="114"/>
      <c r="I395" s="94"/>
      <c r="J395" s="94"/>
      <c r="K395" s="114"/>
    </row>
    <row r="396" spans="2:11">
      <c r="B396" s="93"/>
      <c r="C396" s="114"/>
      <c r="D396" s="114"/>
      <c r="E396" s="114"/>
      <c r="F396" s="114"/>
      <c r="G396" s="114"/>
      <c r="H396" s="114"/>
      <c r="I396" s="94"/>
      <c r="J396" s="94"/>
      <c r="K396" s="114"/>
    </row>
    <row r="397" spans="2:11">
      <c r="B397" s="93"/>
      <c r="C397" s="114"/>
      <c r="D397" s="114"/>
      <c r="E397" s="114"/>
      <c r="F397" s="114"/>
      <c r="G397" s="114"/>
      <c r="H397" s="114"/>
      <c r="I397" s="94"/>
      <c r="J397" s="94"/>
      <c r="K397" s="114"/>
    </row>
    <row r="398" spans="2:11">
      <c r="B398" s="93"/>
      <c r="C398" s="114"/>
      <c r="D398" s="114"/>
      <c r="E398" s="114"/>
      <c r="F398" s="114"/>
      <c r="G398" s="114"/>
      <c r="H398" s="114"/>
      <c r="I398" s="94"/>
      <c r="J398" s="94"/>
      <c r="K398" s="114"/>
    </row>
    <row r="399" spans="2:11">
      <c r="B399" s="93"/>
      <c r="C399" s="114"/>
      <c r="D399" s="114"/>
      <c r="E399" s="114"/>
      <c r="F399" s="114"/>
      <c r="G399" s="114"/>
      <c r="H399" s="114"/>
      <c r="I399" s="94"/>
      <c r="J399" s="94"/>
      <c r="K399" s="114"/>
    </row>
    <row r="400" spans="2:11">
      <c r="B400" s="93"/>
      <c r="C400" s="114"/>
      <c r="D400" s="114"/>
      <c r="E400" s="114"/>
      <c r="F400" s="114"/>
      <c r="G400" s="114"/>
      <c r="H400" s="114"/>
      <c r="I400" s="94"/>
      <c r="J400" s="94"/>
      <c r="K400" s="114"/>
    </row>
    <row r="401" spans="2:11">
      <c r="B401" s="93"/>
      <c r="C401" s="114"/>
      <c r="D401" s="114"/>
      <c r="E401" s="114"/>
      <c r="F401" s="114"/>
      <c r="G401" s="114"/>
      <c r="H401" s="114"/>
      <c r="I401" s="94"/>
      <c r="J401" s="94"/>
      <c r="K401" s="114"/>
    </row>
    <row r="402" spans="2:11">
      <c r="B402" s="93"/>
      <c r="C402" s="114"/>
      <c r="D402" s="114"/>
      <c r="E402" s="114"/>
      <c r="F402" s="114"/>
      <c r="G402" s="114"/>
      <c r="H402" s="114"/>
      <c r="I402" s="94"/>
      <c r="J402" s="94"/>
      <c r="K402" s="114"/>
    </row>
    <row r="403" spans="2:11">
      <c r="B403" s="93"/>
      <c r="C403" s="114"/>
      <c r="D403" s="114"/>
      <c r="E403" s="114"/>
      <c r="F403" s="114"/>
      <c r="G403" s="114"/>
      <c r="H403" s="114"/>
      <c r="I403" s="94"/>
      <c r="J403" s="94"/>
      <c r="K403" s="114"/>
    </row>
    <row r="404" spans="2:11">
      <c r="B404" s="93"/>
      <c r="C404" s="114"/>
      <c r="D404" s="114"/>
      <c r="E404" s="114"/>
      <c r="F404" s="114"/>
      <c r="G404" s="114"/>
      <c r="H404" s="114"/>
      <c r="I404" s="94"/>
      <c r="J404" s="94"/>
      <c r="K404" s="114"/>
    </row>
    <row r="405" spans="2:11">
      <c r="B405" s="93"/>
      <c r="C405" s="114"/>
      <c r="D405" s="114"/>
      <c r="E405" s="114"/>
      <c r="F405" s="114"/>
      <c r="G405" s="114"/>
      <c r="H405" s="114"/>
      <c r="I405" s="94"/>
      <c r="J405" s="94"/>
      <c r="K405" s="114"/>
    </row>
    <row r="406" spans="2:11">
      <c r="B406" s="93"/>
      <c r="C406" s="114"/>
      <c r="D406" s="114"/>
      <c r="E406" s="114"/>
      <c r="F406" s="114"/>
      <c r="G406" s="114"/>
      <c r="H406" s="114"/>
      <c r="I406" s="94"/>
      <c r="J406" s="94"/>
      <c r="K406" s="114"/>
    </row>
    <row r="407" spans="2:11">
      <c r="B407" s="93"/>
      <c r="C407" s="114"/>
      <c r="D407" s="114"/>
      <c r="E407" s="114"/>
      <c r="F407" s="114"/>
      <c r="G407" s="114"/>
      <c r="H407" s="114"/>
      <c r="I407" s="94"/>
      <c r="J407" s="94"/>
      <c r="K407" s="114"/>
    </row>
    <row r="408" spans="2:11">
      <c r="B408" s="93"/>
      <c r="C408" s="114"/>
      <c r="D408" s="114"/>
      <c r="E408" s="114"/>
      <c r="F408" s="114"/>
      <c r="G408" s="114"/>
      <c r="H408" s="114"/>
      <c r="I408" s="94"/>
      <c r="J408" s="94"/>
      <c r="K408" s="114"/>
    </row>
    <row r="409" spans="2:11">
      <c r="B409" s="93"/>
      <c r="C409" s="114"/>
      <c r="D409" s="114"/>
      <c r="E409" s="114"/>
      <c r="F409" s="114"/>
      <c r="G409" s="114"/>
      <c r="H409" s="114"/>
      <c r="I409" s="94"/>
      <c r="J409" s="94"/>
      <c r="K409" s="114"/>
    </row>
    <row r="410" spans="2:11">
      <c r="B410" s="93"/>
      <c r="C410" s="114"/>
      <c r="D410" s="114"/>
      <c r="E410" s="114"/>
      <c r="F410" s="114"/>
      <c r="G410" s="114"/>
      <c r="H410" s="114"/>
      <c r="I410" s="94"/>
      <c r="J410" s="94"/>
      <c r="K410" s="114"/>
    </row>
    <row r="411" spans="2:11">
      <c r="B411" s="93"/>
      <c r="C411" s="114"/>
      <c r="D411" s="114"/>
      <c r="E411" s="114"/>
      <c r="F411" s="114"/>
      <c r="G411" s="114"/>
      <c r="H411" s="114"/>
      <c r="I411" s="94"/>
      <c r="J411" s="94"/>
      <c r="K411" s="114"/>
    </row>
    <row r="412" spans="2:11">
      <c r="B412" s="93"/>
      <c r="C412" s="114"/>
      <c r="D412" s="114"/>
      <c r="E412" s="114"/>
      <c r="F412" s="114"/>
      <c r="G412" s="114"/>
      <c r="H412" s="114"/>
      <c r="I412" s="94"/>
      <c r="J412" s="94"/>
      <c r="K412" s="114"/>
    </row>
    <row r="413" spans="2:11">
      <c r="B413" s="93"/>
      <c r="C413" s="114"/>
      <c r="D413" s="114"/>
      <c r="E413" s="114"/>
      <c r="F413" s="114"/>
      <c r="G413" s="114"/>
      <c r="H413" s="114"/>
      <c r="I413" s="94"/>
      <c r="J413" s="94"/>
      <c r="K413" s="114"/>
    </row>
    <row r="414" spans="2:11">
      <c r="B414" s="93"/>
      <c r="C414" s="114"/>
      <c r="D414" s="114"/>
      <c r="E414" s="114"/>
      <c r="F414" s="114"/>
      <c r="G414" s="114"/>
      <c r="H414" s="114"/>
      <c r="I414" s="94"/>
      <c r="J414" s="94"/>
      <c r="K414" s="114"/>
    </row>
    <row r="415" spans="2:11">
      <c r="B415" s="93"/>
      <c r="C415" s="114"/>
      <c r="D415" s="114"/>
      <c r="E415" s="114"/>
      <c r="F415" s="114"/>
      <c r="G415" s="114"/>
      <c r="H415" s="114"/>
      <c r="I415" s="94"/>
      <c r="J415" s="94"/>
      <c r="K415" s="114"/>
    </row>
    <row r="416" spans="2:11">
      <c r="B416" s="93"/>
      <c r="C416" s="114"/>
      <c r="D416" s="114"/>
      <c r="E416" s="114"/>
      <c r="F416" s="114"/>
      <c r="G416" s="114"/>
      <c r="H416" s="114"/>
      <c r="I416" s="94"/>
      <c r="J416" s="94"/>
      <c r="K416" s="114"/>
    </row>
    <row r="417" spans="2:11">
      <c r="B417" s="93"/>
      <c r="C417" s="114"/>
      <c r="D417" s="114"/>
      <c r="E417" s="114"/>
      <c r="F417" s="114"/>
      <c r="G417" s="114"/>
      <c r="H417" s="114"/>
      <c r="I417" s="94"/>
      <c r="J417" s="94"/>
      <c r="K417" s="114"/>
    </row>
    <row r="418" spans="2:11">
      <c r="B418" s="93"/>
      <c r="C418" s="114"/>
      <c r="D418" s="114"/>
      <c r="E418" s="114"/>
      <c r="F418" s="114"/>
      <c r="G418" s="114"/>
      <c r="H418" s="114"/>
      <c r="I418" s="94"/>
      <c r="J418" s="94"/>
      <c r="K418" s="114"/>
    </row>
    <row r="419" spans="2:11">
      <c r="B419" s="93"/>
      <c r="C419" s="114"/>
      <c r="D419" s="114"/>
      <c r="E419" s="114"/>
      <c r="F419" s="114"/>
      <c r="G419" s="114"/>
      <c r="H419" s="114"/>
      <c r="I419" s="94"/>
      <c r="J419" s="94"/>
      <c r="K419" s="114"/>
    </row>
    <row r="420" spans="2:11">
      <c r="B420" s="93"/>
      <c r="C420" s="114"/>
      <c r="D420" s="114"/>
      <c r="E420" s="114"/>
      <c r="F420" s="114"/>
      <c r="G420" s="114"/>
      <c r="H420" s="114"/>
      <c r="I420" s="94"/>
      <c r="J420" s="94"/>
      <c r="K420" s="114"/>
    </row>
    <row r="421" spans="2:11">
      <c r="B421" s="93"/>
      <c r="C421" s="114"/>
      <c r="D421" s="114"/>
      <c r="E421" s="114"/>
      <c r="F421" s="114"/>
      <c r="G421" s="114"/>
      <c r="H421" s="114"/>
      <c r="I421" s="94"/>
      <c r="J421" s="94"/>
      <c r="K421" s="114"/>
    </row>
    <row r="422" spans="2:11">
      <c r="B422" s="93"/>
      <c r="C422" s="114"/>
      <c r="D422" s="114"/>
      <c r="E422" s="114"/>
      <c r="F422" s="114"/>
      <c r="G422" s="114"/>
      <c r="H422" s="114"/>
      <c r="I422" s="94"/>
      <c r="J422" s="94"/>
      <c r="K422" s="114"/>
    </row>
    <row r="423" spans="2:11">
      <c r="B423" s="93"/>
      <c r="C423" s="114"/>
      <c r="D423" s="114"/>
      <c r="E423" s="114"/>
      <c r="F423" s="114"/>
      <c r="G423" s="114"/>
      <c r="H423" s="114"/>
      <c r="I423" s="94"/>
      <c r="J423" s="94"/>
      <c r="K423" s="114"/>
    </row>
    <row r="424" spans="2:11">
      <c r="B424" s="93"/>
      <c r="C424" s="114"/>
      <c r="D424" s="114"/>
      <c r="E424" s="114"/>
      <c r="F424" s="114"/>
      <c r="G424" s="114"/>
      <c r="H424" s="114"/>
      <c r="I424" s="94"/>
      <c r="J424" s="94"/>
      <c r="K424" s="114"/>
    </row>
    <row r="425" spans="2:11">
      <c r="B425" s="93"/>
      <c r="C425" s="114"/>
      <c r="D425" s="114"/>
      <c r="E425" s="114"/>
      <c r="F425" s="114"/>
      <c r="G425" s="114"/>
      <c r="H425" s="114"/>
      <c r="I425" s="94"/>
      <c r="J425" s="94"/>
      <c r="K425" s="114"/>
    </row>
    <row r="426" spans="2:11">
      <c r="B426" s="93"/>
      <c r="C426" s="114"/>
      <c r="D426" s="114"/>
      <c r="E426" s="114"/>
      <c r="F426" s="114"/>
      <c r="G426" s="114"/>
      <c r="H426" s="114"/>
      <c r="I426" s="94"/>
      <c r="J426" s="94"/>
      <c r="K426" s="114"/>
    </row>
    <row r="427" spans="2:11">
      <c r="B427" s="93"/>
      <c r="C427" s="114"/>
      <c r="D427" s="114"/>
      <c r="E427" s="114"/>
      <c r="F427" s="114"/>
      <c r="G427" s="114"/>
      <c r="H427" s="114"/>
      <c r="I427" s="94"/>
      <c r="J427" s="94"/>
      <c r="K427" s="114"/>
    </row>
    <row r="428" spans="2:11">
      <c r="B428" s="93"/>
      <c r="C428" s="114"/>
      <c r="D428" s="114"/>
      <c r="E428" s="114"/>
      <c r="F428" s="114"/>
      <c r="G428" s="114"/>
      <c r="H428" s="114"/>
      <c r="I428" s="94"/>
      <c r="J428" s="94"/>
      <c r="K428" s="114"/>
    </row>
    <row r="429" spans="2:11">
      <c r="B429" s="93"/>
      <c r="C429" s="114"/>
      <c r="D429" s="114"/>
      <c r="E429" s="114"/>
      <c r="F429" s="114"/>
      <c r="G429" s="114"/>
      <c r="H429" s="114"/>
      <c r="I429" s="94"/>
      <c r="J429" s="94"/>
      <c r="K429" s="114"/>
    </row>
    <row r="430" spans="2:11">
      <c r="B430" s="93"/>
      <c r="C430" s="114"/>
      <c r="D430" s="114"/>
      <c r="E430" s="114"/>
      <c r="F430" s="114"/>
      <c r="G430" s="114"/>
      <c r="H430" s="114"/>
      <c r="I430" s="94"/>
      <c r="J430" s="94"/>
      <c r="K430" s="114"/>
    </row>
    <row r="431" spans="2:11">
      <c r="B431" s="93"/>
      <c r="C431" s="114"/>
      <c r="D431" s="114"/>
      <c r="E431" s="114"/>
      <c r="F431" s="114"/>
      <c r="G431" s="114"/>
      <c r="H431" s="114"/>
      <c r="I431" s="94"/>
      <c r="J431" s="94"/>
      <c r="K431" s="114"/>
    </row>
    <row r="432" spans="2:11">
      <c r="B432" s="93"/>
      <c r="C432" s="114"/>
      <c r="D432" s="114"/>
      <c r="E432" s="114"/>
      <c r="F432" s="114"/>
      <c r="G432" s="114"/>
      <c r="H432" s="114"/>
      <c r="I432" s="94"/>
      <c r="J432" s="94"/>
      <c r="K432" s="114"/>
    </row>
    <row r="433" spans="2:11">
      <c r="B433" s="93"/>
      <c r="C433" s="114"/>
      <c r="D433" s="114"/>
      <c r="E433" s="114"/>
      <c r="F433" s="114"/>
      <c r="G433" s="114"/>
      <c r="H433" s="114"/>
      <c r="I433" s="94"/>
      <c r="J433" s="94"/>
      <c r="K433" s="114"/>
    </row>
    <row r="434" spans="2:11">
      <c r="B434" s="93"/>
      <c r="C434" s="114"/>
      <c r="D434" s="114"/>
      <c r="E434" s="114"/>
      <c r="F434" s="114"/>
      <c r="G434" s="114"/>
      <c r="H434" s="114"/>
      <c r="I434" s="94"/>
      <c r="J434" s="94"/>
      <c r="K434" s="114"/>
    </row>
    <row r="435" spans="2:11">
      <c r="B435" s="93"/>
      <c r="C435" s="114"/>
      <c r="D435" s="114"/>
      <c r="E435" s="114"/>
      <c r="F435" s="114"/>
      <c r="G435" s="114"/>
      <c r="H435" s="114"/>
      <c r="I435" s="94"/>
      <c r="J435" s="94"/>
      <c r="K435" s="114"/>
    </row>
    <row r="436" spans="2:11">
      <c r="B436" s="93"/>
      <c r="C436" s="114"/>
      <c r="D436" s="114"/>
      <c r="E436" s="114"/>
      <c r="F436" s="114"/>
      <c r="G436" s="114"/>
      <c r="H436" s="114"/>
      <c r="I436" s="94"/>
      <c r="J436" s="94"/>
      <c r="K436" s="114"/>
    </row>
    <row r="437" spans="2:11">
      <c r="B437" s="93"/>
      <c r="C437" s="114"/>
      <c r="D437" s="114"/>
      <c r="E437" s="114"/>
      <c r="F437" s="114"/>
      <c r="G437" s="114"/>
      <c r="H437" s="114"/>
      <c r="I437" s="94"/>
      <c r="J437" s="94"/>
      <c r="K437" s="114"/>
    </row>
    <row r="438" spans="2:11">
      <c r="B438" s="93"/>
      <c r="C438" s="114"/>
      <c r="D438" s="114"/>
      <c r="E438" s="114"/>
      <c r="F438" s="114"/>
      <c r="G438" s="114"/>
      <c r="H438" s="114"/>
      <c r="I438" s="94"/>
      <c r="J438" s="94"/>
      <c r="K438" s="114"/>
    </row>
    <row r="439" spans="2:11">
      <c r="B439" s="93"/>
      <c r="C439" s="114"/>
      <c r="D439" s="114"/>
      <c r="E439" s="114"/>
      <c r="F439" s="114"/>
      <c r="G439" s="114"/>
      <c r="H439" s="114"/>
      <c r="I439" s="94"/>
      <c r="J439" s="94"/>
      <c r="K439" s="114"/>
    </row>
    <row r="440" spans="2:11">
      <c r="B440" s="93"/>
      <c r="C440" s="114"/>
      <c r="D440" s="114"/>
      <c r="E440" s="114"/>
      <c r="F440" s="114"/>
      <c r="G440" s="114"/>
      <c r="H440" s="114"/>
      <c r="I440" s="94"/>
      <c r="J440" s="94"/>
      <c r="K440" s="114"/>
    </row>
    <row r="441" spans="2:11">
      <c r="B441" s="93"/>
      <c r="C441" s="114"/>
      <c r="D441" s="114"/>
      <c r="E441" s="114"/>
      <c r="F441" s="114"/>
      <c r="G441" s="114"/>
      <c r="H441" s="114"/>
      <c r="I441" s="94"/>
      <c r="J441" s="94"/>
      <c r="K441" s="114"/>
    </row>
    <row r="442" spans="2:11">
      <c r="B442" s="93"/>
      <c r="C442" s="114"/>
      <c r="D442" s="114"/>
      <c r="E442" s="114"/>
      <c r="F442" s="114"/>
      <c r="G442" s="114"/>
      <c r="H442" s="114"/>
      <c r="I442" s="94"/>
      <c r="J442" s="94"/>
      <c r="K442" s="114"/>
    </row>
    <row r="443" spans="2:11">
      <c r="B443" s="93"/>
      <c r="C443" s="114"/>
      <c r="D443" s="114"/>
      <c r="E443" s="114"/>
      <c r="F443" s="114"/>
      <c r="G443" s="114"/>
      <c r="H443" s="114"/>
      <c r="I443" s="94"/>
      <c r="J443" s="94"/>
      <c r="K443" s="114"/>
    </row>
    <row r="444" spans="2:11">
      <c r="B444" s="93"/>
      <c r="C444" s="114"/>
      <c r="D444" s="114"/>
      <c r="E444" s="114"/>
      <c r="F444" s="114"/>
      <c r="G444" s="114"/>
      <c r="H444" s="114"/>
      <c r="I444" s="94"/>
      <c r="J444" s="94"/>
      <c r="K444" s="114"/>
    </row>
    <row r="445" spans="2:11">
      <c r="B445" s="93"/>
      <c r="C445" s="114"/>
      <c r="D445" s="114"/>
      <c r="E445" s="114"/>
      <c r="F445" s="114"/>
      <c r="G445" s="114"/>
      <c r="H445" s="114"/>
      <c r="I445" s="94"/>
      <c r="J445" s="94"/>
      <c r="K445" s="114"/>
    </row>
    <row r="446" spans="2:11">
      <c r="B446" s="93"/>
      <c r="C446" s="114"/>
      <c r="D446" s="114"/>
      <c r="E446" s="114"/>
      <c r="F446" s="114"/>
      <c r="G446" s="114"/>
      <c r="H446" s="114"/>
      <c r="I446" s="94"/>
      <c r="J446" s="94"/>
      <c r="K446" s="114"/>
    </row>
    <row r="447" spans="2:11">
      <c r="B447" s="93"/>
      <c r="C447" s="114"/>
      <c r="D447" s="114"/>
      <c r="E447" s="114"/>
      <c r="F447" s="114"/>
      <c r="G447" s="114"/>
      <c r="H447" s="114"/>
      <c r="I447" s="94"/>
      <c r="J447" s="94"/>
      <c r="K447" s="114"/>
    </row>
    <row r="448" spans="2:11">
      <c r="B448" s="93"/>
      <c r="C448" s="114"/>
      <c r="D448" s="114"/>
      <c r="E448" s="114"/>
      <c r="F448" s="114"/>
      <c r="G448" s="114"/>
      <c r="H448" s="114"/>
      <c r="I448" s="94"/>
      <c r="J448" s="94"/>
      <c r="K448" s="114"/>
    </row>
    <row r="449" spans="2:11">
      <c r="B449" s="93"/>
      <c r="C449" s="114"/>
      <c r="D449" s="114"/>
      <c r="E449" s="114"/>
      <c r="F449" s="114"/>
      <c r="G449" s="114"/>
      <c r="H449" s="114"/>
      <c r="I449" s="94"/>
      <c r="J449" s="94"/>
      <c r="K449" s="114"/>
    </row>
    <row r="450" spans="2:11">
      <c r="B450" s="93"/>
      <c r="C450" s="114"/>
      <c r="D450" s="114"/>
      <c r="E450" s="114"/>
      <c r="F450" s="114"/>
      <c r="G450" s="114"/>
      <c r="H450" s="114"/>
      <c r="I450" s="94"/>
      <c r="J450" s="94"/>
      <c r="K450" s="114"/>
    </row>
    <row r="451" spans="2:11">
      <c r="B451" s="93"/>
      <c r="C451" s="114"/>
      <c r="D451" s="114"/>
      <c r="E451" s="114"/>
      <c r="F451" s="114"/>
      <c r="G451" s="114"/>
      <c r="H451" s="114"/>
      <c r="I451" s="94"/>
      <c r="J451" s="94"/>
      <c r="K451" s="114"/>
    </row>
    <row r="452" spans="2:11">
      <c r="B452" s="93"/>
      <c r="C452" s="114"/>
      <c r="D452" s="114"/>
      <c r="E452" s="114"/>
      <c r="F452" s="114"/>
      <c r="G452" s="114"/>
      <c r="H452" s="114"/>
      <c r="I452" s="94"/>
      <c r="J452" s="94"/>
      <c r="K452" s="114"/>
    </row>
    <row r="453" spans="2:11">
      <c r="B453" s="93"/>
      <c r="C453" s="114"/>
      <c r="D453" s="114"/>
      <c r="E453" s="114"/>
      <c r="F453" s="114"/>
      <c r="G453" s="114"/>
      <c r="H453" s="114"/>
      <c r="I453" s="94"/>
      <c r="J453" s="94"/>
      <c r="K453" s="114"/>
    </row>
    <row r="454" spans="2:11">
      <c r="B454" s="93"/>
      <c r="C454" s="114"/>
      <c r="D454" s="114"/>
      <c r="E454" s="114"/>
      <c r="F454" s="114"/>
      <c r="G454" s="114"/>
      <c r="H454" s="114"/>
      <c r="I454" s="94"/>
      <c r="J454" s="94"/>
      <c r="K454" s="114"/>
    </row>
    <row r="455" spans="2:11">
      <c r="B455" s="93"/>
      <c r="C455" s="114"/>
      <c r="D455" s="114"/>
      <c r="E455" s="114"/>
      <c r="F455" s="114"/>
      <c r="G455" s="114"/>
      <c r="H455" s="114"/>
      <c r="I455" s="94"/>
      <c r="J455" s="94"/>
      <c r="K455" s="114"/>
    </row>
    <row r="456" spans="2:11">
      <c r="B456" s="93"/>
      <c r="C456" s="114"/>
      <c r="D456" s="114"/>
      <c r="E456" s="114"/>
      <c r="F456" s="114"/>
      <c r="G456" s="114"/>
      <c r="H456" s="114"/>
      <c r="I456" s="94"/>
      <c r="J456" s="94"/>
      <c r="K456" s="114"/>
    </row>
    <row r="457" spans="2:11">
      <c r="B457" s="93"/>
      <c r="C457" s="114"/>
      <c r="D457" s="114"/>
      <c r="E457" s="114"/>
      <c r="F457" s="114"/>
      <c r="G457" s="114"/>
      <c r="H457" s="114"/>
      <c r="I457" s="94"/>
      <c r="J457" s="94"/>
      <c r="K457" s="114"/>
    </row>
    <row r="458" spans="2:11">
      <c r="B458" s="93"/>
      <c r="C458" s="114"/>
      <c r="D458" s="114"/>
      <c r="E458" s="114"/>
      <c r="F458" s="114"/>
      <c r="G458" s="114"/>
      <c r="H458" s="114"/>
      <c r="I458" s="94"/>
      <c r="J458" s="94"/>
      <c r="K458" s="114"/>
    </row>
    <row r="459" spans="2:11">
      <c r="B459" s="93"/>
      <c r="C459" s="114"/>
      <c r="D459" s="114"/>
      <c r="E459" s="114"/>
      <c r="F459" s="114"/>
      <c r="G459" s="114"/>
      <c r="H459" s="114"/>
      <c r="I459" s="94"/>
      <c r="J459" s="94"/>
      <c r="K459" s="114"/>
    </row>
    <row r="460" spans="2:11">
      <c r="B460" s="93"/>
      <c r="C460" s="114"/>
      <c r="D460" s="114"/>
      <c r="E460" s="114"/>
      <c r="F460" s="114"/>
      <c r="G460" s="114"/>
      <c r="H460" s="114"/>
      <c r="I460" s="94"/>
      <c r="J460" s="94"/>
      <c r="K460" s="114"/>
    </row>
    <row r="461" spans="2:11">
      <c r="B461" s="93"/>
      <c r="C461" s="114"/>
      <c r="D461" s="114"/>
      <c r="E461" s="114"/>
      <c r="F461" s="114"/>
      <c r="G461" s="114"/>
      <c r="H461" s="114"/>
      <c r="I461" s="94"/>
      <c r="J461" s="94"/>
      <c r="K461" s="114"/>
    </row>
    <row r="462" spans="2:11">
      <c r="B462" s="93"/>
      <c r="C462" s="114"/>
      <c r="D462" s="114"/>
      <c r="E462" s="114"/>
      <c r="F462" s="114"/>
      <c r="G462" s="114"/>
      <c r="H462" s="114"/>
      <c r="I462" s="94"/>
      <c r="J462" s="94"/>
      <c r="K462" s="114"/>
    </row>
    <row r="463" spans="2:11">
      <c r="B463" s="93"/>
      <c r="C463" s="114"/>
      <c r="D463" s="114"/>
      <c r="E463" s="114"/>
      <c r="F463" s="114"/>
      <c r="G463" s="114"/>
      <c r="H463" s="114"/>
      <c r="I463" s="94"/>
      <c r="J463" s="94"/>
      <c r="K463" s="114"/>
    </row>
    <row r="464" spans="2:11">
      <c r="B464" s="93"/>
      <c r="C464" s="114"/>
      <c r="D464" s="114"/>
      <c r="E464" s="114"/>
      <c r="F464" s="114"/>
      <c r="G464" s="114"/>
      <c r="H464" s="114"/>
      <c r="I464" s="94"/>
      <c r="J464" s="94"/>
      <c r="K464" s="114"/>
    </row>
    <row r="465" spans="2:11">
      <c r="B465" s="93"/>
      <c r="C465" s="114"/>
      <c r="D465" s="114"/>
      <c r="E465" s="114"/>
      <c r="F465" s="114"/>
      <c r="G465" s="114"/>
      <c r="H465" s="114"/>
      <c r="I465" s="94"/>
      <c r="J465" s="94"/>
      <c r="K465" s="114"/>
    </row>
    <row r="466" spans="2:11">
      <c r="B466" s="93"/>
      <c r="C466" s="114"/>
      <c r="D466" s="114"/>
      <c r="E466" s="114"/>
      <c r="F466" s="114"/>
      <c r="G466" s="114"/>
      <c r="H466" s="114"/>
      <c r="I466" s="94"/>
      <c r="J466" s="94"/>
      <c r="K466" s="114"/>
    </row>
    <row r="467" spans="2:11">
      <c r="B467" s="93"/>
      <c r="C467" s="114"/>
      <c r="D467" s="114"/>
      <c r="E467" s="114"/>
      <c r="F467" s="114"/>
      <c r="G467" s="114"/>
      <c r="H467" s="114"/>
      <c r="I467" s="94"/>
      <c r="J467" s="94"/>
      <c r="K467" s="114"/>
    </row>
    <row r="468" spans="2:11">
      <c r="B468" s="93"/>
      <c r="C468" s="114"/>
      <c r="D468" s="114"/>
      <c r="E468" s="114"/>
      <c r="F468" s="114"/>
      <c r="G468" s="114"/>
      <c r="H468" s="114"/>
      <c r="I468" s="94"/>
      <c r="J468" s="94"/>
      <c r="K468" s="114"/>
    </row>
    <row r="469" spans="2:11">
      <c r="B469" s="93"/>
      <c r="C469" s="114"/>
      <c r="D469" s="114"/>
      <c r="E469" s="114"/>
      <c r="F469" s="114"/>
      <c r="G469" s="114"/>
      <c r="H469" s="114"/>
      <c r="I469" s="94"/>
      <c r="J469" s="94"/>
      <c r="K469" s="114"/>
    </row>
    <row r="470" spans="2:11">
      <c r="B470" s="93"/>
      <c r="C470" s="114"/>
      <c r="D470" s="114"/>
      <c r="E470" s="114"/>
      <c r="F470" s="114"/>
      <c r="G470" s="114"/>
      <c r="H470" s="114"/>
      <c r="I470" s="94"/>
      <c r="J470" s="94"/>
      <c r="K470" s="114"/>
    </row>
    <row r="471" spans="2:11">
      <c r="B471" s="93"/>
      <c r="C471" s="114"/>
      <c r="D471" s="114"/>
      <c r="E471" s="114"/>
      <c r="F471" s="114"/>
      <c r="G471" s="114"/>
      <c r="H471" s="114"/>
      <c r="I471" s="94"/>
      <c r="J471" s="94"/>
      <c r="K471" s="114"/>
    </row>
    <row r="472" spans="2:11">
      <c r="B472" s="93"/>
      <c r="C472" s="114"/>
      <c r="D472" s="114"/>
      <c r="E472" s="114"/>
      <c r="F472" s="114"/>
      <c r="G472" s="114"/>
      <c r="H472" s="114"/>
      <c r="I472" s="94"/>
      <c r="J472" s="94"/>
      <c r="K472" s="114"/>
    </row>
    <row r="473" spans="2:11">
      <c r="B473" s="93"/>
      <c r="C473" s="114"/>
      <c r="D473" s="114"/>
      <c r="E473" s="114"/>
      <c r="F473" s="114"/>
      <c r="G473" s="114"/>
      <c r="H473" s="114"/>
      <c r="I473" s="94"/>
      <c r="J473" s="94"/>
      <c r="K473" s="114"/>
    </row>
    <row r="474" spans="2:11">
      <c r="B474" s="93"/>
      <c r="C474" s="114"/>
      <c r="D474" s="114"/>
      <c r="E474" s="114"/>
      <c r="F474" s="114"/>
      <c r="G474" s="114"/>
      <c r="H474" s="114"/>
      <c r="I474" s="94"/>
      <c r="J474" s="94"/>
      <c r="K474" s="114"/>
    </row>
    <row r="475" spans="2:11">
      <c r="B475" s="93"/>
      <c r="C475" s="114"/>
      <c r="D475" s="114"/>
      <c r="E475" s="114"/>
      <c r="F475" s="114"/>
      <c r="G475" s="114"/>
      <c r="H475" s="114"/>
      <c r="I475" s="94"/>
      <c r="J475" s="94"/>
      <c r="K475" s="114"/>
    </row>
    <row r="476" spans="2:11">
      <c r="B476" s="93"/>
      <c r="C476" s="114"/>
      <c r="D476" s="114"/>
      <c r="E476" s="114"/>
      <c r="F476" s="114"/>
      <c r="G476" s="114"/>
      <c r="H476" s="114"/>
      <c r="I476" s="94"/>
      <c r="J476" s="94"/>
      <c r="K476" s="114"/>
    </row>
    <row r="477" spans="2:11">
      <c r="B477" s="93"/>
      <c r="C477" s="114"/>
      <c r="D477" s="114"/>
      <c r="E477" s="114"/>
      <c r="F477" s="114"/>
      <c r="G477" s="114"/>
      <c r="H477" s="114"/>
      <c r="I477" s="94"/>
      <c r="J477" s="94"/>
      <c r="K477" s="114"/>
    </row>
    <row r="478" spans="2:11">
      <c r="B478" s="93"/>
      <c r="C478" s="114"/>
      <c r="D478" s="114"/>
      <c r="E478" s="114"/>
      <c r="F478" s="114"/>
      <c r="G478" s="114"/>
      <c r="H478" s="114"/>
      <c r="I478" s="94"/>
      <c r="J478" s="94"/>
      <c r="K478" s="114"/>
    </row>
    <row r="479" spans="2:11">
      <c r="B479" s="93"/>
      <c r="C479" s="114"/>
      <c r="D479" s="114"/>
      <c r="E479" s="114"/>
      <c r="F479" s="114"/>
      <c r="G479" s="114"/>
      <c r="H479" s="114"/>
      <c r="I479" s="94"/>
      <c r="J479" s="94"/>
      <c r="K479" s="114"/>
    </row>
    <row r="480" spans="2:11">
      <c r="B480" s="93"/>
      <c r="C480" s="114"/>
      <c r="D480" s="114"/>
      <c r="E480" s="114"/>
      <c r="F480" s="114"/>
      <c r="G480" s="114"/>
      <c r="H480" s="114"/>
      <c r="I480" s="94"/>
      <c r="J480" s="94"/>
      <c r="K480" s="114"/>
    </row>
    <row r="481" spans="2:11">
      <c r="B481" s="93"/>
      <c r="C481" s="114"/>
      <c r="D481" s="114"/>
      <c r="E481" s="114"/>
      <c r="F481" s="114"/>
      <c r="G481" s="114"/>
      <c r="H481" s="114"/>
      <c r="I481" s="94"/>
      <c r="J481" s="94"/>
      <c r="K481" s="114"/>
    </row>
    <row r="482" spans="2:11">
      <c r="B482" s="93"/>
      <c r="C482" s="114"/>
      <c r="D482" s="114"/>
      <c r="E482" s="114"/>
      <c r="F482" s="114"/>
      <c r="G482" s="114"/>
      <c r="H482" s="114"/>
      <c r="I482" s="94"/>
      <c r="J482" s="94"/>
      <c r="K482" s="114"/>
    </row>
    <row r="483" spans="2:11">
      <c r="B483" s="93"/>
      <c r="C483" s="114"/>
      <c r="D483" s="114"/>
      <c r="E483" s="114"/>
      <c r="F483" s="114"/>
      <c r="G483" s="114"/>
      <c r="H483" s="114"/>
      <c r="I483" s="94"/>
      <c r="J483" s="94"/>
      <c r="K483" s="114"/>
    </row>
    <row r="484" spans="2:11">
      <c r="B484" s="93"/>
      <c r="C484" s="114"/>
      <c r="D484" s="114"/>
      <c r="E484" s="114"/>
      <c r="F484" s="114"/>
      <c r="G484" s="114"/>
      <c r="H484" s="114"/>
      <c r="I484" s="94"/>
      <c r="J484" s="94"/>
      <c r="K484" s="114"/>
    </row>
    <row r="485" spans="2:11">
      <c r="B485" s="93"/>
      <c r="C485" s="114"/>
      <c r="D485" s="114"/>
      <c r="E485" s="114"/>
      <c r="F485" s="114"/>
      <c r="G485" s="114"/>
      <c r="H485" s="114"/>
      <c r="I485" s="94"/>
      <c r="J485" s="94"/>
      <c r="K485" s="114"/>
    </row>
    <row r="486" spans="2:11">
      <c r="B486" s="93"/>
      <c r="C486" s="114"/>
      <c r="D486" s="114"/>
      <c r="E486" s="114"/>
      <c r="F486" s="114"/>
      <c r="G486" s="114"/>
      <c r="H486" s="114"/>
      <c r="I486" s="94"/>
      <c r="J486" s="94"/>
      <c r="K486" s="114"/>
    </row>
    <row r="487" spans="2:11">
      <c r="B487" s="93"/>
      <c r="C487" s="114"/>
      <c r="D487" s="114"/>
      <c r="E487" s="114"/>
      <c r="F487" s="114"/>
      <c r="G487" s="114"/>
      <c r="H487" s="114"/>
      <c r="I487" s="94"/>
      <c r="J487" s="94"/>
      <c r="K487" s="114"/>
    </row>
    <row r="488" spans="2:11">
      <c r="B488" s="93"/>
      <c r="C488" s="114"/>
      <c r="D488" s="114"/>
      <c r="E488" s="114"/>
      <c r="F488" s="114"/>
      <c r="G488" s="114"/>
      <c r="H488" s="114"/>
      <c r="I488" s="94"/>
      <c r="J488" s="94"/>
      <c r="K488" s="114"/>
    </row>
    <row r="489" spans="2:11">
      <c r="B489" s="93"/>
      <c r="C489" s="114"/>
      <c r="D489" s="114"/>
      <c r="E489" s="114"/>
      <c r="F489" s="114"/>
      <c r="G489" s="114"/>
      <c r="H489" s="114"/>
      <c r="I489" s="94"/>
      <c r="J489" s="94"/>
      <c r="K489" s="114"/>
    </row>
    <row r="490" spans="2:11">
      <c r="B490" s="93"/>
      <c r="C490" s="114"/>
      <c r="D490" s="114"/>
      <c r="E490" s="114"/>
      <c r="F490" s="114"/>
      <c r="G490" s="114"/>
      <c r="H490" s="114"/>
      <c r="I490" s="94"/>
      <c r="J490" s="94"/>
      <c r="K490" s="114"/>
    </row>
    <row r="491" spans="2:11">
      <c r="B491" s="93"/>
      <c r="C491" s="114"/>
      <c r="D491" s="114"/>
      <c r="E491" s="114"/>
      <c r="F491" s="114"/>
      <c r="G491" s="114"/>
      <c r="H491" s="114"/>
      <c r="I491" s="94"/>
      <c r="J491" s="94"/>
      <c r="K491" s="114"/>
    </row>
    <row r="492" spans="2:11">
      <c r="B492" s="93"/>
      <c r="C492" s="114"/>
      <c r="D492" s="114"/>
      <c r="E492" s="114"/>
      <c r="F492" s="114"/>
      <c r="G492" s="114"/>
      <c r="H492" s="114"/>
      <c r="I492" s="94"/>
      <c r="J492" s="94"/>
      <c r="K492" s="114"/>
    </row>
    <row r="493" spans="2:11">
      <c r="B493" s="93"/>
      <c r="C493" s="114"/>
      <c r="D493" s="114"/>
      <c r="E493" s="114"/>
      <c r="F493" s="114"/>
      <c r="G493" s="114"/>
      <c r="H493" s="114"/>
      <c r="I493" s="94"/>
      <c r="J493" s="94"/>
      <c r="K493" s="114"/>
    </row>
    <row r="494" spans="2:11">
      <c r="B494" s="93"/>
      <c r="C494" s="114"/>
      <c r="D494" s="114"/>
      <c r="E494" s="114"/>
      <c r="F494" s="114"/>
      <c r="G494" s="114"/>
      <c r="H494" s="114"/>
      <c r="I494" s="94"/>
      <c r="J494" s="94"/>
      <c r="K494" s="114"/>
    </row>
    <row r="495" spans="2:11">
      <c r="B495" s="93"/>
      <c r="C495" s="114"/>
      <c r="D495" s="114"/>
      <c r="E495" s="114"/>
      <c r="F495" s="114"/>
      <c r="G495" s="114"/>
      <c r="H495" s="114"/>
      <c r="I495" s="94"/>
      <c r="J495" s="94"/>
      <c r="K495" s="114"/>
    </row>
    <row r="496" spans="2:11">
      <c r="B496" s="93"/>
      <c r="C496" s="114"/>
      <c r="D496" s="114"/>
      <c r="E496" s="114"/>
      <c r="F496" s="114"/>
      <c r="G496" s="114"/>
      <c r="H496" s="114"/>
      <c r="I496" s="94"/>
      <c r="J496" s="94"/>
      <c r="K496" s="114"/>
    </row>
    <row r="497" spans="2:11">
      <c r="B497" s="93"/>
      <c r="C497" s="114"/>
      <c r="D497" s="114"/>
      <c r="E497" s="114"/>
      <c r="F497" s="114"/>
      <c r="G497" s="114"/>
      <c r="H497" s="114"/>
      <c r="I497" s="94"/>
      <c r="J497" s="94"/>
      <c r="K497" s="114"/>
    </row>
    <row r="498" spans="2:11">
      <c r="B498" s="93"/>
      <c r="C498" s="114"/>
      <c r="D498" s="114"/>
      <c r="E498" s="114"/>
      <c r="F498" s="114"/>
      <c r="G498" s="114"/>
      <c r="H498" s="114"/>
      <c r="I498" s="94"/>
      <c r="J498" s="94"/>
      <c r="K498" s="114"/>
    </row>
    <row r="499" spans="2:11">
      <c r="B499" s="93"/>
      <c r="C499" s="114"/>
      <c r="D499" s="114"/>
      <c r="E499" s="114"/>
      <c r="F499" s="114"/>
      <c r="G499" s="114"/>
      <c r="H499" s="114"/>
      <c r="I499" s="94"/>
      <c r="J499" s="94"/>
      <c r="K499" s="114"/>
    </row>
    <row r="500" spans="2:11">
      <c r="B500" s="93"/>
      <c r="C500" s="114"/>
      <c r="D500" s="114"/>
      <c r="E500" s="114"/>
      <c r="F500" s="114"/>
      <c r="G500" s="114"/>
      <c r="H500" s="114"/>
      <c r="I500" s="94"/>
      <c r="J500" s="94"/>
      <c r="K500" s="114"/>
    </row>
    <row r="501" spans="2:11">
      <c r="B501" s="93"/>
      <c r="C501" s="114"/>
      <c r="D501" s="114"/>
      <c r="E501" s="114"/>
      <c r="F501" s="114"/>
      <c r="G501" s="114"/>
      <c r="H501" s="114"/>
      <c r="I501" s="94"/>
      <c r="J501" s="94"/>
      <c r="K501" s="114"/>
    </row>
    <row r="502" spans="2:11">
      <c r="B502" s="93"/>
      <c r="C502" s="114"/>
      <c r="D502" s="114"/>
      <c r="E502" s="114"/>
      <c r="F502" s="114"/>
      <c r="G502" s="114"/>
      <c r="H502" s="114"/>
      <c r="I502" s="94"/>
      <c r="J502" s="94"/>
      <c r="K502" s="114"/>
    </row>
    <row r="503" spans="2:11">
      <c r="B503" s="93"/>
      <c r="C503" s="114"/>
      <c r="D503" s="114"/>
      <c r="E503" s="114"/>
      <c r="F503" s="114"/>
      <c r="G503" s="114"/>
      <c r="H503" s="114"/>
      <c r="I503" s="94"/>
      <c r="J503" s="94"/>
      <c r="K503" s="114"/>
    </row>
    <row r="504" spans="2:11">
      <c r="B504" s="93"/>
      <c r="C504" s="114"/>
      <c r="D504" s="114"/>
      <c r="E504" s="114"/>
      <c r="F504" s="114"/>
      <c r="G504" s="114"/>
      <c r="H504" s="114"/>
      <c r="I504" s="94"/>
      <c r="J504" s="94"/>
      <c r="K504" s="114"/>
    </row>
    <row r="505" spans="2:11">
      <c r="B505" s="93"/>
      <c r="C505" s="114"/>
      <c r="D505" s="114"/>
      <c r="E505" s="114"/>
      <c r="F505" s="114"/>
      <c r="G505" s="114"/>
      <c r="H505" s="114"/>
      <c r="I505" s="94"/>
      <c r="J505" s="94"/>
      <c r="K505" s="114"/>
    </row>
    <row r="506" spans="2:11">
      <c r="B506" s="93"/>
      <c r="C506" s="114"/>
      <c r="D506" s="114"/>
      <c r="E506" s="114"/>
      <c r="F506" s="114"/>
      <c r="G506" s="114"/>
      <c r="H506" s="114"/>
      <c r="I506" s="94"/>
      <c r="J506" s="94"/>
      <c r="K506" s="114"/>
    </row>
    <row r="507" spans="2:11">
      <c r="B507" s="93"/>
      <c r="C507" s="114"/>
      <c r="D507" s="114"/>
      <c r="E507" s="114"/>
      <c r="F507" s="114"/>
      <c r="G507" s="114"/>
      <c r="H507" s="114"/>
      <c r="I507" s="94"/>
      <c r="J507" s="94"/>
      <c r="K507" s="114"/>
    </row>
    <row r="508" spans="2:11">
      <c r="B508" s="93"/>
      <c r="C508" s="114"/>
      <c r="D508" s="114"/>
      <c r="E508" s="114"/>
      <c r="F508" s="114"/>
      <c r="G508" s="114"/>
      <c r="H508" s="114"/>
      <c r="I508" s="94"/>
      <c r="J508" s="94"/>
      <c r="K508" s="114"/>
    </row>
    <row r="509" spans="2:11">
      <c r="B509" s="93"/>
      <c r="C509" s="114"/>
      <c r="D509" s="114"/>
      <c r="E509" s="114"/>
      <c r="F509" s="114"/>
      <c r="G509" s="114"/>
      <c r="H509" s="114"/>
      <c r="I509" s="94"/>
      <c r="J509" s="94"/>
      <c r="K509" s="114"/>
    </row>
    <row r="510" spans="2:11">
      <c r="B510" s="93"/>
      <c r="C510" s="114"/>
      <c r="D510" s="114"/>
      <c r="E510" s="114"/>
      <c r="F510" s="114"/>
      <c r="G510" s="114"/>
      <c r="H510" s="114"/>
      <c r="I510" s="94"/>
      <c r="J510" s="94"/>
      <c r="K510" s="114"/>
    </row>
    <row r="511" spans="2:11">
      <c r="B511" s="93"/>
      <c r="C511" s="114"/>
      <c r="D511" s="114"/>
      <c r="E511" s="114"/>
      <c r="F511" s="114"/>
      <c r="G511" s="114"/>
      <c r="H511" s="114"/>
      <c r="I511" s="94"/>
      <c r="J511" s="94"/>
      <c r="K511" s="114"/>
    </row>
    <row r="512" spans="2:11">
      <c r="B512" s="93"/>
      <c r="C512" s="114"/>
      <c r="D512" s="114"/>
      <c r="E512" s="114"/>
      <c r="F512" s="114"/>
      <c r="G512" s="114"/>
      <c r="H512" s="114"/>
      <c r="I512" s="94"/>
      <c r="J512" s="94"/>
      <c r="K512" s="114"/>
    </row>
    <row r="513" spans="2:11">
      <c r="B513" s="93"/>
      <c r="C513" s="114"/>
      <c r="D513" s="114"/>
      <c r="E513" s="114"/>
      <c r="F513" s="114"/>
      <c r="G513" s="114"/>
      <c r="H513" s="114"/>
      <c r="I513" s="94"/>
      <c r="J513" s="94"/>
      <c r="K513" s="114"/>
    </row>
    <row r="514" spans="2:11">
      <c r="B514" s="93"/>
      <c r="C514" s="114"/>
      <c r="D514" s="114"/>
      <c r="E514" s="114"/>
      <c r="F514" s="114"/>
      <c r="G514" s="114"/>
      <c r="H514" s="114"/>
      <c r="I514" s="94"/>
      <c r="J514" s="94"/>
      <c r="K514" s="114"/>
    </row>
    <row r="515" spans="2:11">
      <c r="B515" s="93"/>
      <c r="C515" s="114"/>
      <c r="D515" s="114"/>
      <c r="E515" s="114"/>
      <c r="F515" s="114"/>
      <c r="G515" s="114"/>
      <c r="H515" s="114"/>
      <c r="I515" s="94"/>
      <c r="J515" s="94"/>
      <c r="K515" s="114"/>
    </row>
    <row r="516" spans="2:11">
      <c r="B516" s="93"/>
      <c r="C516" s="114"/>
      <c r="D516" s="114"/>
      <c r="E516" s="114"/>
      <c r="F516" s="114"/>
      <c r="G516" s="114"/>
      <c r="H516" s="114"/>
      <c r="I516" s="94"/>
      <c r="J516" s="94"/>
      <c r="K516" s="114"/>
    </row>
    <row r="517" spans="2:11">
      <c r="B517" s="93"/>
      <c r="C517" s="114"/>
      <c r="D517" s="114"/>
      <c r="E517" s="114"/>
      <c r="F517" s="114"/>
      <c r="G517" s="114"/>
      <c r="H517" s="114"/>
      <c r="I517" s="94"/>
      <c r="J517" s="94"/>
      <c r="K517" s="114"/>
    </row>
    <row r="518" spans="2:11">
      <c r="B518" s="93"/>
      <c r="C518" s="114"/>
      <c r="D518" s="114"/>
      <c r="E518" s="114"/>
      <c r="F518" s="114"/>
      <c r="G518" s="114"/>
      <c r="H518" s="114"/>
      <c r="I518" s="94"/>
      <c r="J518" s="94"/>
      <c r="K518" s="114"/>
    </row>
    <row r="519" spans="2:11">
      <c r="B519" s="93"/>
      <c r="C519" s="114"/>
      <c r="D519" s="114"/>
      <c r="E519" s="114"/>
      <c r="F519" s="114"/>
      <c r="G519" s="114"/>
      <c r="H519" s="114"/>
      <c r="I519" s="94"/>
      <c r="J519" s="94"/>
      <c r="K519" s="114"/>
    </row>
    <row r="520" spans="2:11">
      <c r="B520" s="93"/>
      <c r="C520" s="114"/>
      <c r="D520" s="114"/>
      <c r="E520" s="114"/>
      <c r="F520" s="114"/>
      <c r="G520" s="114"/>
      <c r="H520" s="114"/>
      <c r="I520" s="94"/>
      <c r="J520" s="94"/>
      <c r="K520" s="114"/>
    </row>
    <row r="521" spans="2:11">
      <c r="B521" s="93"/>
      <c r="C521" s="114"/>
      <c r="D521" s="114"/>
      <c r="E521" s="114"/>
      <c r="F521" s="114"/>
      <c r="G521" s="114"/>
      <c r="H521" s="114"/>
      <c r="I521" s="94"/>
      <c r="J521" s="94"/>
      <c r="K521" s="114"/>
    </row>
    <row r="522" spans="2:11">
      <c r="B522" s="93"/>
      <c r="C522" s="114"/>
      <c r="D522" s="114"/>
      <c r="E522" s="114"/>
      <c r="F522" s="114"/>
      <c r="G522" s="114"/>
      <c r="H522" s="114"/>
      <c r="I522" s="94"/>
      <c r="J522" s="94"/>
      <c r="K522" s="114"/>
    </row>
    <row r="523" spans="2:11">
      <c r="B523" s="93"/>
      <c r="C523" s="114"/>
      <c r="D523" s="114"/>
      <c r="E523" s="114"/>
      <c r="F523" s="114"/>
      <c r="G523" s="114"/>
      <c r="H523" s="114"/>
      <c r="I523" s="94"/>
      <c r="J523" s="94"/>
      <c r="K523" s="114"/>
    </row>
    <row r="524" spans="2:11">
      <c r="B524" s="93"/>
      <c r="C524" s="114"/>
      <c r="D524" s="114"/>
      <c r="E524" s="114"/>
      <c r="F524" s="114"/>
      <c r="G524" s="114"/>
      <c r="H524" s="114"/>
      <c r="I524" s="94"/>
      <c r="J524" s="94"/>
      <c r="K524" s="114"/>
    </row>
    <row r="525" spans="2:11">
      <c r="B525" s="93"/>
      <c r="C525" s="114"/>
      <c r="D525" s="114"/>
      <c r="E525" s="114"/>
      <c r="F525" s="114"/>
      <c r="G525" s="114"/>
      <c r="H525" s="114"/>
      <c r="I525" s="94"/>
      <c r="J525" s="94"/>
      <c r="K525" s="114"/>
    </row>
    <row r="526" spans="2:11">
      <c r="B526" s="93"/>
      <c r="C526" s="114"/>
      <c r="D526" s="114"/>
      <c r="E526" s="114"/>
      <c r="F526" s="114"/>
      <c r="G526" s="114"/>
      <c r="H526" s="114"/>
      <c r="I526" s="94"/>
      <c r="J526" s="94"/>
      <c r="K526" s="114"/>
    </row>
    <row r="527" spans="2:11">
      <c r="B527" s="93"/>
      <c r="C527" s="114"/>
      <c r="D527" s="114"/>
      <c r="E527" s="114"/>
      <c r="F527" s="114"/>
      <c r="G527" s="114"/>
      <c r="H527" s="114"/>
      <c r="I527" s="94"/>
      <c r="J527" s="94"/>
      <c r="K527" s="114"/>
    </row>
    <row r="528" spans="2:11">
      <c r="B528" s="93"/>
      <c r="C528" s="114"/>
      <c r="D528" s="114"/>
      <c r="E528" s="114"/>
      <c r="F528" s="114"/>
      <c r="G528" s="114"/>
      <c r="H528" s="114"/>
      <c r="I528" s="94"/>
      <c r="J528" s="94"/>
      <c r="K528" s="114"/>
    </row>
    <row r="529" spans="2:11">
      <c r="B529" s="93"/>
      <c r="C529" s="114"/>
      <c r="D529" s="114"/>
      <c r="E529" s="114"/>
      <c r="F529" s="114"/>
      <c r="G529" s="114"/>
      <c r="H529" s="114"/>
      <c r="I529" s="94"/>
      <c r="J529" s="94"/>
      <c r="K529" s="114"/>
    </row>
    <row r="530" spans="2:11">
      <c r="B530" s="93"/>
      <c r="C530" s="114"/>
      <c r="D530" s="114"/>
      <c r="E530" s="114"/>
      <c r="F530" s="114"/>
      <c r="G530" s="114"/>
      <c r="H530" s="114"/>
      <c r="I530" s="94"/>
      <c r="J530" s="94"/>
      <c r="K530" s="114"/>
    </row>
    <row r="531" spans="2:11">
      <c r="B531" s="93"/>
      <c r="C531" s="114"/>
      <c r="D531" s="114"/>
      <c r="E531" s="114"/>
      <c r="F531" s="114"/>
      <c r="G531" s="114"/>
      <c r="H531" s="114"/>
      <c r="I531" s="94"/>
      <c r="J531" s="94"/>
      <c r="K531" s="114"/>
    </row>
    <row r="532" spans="2:11">
      <c r="B532" s="93"/>
      <c r="C532" s="114"/>
      <c r="D532" s="114"/>
      <c r="E532" s="114"/>
      <c r="F532" s="114"/>
      <c r="G532" s="114"/>
      <c r="H532" s="114"/>
      <c r="I532" s="94"/>
      <c r="J532" s="94"/>
      <c r="K532" s="114"/>
    </row>
    <row r="533" spans="2:11">
      <c r="B533" s="93"/>
      <c r="C533" s="114"/>
      <c r="D533" s="114"/>
      <c r="E533" s="114"/>
      <c r="F533" s="114"/>
      <c r="G533" s="114"/>
      <c r="H533" s="114"/>
      <c r="I533" s="94"/>
      <c r="J533" s="94"/>
      <c r="K533" s="114"/>
    </row>
    <row r="534" spans="2:11">
      <c r="B534" s="93"/>
      <c r="C534" s="114"/>
      <c r="D534" s="114"/>
      <c r="E534" s="114"/>
      <c r="F534" s="114"/>
      <c r="G534" s="114"/>
      <c r="H534" s="114"/>
      <c r="I534" s="94"/>
      <c r="J534" s="94"/>
      <c r="K534" s="114"/>
    </row>
    <row r="535" spans="2:11">
      <c r="B535" s="93"/>
      <c r="C535" s="114"/>
      <c r="D535" s="114"/>
      <c r="E535" s="114"/>
      <c r="F535" s="114"/>
      <c r="G535" s="114"/>
      <c r="H535" s="114"/>
      <c r="I535" s="94"/>
      <c r="J535" s="94"/>
      <c r="K535" s="114"/>
    </row>
    <row r="536" spans="2:11">
      <c r="B536" s="93"/>
      <c r="C536" s="114"/>
      <c r="D536" s="114"/>
      <c r="E536" s="114"/>
      <c r="F536" s="114"/>
      <c r="G536" s="114"/>
      <c r="H536" s="114"/>
      <c r="I536" s="94"/>
      <c r="J536" s="94"/>
      <c r="K536" s="114"/>
    </row>
    <row r="537" spans="2:11">
      <c r="B537" s="93"/>
      <c r="C537" s="114"/>
      <c r="D537" s="114"/>
      <c r="E537" s="114"/>
      <c r="F537" s="114"/>
      <c r="G537" s="114"/>
      <c r="H537" s="114"/>
      <c r="I537" s="94"/>
      <c r="J537" s="94"/>
      <c r="K537" s="114"/>
    </row>
    <row r="538" spans="2:11">
      <c r="B538" s="93"/>
      <c r="C538" s="114"/>
      <c r="D538" s="114"/>
      <c r="E538" s="114"/>
      <c r="F538" s="114"/>
      <c r="G538" s="114"/>
      <c r="H538" s="114"/>
      <c r="I538" s="94"/>
      <c r="J538" s="94"/>
      <c r="K538" s="114"/>
    </row>
    <row r="539" spans="2:11">
      <c r="B539" s="93"/>
      <c r="C539" s="114"/>
      <c r="D539" s="114"/>
      <c r="E539" s="114"/>
      <c r="F539" s="114"/>
      <c r="G539" s="114"/>
      <c r="H539" s="114"/>
      <c r="I539" s="94"/>
      <c r="J539" s="94"/>
      <c r="K539" s="114"/>
    </row>
    <row r="540" spans="2:11">
      <c r="B540" s="93"/>
      <c r="C540" s="114"/>
      <c r="D540" s="114"/>
      <c r="E540" s="114"/>
      <c r="F540" s="114"/>
      <c r="G540" s="114"/>
      <c r="H540" s="114"/>
      <c r="I540" s="94"/>
      <c r="J540" s="94"/>
      <c r="K540" s="114"/>
    </row>
    <row r="541" spans="2:11">
      <c r="B541" s="93"/>
      <c r="C541" s="114"/>
      <c r="D541" s="114"/>
      <c r="E541" s="114"/>
      <c r="F541" s="114"/>
      <c r="G541" s="114"/>
      <c r="H541" s="114"/>
      <c r="I541" s="94"/>
      <c r="J541" s="94"/>
      <c r="K541" s="114"/>
    </row>
    <row r="542" spans="2:11">
      <c r="B542" s="93"/>
      <c r="C542" s="114"/>
      <c r="D542" s="114"/>
      <c r="E542" s="114"/>
      <c r="F542" s="114"/>
      <c r="G542" s="114"/>
      <c r="H542" s="114"/>
      <c r="I542" s="94"/>
      <c r="J542" s="94"/>
      <c r="K542" s="114"/>
    </row>
    <row r="543" spans="2:11">
      <c r="B543" s="93"/>
      <c r="C543" s="114"/>
      <c r="D543" s="114"/>
      <c r="E543" s="114"/>
      <c r="F543" s="114"/>
      <c r="G543" s="114"/>
      <c r="H543" s="114"/>
      <c r="I543" s="94"/>
      <c r="J543" s="94"/>
      <c r="K543" s="114"/>
    </row>
    <row r="544" spans="2:11">
      <c r="B544" s="93"/>
      <c r="C544" s="114"/>
      <c r="D544" s="114"/>
      <c r="E544" s="114"/>
      <c r="F544" s="114"/>
      <c r="G544" s="114"/>
      <c r="H544" s="114"/>
      <c r="I544" s="94"/>
      <c r="J544" s="94"/>
      <c r="K544" s="114"/>
    </row>
    <row r="545" spans="2:11">
      <c r="B545" s="93"/>
      <c r="C545" s="114"/>
      <c r="D545" s="114"/>
      <c r="E545" s="114"/>
      <c r="F545" s="114"/>
      <c r="G545" s="114"/>
      <c r="H545" s="114"/>
      <c r="I545" s="94"/>
      <c r="J545" s="94"/>
      <c r="K545" s="114"/>
    </row>
    <row r="546" spans="2:11">
      <c r="B546" s="93"/>
      <c r="C546" s="114"/>
      <c r="D546" s="114"/>
      <c r="E546" s="114"/>
      <c r="F546" s="114"/>
      <c r="G546" s="114"/>
      <c r="H546" s="114"/>
      <c r="I546" s="94"/>
      <c r="J546" s="94"/>
      <c r="K546" s="114"/>
    </row>
    <row r="547" spans="2:11">
      <c r="B547" s="93"/>
      <c r="C547" s="114"/>
      <c r="D547" s="114"/>
      <c r="E547" s="114"/>
      <c r="F547" s="114"/>
      <c r="G547" s="114"/>
      <c r="H547" s="114"/>
      <c r="I547" s="94"/>
      <c r="J547" s="94"/>
      <c r="K547" s="114"/>
    </row>
    <row r="548" spans="2:11">
      <c r="B548" s="93"/>
      <c r="C548" s="114"/>
      <c r="D548" s="114"/>
      <c r="E548" s="114"/>
      <c r="F548" s="114"/>
      <c r="G548" s="114"/>
      <c r="H548" s="114"/>
      <c r="I548" s="94"/>
      <c r="J548" s="94"/>
      <c r="K548" s="114"/>
    </row>
    <row r="549" spans="2:11">
      <c r="B549" s="93"/>
      <c r="C549" s="114"/>
      <c r="D549" s="114"/>
      <c r="E549" s="114"/>
      <c r="F549" s="114"/>
      <c r="G549" s="114"/>
      <c r="H549" s="114"/>
      <c r="I549" s="94"/>
      <c r="J549" s="94"/>
      <c r="K549" s="114"/>
    </row>
    <row r="550" spans="2:11">
      <c r="B550" s="93"/>
      <c r="C550" s="114"/>
      <c r="D550" s="114"/>
      <c r="E550" s="114"/>
      <c r="F550" s="114"/>
      <c r="G550" s="114"/>
      <c r="H550" s="114"/>
      <c r="I550" s="94"/>
      <c r="J550" s="94"/>
      <c r="K550" s="114"/>
    </row>
    <row r="551" spans="2:11">
      <c r="B551" s="93"/>
      <c r="C551" s="114"/>
      <c r="D551" s="114"/>
      <c r="E551" s="114"/>
      <c r="F551" s="114"/>
      <c r="G551" s="114"/>
      <c r="H551" s="114"/>
      <c r="I551" s="94"/>
      <c r="J551" s="94"/>
      <c r="K551" s="114"/>
    </row>
    <row r="552" spans="2:11">
      <c r="B552" s="93"/>
      <c r="C552" s="114"/>
      <c r="D552" s="114"/>
      <c r="E552" s="114"/>
      <c r="F552" s="114"/>
      <c r="G552" s="114"/>
      <c r="H552" s="114"/>
      <c r="I552" s="94"/>
      <c r="J552" s="94"/>
      <c r="K552" s="114"/>
    </row>
    <row r="553" spans="2:11">
      <c r="B553" s="93"/>
      <c r="C553" s="114"/>
      <c r="D553" s="114"/>
      <c r="E553" s="114"/>
      <c r="F553" s="114"/>
      <c r="G553" s="114"/>
      <c r="H553" s="114"/>
      <c r="I553" s="94"/>
      <c r="J553" s="94"/>
      <c r="K553" s="114"/>
    </row>
    <row r="554" spans="2:11">
      <c r="B554" s="93"/>
      <c r="C554" s="114"/>
      <c r="D554" s="114"/>
      <c r="E554" s="114"/>
      <c r="F554" s="114"/>
      <c r="G554" s="114"/>
      <c r="H554" s="114"/>
      <c r="I554" s="94"/>
      <c r="J554" s="94"/>
      <c r="K554" s="114"/>
    </row>
    <row r="555" spans="2:11">
      <c r="B555" s="93"/>
      <c r="C555" s="114"/>
      <c r="D555" s="114"/>
      <c r="E555" s="114"/>
      <c r="F555" s="114"/>
      <c r="G555" s="114"/>
      <c r="H555" s="114"/>
      <c r="I555" s="94"/>
      <c r="J555" s="94"/>
      <c r="K555" s="114"/>
    </row>
    <row r="556" spans="2:11">
      <c r="B556" s="93"/>
      <c r="C556" s="114"/>
      <c r="D556" s="114"/>
      <c r="E556" s="114"/>
      <c r="F556" s="114"/>
      <c r="G556" s="114"/>
      <c r="H556" s="114"/>
      <c r="I556" s="94"/>
      <c r="J556" s="94"/>
      <c r="K556" s="114"/>
    </row>
    <row r="557" spans="2:11">
      <c r="B557" s="93"/>
      <c r="C557" s="114"/>
      <c r="D557" s="114"/>
      <c r="E557" s="114"/>
      <c r="F557" s="114"/>
      <c r="G557" s="114"/>
      <c r="H557" s="114"/>
      <c r="I557" s="94"/>
      <c r="J557" s="94"/>
      <c r="K557" s="114"/>
    </row>
    <row r="558" spans="2:11">
      <c r="B558" s="93"/>
      <c r="C558" s="114"/>
      <c r="D558" s="114"/>
      <c r="E558" s="114"/>
      <c r="F558" s="114"/>
      <c r="G558" s="114"/>
      <c r="H558" s="114"/>
      <c r="I558" s="94"/>
      <c r="J558" s="94"/>
      <c r="K558" s="114"/>
    </row>
    <row r="559" spans="2:11">
      <c r="B559" s="93"/>
      <c r="C559" s="114"/>
      <c r="D559" s="114"/>
      <c r="E559" s="114"/>
      <c r="F559" s="114"/>
      <c r="G559" s="114"/>
      <c r="H559" s="114"/>
      <c r="I559" s="94"/>
      <c r="J559" s="94"/>
      <c r="K559" s="114"/>
    </row>
    <row r="560" spans="2:11">
      <c r="B560" s="93"/>
      <c r="C560" s="114"/>
      <c r="D560" s="114"/>
      <c r="E560" s="114"/>
      <c r="F560" s="114"/>
      <c r="G560" s="114"/>
      <c r="H560" s="114"/>
      <c r="I560" s="94"/>
      <c r="J560" s="94"/>
      <c r="K560" s="114"/>
    </row>
    <row r="561" spans="2:11">
      <c r="B561" s="93"/>
      <c r="C561" s="114"/>
      <c r="D561" s="114"/>
      <c r="E561" s="114"/>
      <c r="F561" s="114"/>
      <c r="G561" s="114"/>
      <c r="H561" s="114"/>
      <c r="I561" s="94"/>
      <c r="J561" s="94"/>
      <c r="K561" s="114"/>
    </row>
    <row r="562" spans="2:11">
      <c r="B562" s="93"/>
      <c r="C562" s="114"/>
      <c r="D562" s="114"/>
      <c r="E562" s="114"/>
      <c r="F562" s="114"/>
      <c r="G562" s="114"/>
      <c r="H562" s="114"/>
      <c r="I562" s="94"/>
      <c r="J562" s="94"/>
      <c r="K562" s="114"/>
    </row>
    <row r="563" spans="2:11">
      <c r="B563" s="93"/>
      <c r="C563" s="114"/>
      <c r="D563" s="114"/>
      <c r="E563" s="114"/>
      <c r="F563" s="114"/>
      <c r="G563" s="114"/>
      <c r="H563" s="114"/>
      <c r="I563" s="94"/>
      <c r="J563" s="94"/>
      <c r="K563" s="114"/>
    </row>
    <row r="564" spans="2:11">
      <c r="B564" s="93"/>
      <c r="C564" s="114"/>
      <c r="D564" s="114"/>
      <c r="E564" s="114"/>
      <c r="F564" s="114"/>
      <c r="G564" s="114"/>
      <c r="H564" s="114"/>
      <c r="I564" s="94"/>
      <c r="J564" s="94"/>
      <c r="K564" s="11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143</v>
      </c>
      <c r="C1" s="46" t="s" vm="1">
        <v>224</v>
      </c>
    </row>
    <row r="2" spans="2:35">
      <c r="B2" s="46" t="s">
        <v>142</v>
      </c>
      <c r="C2" s="46" t="s">
        <v>225</v>
      </c>
    </row>
    <row r="3" spans="2:35">
      <c r="B3" s="46" t="s">
        <v>144</v>
      </c>
      <c r="C3" s="46" t="s">
        <v>226</v>
      </c>
      <c r="E3" s="2"/>
    </row>
    <row r="4" spans="2:35">
      <c r="B4" s="46" t="s">
        <v>145</v>
      </c>
      <c r="C4" s="46">
        <v>414</v>
      </c>
    </row>
    <row r="6" spans="2:35" ht="26.25" customHeight="1">
      <c r="B6" s="144" t="s">
        <v>170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35" ht="26.25" customHeight="1">
      <c r="B7" s="144" t="s">
        <v>95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35" s="3" customFormat="1" ht="63">
      <c r="B8" s="21" t="s">
        <v>114</v>
      </c>
      <c r="C8" s="29" t="s">
        <v>44</v>
      </c>
      <c r="D8" s="12" t="s">
        <v>50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61</v>
      </c>
      <c r="O8" s="29" t="s">
        <v>58</v>
      </c>
      <c r="P8" s="29" t="s">
        <v>146</v>
      </c>
      <c r="Q8" s="30" t="s">
        <v>148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31" t="s">
        <v>204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35" s="4" customFormat="1" ht="18" customHeight="1">
      <c r="B11" s="104" t="s">
        <v>3074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5">
        <v>0</v>
      </c>
      <c r="O11" s="87"/>
      <c r="P11" s="106">
        <v>0</v>
      </c>
      <c r="Q11" s="106">
        <v>0</v>
      </c>
      <c r="AI11" s="1"/>
    </row>
    <row r="12" spans="2:35" ht="21.75" customHeight="1">
      <c r="B12" s="107" t="s">
        <v>216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07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07" t="s">
        <v>199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07" t="s">
        <v>207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4.85546875" style="2" bestFit="1" customWidth="1"/>
    <col min="3" max="3" width="31.28515625" style="2" bestFit="1" customWidth="1"/>
    <col min="4" max="5" width="5.4257812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16">
      <c r="B1" s="46" t="s">
        <v>143</v>
      </c>
      <c r="C1" s="46" t="s" vm="1">
        <v>224</v>
      </c>
    </row>
    <row r="2" spans="2:16">
      <c r="B2" s="46" t="s">
        <v>142</v>
      </c>
      <c r="C2" s="46" t="s">
        <v>225</v>
      </c>
    </row>
    <row r="3" spans="2:16">
      <c r="B3" s="46" t="s">
        <v>144</v>
      </c>
      <c r="C3" s="46" t="s">
        <v>226</v>
      </c>
    </row>
    <row r="4" spans="2:16">
      <c r="B4" s="46" t="s">
        <v>145</v>
      </c>
      <c r="C4" s="46">
        <v>414</v>
      </c>
    </row>
    <row r="6" spans="2:16" ht="26.25" customHeight="1">
      <c r="B6" s="144" t="s">
        <v>171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ht="26.25" customHeight="1">
      <c r="B7" s="144" t="s">
        <v>87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2:16" s="3" customFormat="1" ht="63">
      <c r="B8" s="21" t="s">
        <v>114</v>
      </c>
      <c r="C8" s="29" t="s">
        <v>44</v>
      </c>
      <c r="D8" s="29" t="s">
        <v>14</v>
      </c>
      <c r="E8" s="29" t="s">
        <v>65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201</v>
      </c>
      <c r="L8" s="29" t="s">
        <v>200</v>
      </c>
      <c r="M8" s="29" t="s">
        <v>109</v>
      </c>
      <c r="N8" s="29" t="s">
        <v>58</v>
      </c>
      <c r="O8" s="29" t="s">
        <v>146</v>
      </c>
      <c r="P8" s="30" t="s">
        <v>148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208</v>
      </c>
      <c r="L9" s="31"/>
      <c r="M9" s="31" t="s">
        <v>204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74" t="s">
        <v>25</v>
      </c>
      <c r="C11" s="74"/>
      <c r="D11" s="74"/>
      <c r="E11" s="74"/>
      <c r="F11" s="108"/>
      <c r="G11" s="77">
        <v>7.2285087106085317</v>
      </c>
      <c r="H11" s="75"/>
      <c r="I11" s="76"/>
      <c r="J11" s="76">
        <v>8.6546866096730134E-3</v>
      </c>
      <c r="K11" s="77"/>
      <c r="L11" s="109"/>
      <c r="M11" s="77">
        <v>784311.65190999978</v>
      </c>
      <c r="N11" s="78"/>
      <c r="O11" s="78">
        <f>IFERROR(M11/$M$11,0)</f>
        <v>1</v>
      </c>
      <c r="P11" s="78">
        <f>M11/'סכום נכסי הקרן'!$C$42</f>
        <v>0.39833299605311612</v>
      </c>
    </row>
    <row r="12" spans="2:16" ht="21.75" customHeight="1">
      <c r="B12" s="79" t="s">
        <v>194</v>
      </c>
      <c r="C12" s="80"/>
      <c r="D12" s="80"/>
      <c r="E12" s="80"/>
      <c r="F12" s="99"/>
      <c r="G12" s="83">
        <v>7.2285087106085326</v>
      </c>
      <c r="H12" s="81"/>
      <c r="I12" s="82"/>
      <c r="J12" s="82">
        <v>8.6546866096730204E-3</v>
      </c>
      <c r="K12" s="83"/>
      <c r="L12" s="100"/>
      <c r="M12" s="83">
        <v>784311.65190999943</v>
      </c>
      <c r="N12" s="84"/>
      <c r="O12" s="84">
        <f t="shared" ref="O12:O75" si="0">IFERROR(M12/$M$11,0)</f>
        <v>0.99999999999999956</v>
      </c>
      <c r="P12" s="84">
        <f>M12/'סכום נכסי הקרן'!$C$42</f>
        <v>0.39833299605311595</v>
      </c>
    </row>
    <row r="13" spans="2:16">
      <c r="B13" s="85" t="s">
        <v>66</v>
      </c>
      <c r="C13" s="80"/>
      <c r="D13" s="80"/>
      <c r="E13" s="80"/>
      <c r="F13" s="99"/>
      <c r="G13" s="83">
        <v>7.2836193101548412</v>
      </c>
      <c r="H13" s="81"/>
      <c r="I13" s="82"/>
      <c r="J13" s="82">
        <v>8.6450339159164155E-3</v>
      </c>
      <c r="K13" s="83"/>
      <c r="L13" s="100"/>
      <c r="M13" s="83">
        <v>778102.3849899997</v>
      </c>
      <c r="N13" s="84"/>
      <c r="O13" s="84">
        <f t="shared" si="0"/>
        <v>0.99208316374635142</v>
      </c>
      <c r="P13" s="84">
        <f>M13/'סכום נכסי הקרן'!$C$42</f>
        <v>0.39517945894893836</v>
      </c>
    </row>
    <row r="14" spans="2:16">
      <c r="B14" s="86" t="s">
        <v>1630</v>
      </c>
      <c r="C14" s="87" t="s">
        <v>1631</v>
      </c>
      <c r="D14" s="87" t="s">
        <v>229</v>
      </c>
      <c r="E14" s="87"/>
      <c r="F14" s="97">
        <v>39845</v>
      </c>
      <c r="G14" s="90">
        <v>1.05</v>
      </c>
      <c r="H14" s="88" t="s">
        <v>130</v>
      </c>
      <c r="I14" s="89">
        <v>4.8000000000000001E-2</v>
      </c>
      <c r="J14" s="89">
        <v>6.7000000000000011E-3</v>
      </c>
      <c r="K14" s="90">
        <v>2149000</v>
      </c>
      <c r="L14" s="98">
        <v>129.17473899999999</v>
      </c>
      <c r="M14" s="90">
        <v>2775.9650499999998</v>
      </c>
      <c r="N14" s="91"/>
      <c r="O14" s="91">
        <f t="shared" si="0"/>
        <v>3.5393647961748545E-3</v>
      </c>
      <c r="P14" s="91">
        <f>M14/'סכום נכסי הקרן'!$C$42</f>
        <v>1.4098457833852565E-3</v>
      </c>
    </row>
    <row r="15" spans="2:16">
      <c r="B15" s="86" t="s">
        <v>1632</v>
      </c>
      <c r="C15" s="87">
        <v>8790</v>
      </c>
      <c r="D15" s="87" t="s">
        <v>229</v>
      </c>
      <c r="E15" s="87"/>
      <c r="F15" s="97">
        <v>41030</v>
      </c>
      <c r="G15" s="90">
        <v>3.9700000000000006</v>
      </c>
      <c r="H15" s="88" t="s">
        <v>130</v>
      </c>
      <c r="I15" s="89">
        <v>4.8000000000000001E-2</v>
      </c>
      <c r="J15" s="89">
        <v>8.6999999999999994E-3</v>
      </c>
      <c r="K15" s="90">
        <v>127000</v>
      </c>
      <c r="L15" s="98">
        <v>130.27435299999999</v>
      </c>
      <c r="M15" s="90">
        <v>165.44843</v>
      </c>
      <c r="N15" s="91"/>
      <c r="O15" s="91">
        <f t="shared" si="0"/>
        <v>2.1094730595559903E-4</v>
      </c>
      <c r="P15" s="91">
        <f>M15/'סכום נכסי הקרן'!$C$42</f>
        <v>8.4027272390627104E-5</v>
      </c>
    </row>
    <row r="16" spans="2:16">
      <c r="B16" s="86" t="s">
        <v>1633</v>
      </c>
      <c r="C16" s="87" t="s">
        <v>1634</v>
      </c>
      <c r="D16" s="87" t="s">
        <v>229</v>
      </c>
      <c r="E16" s="87"/>
      <c r="F16" s="97">
        <v>41184</v>
      </c>
      <c r="G16" s="90">
        <v>4.3099999999999996</v>
      </c>
      <c r="H16" s="88" t="s">
        <v>130</v>
      </c>
      <c r="I16" s="89">
        <v>4.8000000000000001E-2</v>
      </c>
      <c r="J16" s="89">
        <v>8.7000000000000011E-3</v>
      </c>
      <c r="K16" s="90">
        <v>46226000</v>
      </c>
      <c r="L16" s="98">
        <v>130.249954</v>
      </c>
      <c r="M16" s="90">
        <v>60209.339789999998</v>
      </c>
      <c r="N16" s="91"/>
      <c r="O16" s="91">
        <f t="shared" si="0"/>
        <v>7.6767111190270895E-2</v>
      </c>
      <c r="P16" s="91">
        <f>M16/'סכום נכסי הקרן'!$C$42</f>
        <v>3.0578873398763303E-2</v>
      </c>
    </row>
    <row r="17" spans="2:16">
      <c r="B17" s="86" t="s">
        <v>1635</v>
      </c>
      <c r="C17" s="87" t="s">
        <v>1636</v>
      </c>
      <c r="D17" s="87" t="s">
        <v>229</v>
      </c>
      <c r="E17" s="87"/>
      <c r="F17" s="97">
        <v>41214</v>
      </c>
      <c r="G17" s="90">
        <v>4.3900000000000006</v>
      </c>
      <c r="H17" s="88" t="s">
        <v>130</v>
      </c>
      <c r="I17" s="89">
        <v>4.8000000000000001E-2</v>
      </c>
      <c r="J17" s="89">
        <v>8.6E-3</v>
      </c>
      <c r="K17" s="90">
        <v>9256000</v>
      </c>
      <c r="L17" s="98">
        <v>130.16652199999999</v>
      </c>
      <c r="M17" s="90">
        <v>12048.213179999999</v>
      </c>
      <c r="N17" s="91"/>
      <c r="O17" s="91">
        <f t="shared" si="0"/>
        <v>1.5361512417493114E-2</v>
      </c>
      <c r="P17" s="91">
        <f>M17/'סכום נכסי הקרן'!$C$42</f>
        <v>6.1189972651671792E-3</v>
      </c>
    </row>
    <row r="18" spans="2:16">
      <c r="B18" s="86" t="s">
        <v>1637</v>
      </c>
      <c r="C18" s="87" t="s">
        <v>1638</v>
      </c>
      <c r="D18" s="87" t="s">
        <v>229</v>
      </c>
      <c r="E18" s="87"/>
      <c r="F18" s="97">
        <v>41245</v>
      </c>
      <c r="G18" s="90">
        <v>4.4700000000000006</v>
      </c>
      <c r="H18" s="88" t="s">
        <v>130</v>
      </c>
      <c r="I18" s="89">
        <v>4.8000000000000001E-2</v>
      </c>
      <c r="J18" s="89">
        <v>8.6000000000000017E-3</v>
      </c>
      <c r="K18" s="90">
        <v>7479000</v>
      </c>
      <c r="L18" s="98">
        <v>130.33124699999999</v>
      </c>
      <c r="M18" s="90">
        <v>9747.47379</v>
      </c>
      <c r="N18" s="91"/>
      <c r="O18" s="91">
        <f t="shared" si="0"/>
        <v>1.2428061939743473E-2</v>
      </c>
      <c r="P18" s="91">
        <f>M18/'סכום נכסי הקרן'!$C$42</f>
        <v>4.9505071475917199E-3</v>
      </c>
    </row>
    <row r="19" spans="2:16">
      <c r="B19" s="86" t="s">
        <v>1639</v>
      </c>
      <c r="C19" s="87" t="s">
        <v>1640</v>
      </c>
      <c r="D19" s="87" t="s">
        <v>229</v>
      </c>
      <c r="E19" s="87"/>
      <c r="F19" s="97">
        <v>41275</v>
      </c>
      <c r="G19" s="90">
        <v>4.47</v>
      </c>
      <c r="H19" s="88" t="s">
        <v>130</v>
      </c>
      <c r="I19" s="89">
        <v>4.8000000000000001E-2</v>
      </c>
      <c r="J19" s="89">
        <v>8.6E-3</v>
      </c>
      <c r="K19" s="90">
        <v>2668000</v>
      </c>
      <c r="L19" s="98">
        <v>133.49806699999999</v>
      </c>
      <c r="M19" s="90">
        <v>3561.72829</v>
      </c>
      <c r="N19" s="91"/>
      <c r="O19" s="91">
        <f t="shared" si="0"/>
        <v>4.5412155758827238E-3</v>
      </c>
      <c r="P19" s="91">
        <f>M19/'סכום נכסי הקרן'!$C$42</f>
        <v>1.8089160060644424E-3</v>
      </c>
    </row>
    <row r="20" spans="2:16">
      <c r="B20" s="86" t="s">
        <v>1641</v>
      </c>
      <c r="C20" s="87" t="s">
        <v>1642</v>
      </c>
      <c r="D20" s="87" t="s">
        <v>229</v>
      </c>
      <c r="E20" s="87"/>
      <c r="F20" s="97">
        <v>41306</v>
      </c>
      <c r="G20" s="90">
        <v>4.55</v>
      </c>
      <c r="H20" s="88" t="s">
        <v>130</v>
      </c>
      <c r="I20" s="89">
        <v>4.8000000000000001E-2</v>
      </c>
      <c r="J20" s="89">
        <v>8.6E-3</v>
      </c>
      <c r="K20" s="90">
        <v>6540000</v>
      </c>
      <c r="L20" s="98">
        <v>133.16269800000001</v>
      </c>
      <c r="M20" s="90">
        <v>8708.8405600000006</v>
      </c>
      <c r="N20" s="91"/>
      <c r="O20" s="91">
        <f t="shared" si="0"/>
        <v>1.1103801070393054E-2</v>
      </c>
      <c r="P20" s="91">
        <f>M20/'סכום נכסי הקרן'!$C$42</f>
        <v>4.4230103479474632E-3</v>
      </c>
    </row>
    <row r="21" spans="2:16">
      <c r="B21" s="86" t="s">
        <v>1643</v>
      </c>
      <c r="C21" s="87" t="s">
        <v>1644</v>
      </c>
      <c r="D21" s="87" t="s">
        <v>229</v>
      </c>
      <c r="E21" s="87"/>
      <c r="F21" s="97">
        <v>41334</v>
      </c>
      <c r="G21" s="90">
        <v>4.629999999999999</v>
      </c>
      <c r="H21" s="88" t="s">
        <v>130</v>
      </c>
      <c r="I21" s="89">
        <v>4.8000000000000001E-2</v>
      </c>
      <c r="J21" s="89">
        <v>8.6E-3</v>
      </c>
      <c r="K21" s="90">
        <v>7467000</v>
      </c>
      <c r="L21" s="98">
        <v>133.31624299999999</v>
      </c>
      <c r="M21" s="90">
        <v>9954.7240500000007</v>
      </c>
      <c r="N21" s="91"/>
      <c r="O21" s="91">
        <f t="shared" si="0"/>
        <v>1.2692306719857722E-2</v>
      </c>
      <c r="P21" s="91">
        <f>M21/'סכום נכסי הקרן'!$C$42</f>
        <v>5.0557645625460253E-3</v>
      </c>
    </row>
    <row r="22" spans="2:16">
      <c r="B22" s="86" t="s">
        <v>1645</v>
      </c>
      <c r="C22" s="87" t="s">
        <v>1646</v>
      </c>
      <c r="D22" s="87" t="s">
        <v>229</v>
      </c>
      <c r="E22" s="87"/>
      <c r="F22" s="97">
        <v>41366</v>
      </c>
      <c r="G22" s="90">
        <v>4.7200000000000006</v>
      </c>
      <c r="H22" s="88" t="s">
        <v>130</v>
      </c>
      <c r="I22" s="89">
        <v>4.8000000000000001E-2</v>
      </c>
      <c r="J22" s="89">
        <v>8.5000000000000006E-3</v>
      </c>
      <c r="K22" s="90">
        <v>5534000</v>
      </c>
      <c r="L22" s="98">
        <v>133.23034899999999</v>
      </c>
      <c r="M22" s="90">
        <v>7372.9671399999997</v>
      </c>
      <c r="N22" s="91"/>
      <c r="O22" s="91">
        <f t="shared" si="0"/>
        <v>9.4005579568337862E-3</v>
      </c>
      <c r="P22" s="91">
        <f>M22/'סכום נכסי הקרן'!$C$42</f>
        <v>3.7445524155165621E-3</v>
      </c>
    </row>
    <row r="23" spans="2:16">
      <c r="B23" s="86" t="s">
        <v>1647</v>
      </c>
      <c r="C23" s="87">
        <v>2704</v>
      </c>
      <c r="D23" s="87" t="s">
        <v>229</v>
      </c>
      <c r="E23" s="87"/>
      <c r="F23" s="97">
        <v>41395</v>
      </c>
      <c r="G23" s="90">
        <v>4.8</v>
      </c>
      <c r="H23" s="88" t="s">
        <v>130</v>
      </c>
      <c r="I23" s="89">
        <v>4.8000000000000001E-2</v>
      </c>
      <c r="J23" s="89">
        <v>8.5000000000000006E-3</v>
      </c>
      <c r="K23" s="90">
        <v>12467000</v>
      </c>
      <c r="L23" s="98">
        <v>132.88433800000001</v>
      </c>
      <c r="M23" s="90">
        <v>16566.690340000001</v>
      </c>
      <c r="N23" s="91"/>
      <c r="O23" s="91">
        <f t="shared" si="0"/>
        <v>2.1122586027704504E-2</v>
      </c>
      <c r="P23" s="91">
        <f>M23/'סכום נכסי הקרן'!$C$42</f>
        <v>8.4138229768052249E-3</v>
      </c>
    </row>
    <row r="24" spans="2:16">
      <c r="B24" s="86" t="s">
        <v>1648</v>
      </c>
      <c r="C24" s="87" t="s">
        <v>1649</v>
      </c>
      <c r="D24" s="87" t="s">
        <v>229</v>
      </c>
      <c r="E24" s="87"/>
      <c r="F24" s="97">
        <v>41427</v>
      </c>
      <c r="G24" s="90">
        <v>4.8800000000000008</v>
      </c>
      <c r="H24" s="88" t="s">
        <v>130</v>
      </c>
      <c r="I24" s="89">
        <v>4.8000000000000001E-2</v>
      </c>
      <c r="J24" s="89">
        <v>8.5000000000000006E-3</v>
      </c>
      <c r="K24" s="90">
        <v>5845000</v>
      </c>
      <c r="L24" s="98">
        <v>132.27355399999999</v>
      </c>
      <c r="M24" s="90">
        <v>7731.3888899999993</v>
      </c>
      <c r="N24" s="91"/>
      <c r="O24" s="91">
        <f t="shared" si="0"/>
        <v>9.8575468962778853E-3</v>
      </c>
      <c r="P24" s="91">
        <f>M24/'סכום נכסי הקרן'!$C$42</f>
        <v>3.9265861889284659E-3</v>
      </c>
    </row>
    <row r="25" spans="2:16">
      <c r="B25" s="86" t="s">
        <v>1650</v>
      </c>
      <c r="C25" s="87">
        <v>8805</v>
      </c>
      <c r="D25" s="87" t="s">
        <v>229</v>
      </c>
      <c r="E25" s="87"/>
      <c r="F25" s="97">
        <v>41487</v>
      </c>
      <c r="G25" s="90">
        <v>4.96</v>
      </c>
      <c r="H25" s="88" t="s">
        <v>130</v>
      </c>
      <c r="I25" s="89">
        <v>4.8000000000000001E-2</v>
      </c>
      <c r="J25" s="89">
        <v>8.5000000000000006E-3</v>
      </c>
      <c r="K25" s="90">
        <v>5553000</v>
      </c>
      <c r="L25" s="98">
        <v>133.52797699999999</v>
      </c>
      <c r="M25" s="90">
        <v>7414.8087999999998</v>
      </c>
      <c r="N25" s="91"/>
      <c r="O25" s="91">
        <f t="shared" si="0"/>
        <v>9.4539062143766967E-3</v>
      </c>
      <c r="P25" s="91">
        <f>M25/'סכום נכסי הקרן'!$C$42</f>
        <v>3.7658027867778425E-3</v>
      </c>
    </row>
    <row r="26" spans="2:16">
      <c r="B26" s="86" t="s">
        <v>1651</v>
      </c>
      <c r="C26" s="87" t="s">
        <v>1652</v>
      </c>
      <c r="D26" s="87" t="s">
        <v>229</v>
      </c>
      <c r="E26" s="87"/>
      <c r="F26" s="97">
        <v>41548</v>
      </c>
      <c r="G26" s="90">
        <v>5.1300000000000008</v>
      </c>
      <c r="H26" s="88" t="s">
        <v>130</v>
      </c>
      <c r="I26" s="89">
        <v>4.8000000000000001E-2</v>
      </c>
      <c r="J26" s="89">
        <v>8.5000000000000006E-3</v>
      </c>
      <c r="K26" s="90">
        <v>11661000</v>
      </c>
      <c r="L26" s="98">
        <v>132.70745700000001</v>
      </c>
      <c r="M26" s="90">
        <v>15475.0167</v>
      </c>
      <c r="N26" s="91"/>
      <c r="O26" s="91">
        <f t="shared" si="0"/>
        <v>1.9730698456811614E-2</v>
      </c>
      <c r="P26" s="91">
        <f>M26/'סכום נכסי הקרן'!$C$42</f>
        <v>7.8593882305223652E-3</v>
      </c>
    </row>
    <row r="27" spans="2:16">
      <c r="B27" s="86" t="s">
        <v>1653</v>
      </c>
      <c r="C27" s="87" t="s">
        <v>1654</v>
      </c>
      <c r="D27" s="87" t="s">
        <v>229</v>
      </c>
      <c r="E27" s="87"/>
      <c r="F27" s="97">
        <v>41579</v>
      </c>
      <c r="G27" s="90">
        <v>5.21</v>
      </c>
      <c r="H27" s="88" t="s">
        <v>130</v>
      </c>
      <c r="I27" s="89">
        <v>4.8000000000000001E-2</v>
      </c>
      <c r="J27" s="89">
        <v>8.3999999999999995E-3</v>
      </c>
      <c r="K27" s="90">
        <v>7967000</v>
      </c>
      <c r="L27" s="98">
        <v>132.61986400000001</v>
      </c>
      <c r="M27" s="90">
        <v>10565.824929999999</v>
      </c>
      <c r="N27" s="91"/>
      <c r="O27" s="91">
        <f t="shared" si="0"/>
        <v>1.3471462401801004E-2</v>
      </c>
      <c r="P27" s="91">
        <f>M27/'סכום נכסי הקרן'!$C$42</f>
        <v>5.366127979726301E-3</v>
      </c>
    </row>
    <row r="28" spans="2:16">
      <c r="B28" s="86" t="s">
        <v>1655</v>
      </c>
      <c r="C28" s="87" t="s">
        <v>1656</v>
      </c>
      <c r="D28" s="87" t="s">
        <v>229</v>
      </c>
      <c r="E28" s="87"/>
      <c r="F28" s="97">
        <v>41609</v>
      </c>
      <c r="G28" s="90">
        <v>5.29</v>
      </c>
      <c r="H28" s="88" t="s">
        <v>130</v>
      </c>
      <c r="I28" s="89">
        <v>4.8000000000000001E-2</v>
      </c>
      <c r="J28" s="89">
        <v>8.4000000000000012E-3</v>
      </c>
      <c r="K28" s="90">
        <v>8915000</v>
      </c>
      <c r="L28" s="98">
        <v>132.14746400000001</v>
      </c>
      <c r="M28" s="90">
        <v>11780.946330000001</v>
      </c>
      <c r="N28" s="91"/>
      <c r="O28" s="91">
        <f t="shared" si="0"/>
        <v>1.5020746282820584E-2</v>
      </c>
      <c r="P28" s="91">
        <f>M28/'סכום נכסי הקרן'!$C$42</f>
        <v>5.9832588697896301E-3</v>
      </c>
    </row>
    <row r="29" spans="2:16">
      <c r="B29" s="86" t="s">
        <v>1657</v>
      </c>
      <c r="C29" s="87" t="s">
        <v>1658</v>
      </c>
      <c r="D29" s="87" t="s">
        <v>229</v>
      </c>
      <c r="E29" s="87"/>
      <c r="F29" s="97">
        <v>41672</v>
      </c>
      <c r="G29" s="90">
        <v>5.36</v>
      </c>
      <c r="H29" s="88" t="s">
        <v>130</v>
      </c>
      <c r="I29" s="89">
        <v>4.8000000000000001E-2</v>
      </c>
      <c r="J29" s="89">
        <v>8.4000000000000012E-3</v>
      </c>
      <c r="K29" s="90">
        <v>4268000</v>
      </c>
      <c r="L29" s="98">
        <v>134.93892099999999</v>
      </c>
      <c r="M29" s="90">
        <v>5759.1930999999995</v>
      </c>
      <c r="N29" s="91"/>
      <c r="O29" s="91">
        <f t="shared" si="0"/>
        <v>7.3429906160069015E-3</v>
      </c>
      <c r="P29" s="91">
        <f>M29/'סכום נכסי הקרן'!$C$42</f>
        <v>2.9249554520639457E-3</v>
      </c>
    </row>
    <row r="30" spans="2:16">
      <c r="B30" s="86" t="s">
        <v>1659</v>
      </c>
      <c r="C30" s="87" t="s">
        <v>1660</v>
      </c>
      <c r="D30" s="87" t="s">
        <v>229</v>
      </c>
      <c r="E30" s="87"/>
      <c r="F30" s="97">
        <v>41700</v>
      </c>
      <c r="G30" s="90">
        <v>5.4399999999999995</v>
      </c>
      <c r="H30" s="88" t="s">
        <v>130</v>
      </c>
      <c r="I30" s="89">
        <v>4.8000000000000001E-2</v>
      </c>
      <c r="J30" s="89">
        <v>8.3999999999999995E-3</v>
      </c>
      <c r="K30" s="90">
        <v>10985000</v>
      </c>
      <c r="L30" s="98">
        <v>135.64933099999999</v>
      </c>
      <c r="M30" s="90">
        <v>14901.07833</v>
      </c>
      <c r="N30" s="91"/>
      <c r="O30" s="91">
        <f t="shared" si="0"/>
        <v>1.899892510038842E-2</v>
      </c>
      <c r="P30" s="91">
        <f>M30/'סכום נכסי הקרן'!$C$42</f>
        <v>7.5678987570264693E-3</v>
      </c>
    </row>
    <row r="31" spans="2:16">
      <c r="B31" s="86" t="s">
        <v>1661</v>
      </c>
      <c r="C31" s="87" t="s">
        <v>1662</v>
      </c>
      <c r="D31" s="87" t="s">
        <v>229</v>
      </c>
      <c r="E31" s="87"/>
      <c r="F31" s="97">
        <v>41730</v>
      </c>
      <c r="G31" s="90">
        <v>5.52</v>
      </c>
      <c r="H31" s="88" t="s">
        <v>130</v>
      </c>
      <c r="I31" s="89">
        <v>4.8000000000000001E-2</v>
      </c>
      <c r="J31" s="89">
        <v>8.3999999999999995E-3</v>
      </c>
      <c r="K31" s="90">
        <v>7723000</v>
      </c>
      <c r="L31" s="98">
        <v>135.82778099999999</v>
      </c>
      <c r="M31" s="90">
        <v>10489.979240000001</v>
      </c>
      <c r="N31" s="91"/>
      <c r="O31" s="91">
        <f t="shared" si="0"/>
        <v>1.337475889138484E-2</v>
      </c>
      <c r="P31" s="91">
        <f>M31/'סכום נכסי הקרן'!$C$42</f>
        <v>5.327607780693377E-3</v>
      </c>
    </row>
    <row r="32" spans="2:16">
      <c r="B32" s="86" t="s">
        <v>1663</v>
      </c>
      <c r="C32" s="87" t="s">
        <v>1664</v>
      </c>
      <c r="D32" s="87" t="s">
        <v>229</v>
      </c>
      <c r="E32" s="87"/>
      <c r="F32" s="97">
        <v>41760</v>
      </c>
      <c r="G32" s="90">
        <v>5.6000000000000005</v>
      </c>
      <c r="H32" s="88" t="s">
        <v>130</v>
      </c>
      <c r="I32" s="89">
        <v>4.8000000000000001E-2</v>
      </c>
      <c r="J32" s="89">
        <v>8.3999999999999977E-3</v>
      </c>
      <c r="K32" s="90">
        <v>4952000</v>
      </c>
      <c r="L32" s="98">
        <v>135.33792800000001</v>
      </c>
      <c r="M32" s="90">
        <v>6701.9342800000004</v>
      </c>
      <c r="N32" s="91"/>
      <c r="O32" s="91">
        <f t="shared" si="0"/>
        <v>8.5449887983674259E-3</v>
      </c>
      <c r="P32" s="91">
        <f>M32/'סכום נכסי הקרן'!$C$42</f>
        <v>3.4037509892940136E-3</v>
      </c>
    </row>
    <row r="33" spans="2:16">
      <c r="B33" s="86" t="s">
        <v>1665</v>
      </c>
      <c r="C33" s="87" t="s">
        <v>1666</v>
      </c>
      <c r="D33" s="87" t="s">
        <v>229</v>
      </c>
      <c r="E33" s="87"/>
      <c r="F33" s="97">
        <v>41791</v>
      </c>
      <c r="G33" s="90">
        <v>5.69</v>
      </c>
      <c r="H33" s="88" t="s">
        <v>130</v>
      </c>
      <c r="I33" s="89">
        <v>4.8000000000000001E-2</v>
      </c>
      <c r="J33" s="89">
        <v>8.4000000000000012E-3</v>
      </c>
      <c r="K33" s="90">
        <v>6765000</v>
      </c>
      <c r="L33" s="98">
        <v>135.113741</v>
      </c>
      <c r="M33" s="90">
        <v>9140.4443099999989</v>
      </c>
      <c r="N33" s="91"/>
      <c r="O33" s="91">
        <f t="shared" si="0"/>
        <v>1.1654097306524358E-2</v>
      </c>
      <c r="P33" s="91">
        <f>M33/'סכום נכסי הקרן'!$C$42</f>
        <v>4.6422114964023986E-3</v>
      </c>
    </row>
    <row r="34" spans="2:16">
      <c r="B34" s="86" t="s">
        <v>1667</v>
      </c>
      <c r="C34" s="87" t="s">
        <v>1668</v>
      </c>
      <c r="D34" s="87" t="s">
        <v>229</v>
      </c>
      <c r="E34" s="87"/>
      <c r="F34" s="97">
        <v>41821</v>
      </c>
      <c r="G34" s="90">
        <v>5.66</v>
      </c>
      <c r="H34" s="88" t="s">
        <v>130</v>
      </c>
      <c r="I34" s="89">
        <v>4.8000000000000001E-2</v>
      </c>
      <c r="J34" s="89">
        <v>8.4000000000000012E-3</v>
      </c>
      <c r="K34" s="90">
        <v>4917000</v>
      </c>
      <c r="L34" s="98">
        <v>137.48193024201748</v>
      </c>
      <c r="M34" s="90">
        <v>6759.9865099999997</v>
      </c>
      <c r="N34" s="91"/>
      <c r="O34" s="91">
        <f t="shared" si="0"/>
        <v>8.6190055873041037E-3</v>
      </c>
      <c r="P34" s="91">
        <f>M34/'סכום נכסי הקרן'!$C$42</f>
        <v>3.4332343185893913E-3</v>
      </c>
    </row>
    <row r="35" spans="2:16">
      <c r="B35" s="86" t="s">
        <v>1669</v>
      </c>
      <c r="C35" s="87" t="s">
        <v>1670</v>
      </c>
      <c r="D35" s="87" t="s">
        <v>229</v>
      </c>
      <c r="E35" s="87"/>
      <c r="F35" s="97">
        <v>41852</v>
      </c>
      <c r="G35" s="90">
        <v>5.75</v>
      </c>
      <c r="H35" s="88" t="s">
        <v>130</v>
      </c>
      <c r="I35" s="89">
        <v>4.8000000000000001E-2</v>
      </c>
      <c r="J35" s="89">
        <v>8.3999999999999995E-3</v>
      </c>
      <c r="K35" s="90">
        <v>4515000</v>
      </c>
      <c r="L35" s="98">
        <v>136.983531</v>
      </c>
      <c r="M35" s="90">
        <v>6184.8062399999999</v>
      </c>
      <c r="N35" s="91"/>
      <c r="O35" s="91">
        <f t="shared" si="0"/>
        <v>7.8856488041946244E-3</v>
      </c>
      <c r="P35" s="91">
        <f>M35/'סכום נכסי הקרן'!$C$42</f>
        <v>3.1411141139975167E-3</v>
      </c>
    </row>
    <row r="36" spans="2:16">
      <c r="B36" s="86" t="s">
        <v>1671</v>
      </c>
      <c r="C36" s="87" t="s">
        <v>1672</v>
      </c>
      <c r="D36" s="87" t="s">
        <v>229</v>
      </c>
      <c r="E36" s="87"/>
      <c r="F36" s="97">
        <v>41883</v>
      </c>
      <c r="G36" s="90">
        <v>5.8299999999999992</v>
      </c>
      <c r="H36" s="88" t="s">
        <v>130</v>
      </c>
      <c r="I36" s="89">
        <v>4.8000000000000001E-2</v>
      </c>
      <c r="J36" s="89">
        <v>8.3999999999999995E-3</v>
      </c>
      <c r="K36" s="90">
        <v>6968000</v>
      </c>
      <c r="L36" s="98">
        <v>136.753828</v>
      </c>
      <c r="M36" s="90">
        <v>9529.0065500000001</v>
      </c>
      <c r="N36" s="91"/>
      <c r="O36" s="91">
        <f t="shared" si="0"/>
        <v>1.2149515472318214E-2</v>
      </c>
      <c r="P36" s="91">
        <f>M36/'סכום נכסי הקרן'!$C$42</f>
        <v>4.8395528986822046E-3</v>
      </c>
    </row>
    <row r="37" spans="2:16">
      <c r="B37" s="86" t="s">
        <v>1673</v>
      </c>
      <c r="C37" s="87" t="s">
        <v>1674</v>
      </c>
      <c r="D37" s="87" t="s">
        <v>229</v>
      </c>
      <c r="E37" s="87"/>
      <c r="F37" s="97">
        <v>41913</v>
      </c>
      <c r="G37" s="90">
        <v>5.910000000000001</v>
      </c>
      <c r="H37" s="88" t="s">
        <v>130</v>
      </c>
      <c r="I37" s="89">
        <v>4.8000000000000001E-2</v>
      </c>
      <c r="J37" s="89">
        <v>8.4000000000000012E-3</v>
      </c>
      <c r="K37" s="90">
        <v>6820000</v>
      </c>
      <c r="L37" s="98">
        <v>136.79520500000001</v>
      </c>
      <c r="M37" s="90">
        <v>9329.4331199999997</v>
      </c>
      <c r="N37" s="91"/>
      <c r="O37" s="91">
        <f t="shared" si="0"/>
        <v>1.1895058676331583E-2</v>
      </c>
      <c r="P37" s="91">
        <f>M37/'סכום נכסי הקרן'!$C$42</f>
        <v>4.7381943607707729E-3</v>
      </c>
    </row>
    <row r="38" spans="2:16">
      <c r="B38" s="86" t="s">
        <v>1675</v>
      </c>
      <c r="C38" s="87" t="s">
        <v>1676</v>
      </c>
      <c r="D38" s="87" t="s">
        <v>229</v>
      </c>
      <c r="E38" s="87"/>
      <c r="F38" s="97">
        <v>41945</v>
      </c>
      <c r="G38" s="90">
        <v>5.9999999999999991</v>
      </c>
      <c r="H38" s="88" t="s">
        <v>130</v>
      </c>
      <c r="I38" s="89">
        <v>4.8000000000000001E-2</v>
      </c>
      <c r="J38" s="89">
        <v>8.4000000000000012E-3</v>
      </c>
      <c r="K38" s="90">
        <v>5496000</v>
      </c>
      <c r="L38" s="98">
        <v>137.101045</v>
      </c>
      <c r="M38" s="90">
        <v>7535.0733300000002</v>
      </c>
      <c r="N38" s="91"/>
      <c r="O38" s="91">
        <f t="shared" si="0"/>
        <v>9.6072438955231206E-3</v>
      </c>
      <c r="P38" s="91">
        <f>M38/'סכום נכסי הקרן'!$C$42</f>
        <v>3.8268822447167349E-3</v>
      </c>
    </row>
    <row r="39" spans="2:16">
      <c r="B39" s="86" t="s">
        <v>1677</v>
      </c>
      <c r="C39" s="87" t="s">
        <v>1678</v>
      </c>
      <c r="D39" s="87" t="s">
        <v>229</v>
      </c>
      <c r="E39" s="87"/>
      <c r="F39" s="97">
        <v>41974</v>
      </c>
      <c r="G39" s="90">
        <v>6.080000000000001</v>
      </c>
      <c r="H39" s="88" t="s">
        <v>130</v>
      </c>
      <c r="I39" s="89">
        <v>4.8000000000000001E-2</v>
      </c>
      <c r="J39" s="89">
        <v>8.3999999999999977E-3</v>
      </c>
      <c r="K39" s="90">
        <v>8613000</v>
      </c>
      <c r="L39" s="98">
        <v>136.60693499999999</v>
      </c>
      <c r="M39" s="90">
        <v>11765.95506</v>
      </c>
      <c r="N39" s="91"/>
      <c r="O39" s="91">
        <f t="shared" si="0"/>
        <v>1.5001632363036919E-2</v>
      </c>
      <c r="P39" s="91">
        <f>M39/'סכום נכסי הקרן'!$C$42</f>
        <v>5.9756451648558841E-3</v>
      </c>
    </row>
    <row r="40" spans="2:16">
      <c r="B40" s="86" t="s">
        <v>1679</v>
      </c>
      <c r="C40" s="87" t="s">
        <v>1680</v>
      </c>
      <c r="D40" s="87" t="s">
        <v>229</v>
      </c>
      <c r="E40" s="87"/>
      <c r="F40" s="97">
        <v>42036</v>
      </c>
      <c r="G40" s="90">
        <v>6.14</v>
      </c>
      <c r="H40" s="88" t="s">
        <v>130</v>
      </c>
      <c r="I40" s="89">
        <v>4.8000000000000001E-2</v>
      </c>
      <c r="J40" s="89">
        <v>8.4000000000000012E-3</v>
      </c>
      <c r="K40" s="90">
        <v>3632000</v>
      </c>
      <c r="L40" s="98">
        <v>139.26923199999999</v>
      </c>
      <c r="M40" s="90">
        <v>5058.2585399999998</v>
      </c>
      <c r="N40" s="91"/>
      <c r="O40" s="91">
        <f t="shared" si="0"/>
        <v>6.4492966892457154E-3</v>
      </c>
      <c r="P40" s="91">
        <f>M40/'סכום נכסי הקרן'!$C$42</f>
        <v>2.5689676726626883E-3</v>
      </c>
    </row>
    <row r="41" spans="2:16">
      <c r="B41" s="86" t="s">
        <v>1681</v>
      </c>
      <c r="C41" s="87" t="s">
        <v>1682</v>
      </c>
      <c r="D41" s="87" t="s">
        <v>229</v>
      </c>
      <c r="E41" s="87"/>
      <c r="F41" s="97">
        <v>42064</v>
      </c>
      <c r="G41" s="90">
        <v>6.2100000000000009</v>
      </c>
      <c r="H41" s="88" t="s">
        <v>130</v>
      </c>
      <c r="I41" s="89">
        <v>4.8000000000000001E-2</v>
      </c>
      <c r="J41" s="89">
        <v>8.3999999999999995E-3</v>
      </c>
      <c r="K41" s="90">
        <v>15248000</v>
      </c>
      <c r="L41" s="98">
        <v>140.41097300000001</v>
      </c>
      <c r="M41" s="90">
        <v>21409.865859999998</v>
      </c>
      <c r="N41" s="91"/>
      <c r="O41" s="91">
        <f t="shared" si="0"/>
        <v>2.7297651141432733E-2</v>
      </c>
      <c r="P41" s="91">
        <f>M41/'סכום נכסי הקרן'!$C$42</f>
        <v>1.0873555164379664E-2</v>
      </c>
    </row>
    <row r="42" spans="2:16">
      <c r="B42" s="86" t="s">
        <v>1683</v>
      </c>
      <c r="C42" s="87" t="s">
        <v>1684</v>
      </c>
      <c r="D42" s="87" t="s">
        <v>229</v>
      </c>
      <c r="E42" s="87"/>
      <c r="F42" s="97">
        <v>42095</v>
      </c>
      <c r="G42" s="90">
        <v>6.2999999999999989</v>
      </c>
      <c r="H42" s="88" t="s">
        <v>130</v>
      </c>
      <c r="I42" s="89">
        <v>4.8000000000000001E-2</v>
      </c>
      <c r="J42" s="89">
        <v>8.3999999999999977E-3</v>
      </c>
      <c r="K42" s="90">
        <v>7883000</v>
      </c>
      <c r="L42" s="98">
        <v>141.33588599999999</v>
      </c>
      <c r="M42" s="90">
        <v>11141.50765</v>
      </c>
      <c r="N42" s="91"/>
      <c r="O42" s="91">
        <f t="shared" si="0"/>
        <v>1.420545981035418E-2</v>
      </c>
      <c r="P42" s="91">
        <f>M42/'סכום נכסי הקרן'!$C$42</f>
        <v>5.6585033665705114E-3</v>
      </c>
    </row>
    <row r="43" spans="2:16">
      <c r="B43" s="86" t="s">
        <v>1685</v>
      </c>
      <c r="C43" s="87" t="s">
        <v>1686</v>
      </c>
      <c r="D43" s="87" t="s">
        <v>229</v>
      </c>
      <c r="E43" s="87"/>
      <c r="F43" s="97">
        <v>42125</v>
      </c>
      <c r="G43" s="90">
        <v>6.379999999999999</v>
      </c>
      <c r="H43" s="88" t="s">
        <v>130</v>
      </c>
      <c r="I43" s="89">
        <v>4.8000000000000001E-2</v>
      </c>
      <c r="J43" s="89">
        <v>8.3999999999999995E-3</v>
      </c>
      <c r="K43" s="90">
        <v>10933000</v>
      </c>
      <c r="L43" s="98">
        <v>140.808165</v>
      </c>
      <c r="M43" s="90">
        <v>15394.55672</v>
      </c>
      <c r="N43" s="91"/>
      <c r="O43" s="91">
        <f t="shared" si="0"/>
        <v>1.9628111711091262E-2</v>
      </c>
      <c r="P43" s="91">
        <f>M43/'סכום נכסי הקרן'!$C$42</f>
        <v>7.8185245447442379E-3</v>
      </c>
    </row>
    <row r="44" spans="2:16">
      <c r="B44" s="86" t="s">
        <v>1687</v>
      </c>
      <c r="C44" s="87" t="s">
        <v>1688</v>
      </c>
      <c r="D44" s="87" t="s">
        <v>229</v>
      </c>
      <c r="E44" s="87"/>
      <c r="F44" s="97">
        <v>42156</v>
      </c>
      <c r="G44" s="90">
        <v>6.46</v>
      </c>
      <c r="H44" s="88" t="s">
        <v>130</v>
      </c>
      <c r="I44" s="89">
        <v>4.8000000000000001E-2</v>
      </c>
      <c r="J44" s="89">
        <v>8.3999999999999995E-3</v>
      </c>
      <c r="K44" s="90">
        <v>1067000</v>
      </c>
      <c r="L44" s="98">
        <v>139.855649</v>
      </c>
      <c r="M44" s="90">
        <v>1492.2597700000001</v>
      </c>
      <c r="N44" s="91"/>
      <c r="O44" s="91">
        <f t="shared" si="0"/>
        <v>1.9026362369677478E-3</v>
      </c>
      <c r="P44" s="91">
        <f>M44/'סכום נכסי הקרן'!$C$42</f>
        <v>7.5788279267058963E-4</v>
      </c>
    </row>
    <row r="45" spans="2:16">
      <c r="B45" s="86" t="s">
        <v>1689</v>
      </c>
      <c r="C45" s="87" t="s">
        <v>1690</v>
      </c>
      <c r="D45" s="87" t="s">
        <v>229</v>
      </c>
      <c r="E45" s="87"/>
      <c r="F45" s="97">
        <v>42218</v>
      </c>
      <c r="G45" s="90">
        <v>6.5100000000000007</v>
      </c>
      <c r="H45" s="88" t="s">
        <v>130</v>
      </c>
      <c r="I45" s="89">
        <v>4.8000000000000001E-2</v>
      </c>
      <c r="J45" s="89">
        <v>8.4000000000000012E-3</v>
      </c>
      <c r="K45" s="90">
        <v>91000</v>
      </c>
      <c r="L45" s="98">
        <v>141.546088</v>
      </c>
      <c r="M45" s="90">
        <v>128.80692999999999</v>
      </c>
      <c r="N45" s="91"/>
      <c r="O45" s="91">
        <f t="shared" si="0"/>
        <v>1.6422926994176629E-4</v>
      </c>
      <c r="P45" s="91">
        <f>M45/'סכום נכסי הקרן'!$C$42</f>
        <v>6.5417937135519726E-5</v>
      </c>
    </row>
    <row r="46" spans="2:16">
      <c r="B46" s="86" t="s">
        <v>1691</v>
      </c>
      <c r="C46" s="87" t="s">
        <v>1692</v>
      </c>
      <c r="D46" s="87" t="s">
        <v>229</v>
      </c>
      <c r="E46" s="87"/>
      <c r="F46" s="97">
        <v>42248</v>
      </c>
      <c r="G46" s="90">
        <v>6.5999999999999988</v>
      </c>
      <c r="H46" s="88" t="s">
        <v>130</v>
      </c>
      <c r="I46" s="89">
        <v>4.8000000000000001E-2</v>
      </c>
      <c r="J46" s="89">
        <v>8.3999999999999995E-3</v>
      </c>
      <c r="K46" s="90">
        <v>198000</v>
      </c>
      <c r="L46" s="98">
        <v>141.16462200000001</v>
      </c>
      <c r="M46" s="90">
        <v>279.50594000000001</v>
      </c>
      <c r="N46" s="91"/>
      <c r="O46" s="91">
        <f t="shared" si="0"/>
        <v>3.5637101567894785E-4</v>
      </c>
      <c r="P46" s="91">
        <f>M46/'סכום נכסי הקרן'!$C$42</f>
        <v>1.4195433438188729E-4</v>
      </c>
    </row>
    <row r="47" spans="2:16">
      <c r="B47" s="86" t="s">
        <v>1693</v>
      </c>
      <c r="C47" s="87" t="s">
        <v>1694</v>
      </c>
      <c r="D47" s="87" t="s">
        <v>229</v>
      </c>
      <c r="E47" s="87"/>
      <c r="F47" s="97">
        <v>42309</v>
      </c>
      <c r="G47" s="90">
        <v>6.7600000000000007</v>
      </c>
      <c r="H47" s="88" t="s">
        <v>130</v>
      </c>
      <c r="I47" s="89">
        <v>4.8000000000000001E-2</v>
      </c>
      <c r="J47" s="89">
        <v>8.4000000000000012E-3</v>
      </c>
      <c r="K47" s="90">
        <v>12148000</v>
      </c>
      <c r="L47" s="98">
        <v>141.81038699999999</v>
      </c>
      <c r="M47" s="90">
        <v>17227.126319999999</v>
      </c>
      <c r="N47" s="91"/>
      <c r="O47" s="91">
        <f t="shared" si="0"/>
        <v>2.1964644128450131E-2</v>
      </c>
      <c r="P47" s="91">
        <f>M47/'סכום נכסי הקרן'!$C$42</f>
        <v>8.7492425029260263E-3</v>
      </c>
    </row>
    <row r="48" spans="2:16">
      <c r="B48" s="86" t="s">
        <v>1695</v>
      </c>
      <c r="C48" s="87" t="s">
        <v>1696</v>
      </c>
      <c r="D48" s="87" t="s">
        <v>229</v>
      </c>
      <c r="E48" s="87"/>
      <c r="F48" s="97">
        <v>42339</v>
      </c>
      <c r="G48" s="90">
        <v>6.85</v>
      </c>
      <c r="H48" s="88" t="s">
        <v>130</v>
      </c>
      <c r="I48" s="89">
        <v>4.8000000000000001E-2</v>
      </c>
      <c r="J48" s="89">
        <v>8.3999999999999995E-3</v>
      </c>
      <c r="K48" s="90">
        <v>2989000</v>
      </c>
      <c r="L48" s="98">
        <v>141.56639699999999</v>
      </c>
      <c r="M48" s="90">
        <v>4231.4195</v>
      </c>
      <c r="N48" s="91"/>
      <c r="O48" s="91">
        <f t="shared" si="0"/>
        <v>5.3950741260765534E-3</v>
      </c>
      <c r="P48" s="91">
        <f>M48/'סכום נכסי הקרן'!$C$42</f>
        <v>2.1490360405687207E-3</v>
      </c>
    </row>
    <row r="49" spans="2:16">
      <c r="B49" s="86" t="s">
        <v>1697</v>
      </c>
      <c r="C49" s="87" t="s">
        <v>1698</v>
      </c>
      <c r="D49" s="87" t="s">
        <v>229</v>
      </c>
      <c r="E49" s="87"/>
      <c r="F49" s="97">
        <v>42370</v>
      </c>
      <c r="G49" s="90">
        <v>6.8</v>
      </c>
      <c r="H49" s="88" t="s">
        <v>130</v>
      </c>
      <c r="I49" s="89">
        <v>4.8000000000000001E-2</v>
      </c>
      <c r="J49" s="89">
        <v>8.3999999999999995E-3</v>
      </c>
      <c r="K49" s="90">
        <v>242000</v>
      </c>
      <c r="L49" s="98">
        <v>144.64335123966941</v>
      </c>
      <c r="M49" s="90">
        <v>350.03690999999998</v>
      </c>
      <c r="N49" s="91"/>
      <c r="O49" s="91">
        <f t="shared" si="0"/>
        <v>4.4629824017987038E-4</v>
      </c>
      <c r="P49" s="91">
        <f>M49/'סכום נכסי הקרן'!$C$42</f>
        <v>1.7777531514408097E-4</v>
      </c>
    </row>
    <row r="50" spans="2:16">
      <c r="B50" s="86" t="s">
        <v>1699</v>
      </c>
      <c r="C50" s="87" t="s">
        <v>1700</v>
      </c>
      <c r="D50" s="87" t="s">
        <v>229</v>
      </c>
      <c r="E50" s="87"/>
      <c r="F50" s="97">
        <v>42430</v>
      </c>
      <c r="G50" s="90">
        <v>6.9699999999999989</v>
      </c>
      <c r="H50" s="88" t="s">
        <v>130</v>
      </c>
      <c r="I50" s="89">
        <v>4.8000000000000001E-2</v>
      </c>
      <c r="J50" s="89">
        <v>8.3999999999999995E-3</v>
      </c>
      <c r="K50" s="90">
        <v>6043000</v>
      </c>
      <c r="L50" s="98">
        <v>145.284221</v>
      </c>
      <c r="M50" s="90">
        <v>8779.5252100000016</v>
      </c>
      <c r="N50" s="91"/>
      <c r="O50" s="91">
        <f t="shared" si="0"/>
        <v>1.1193924237412015E-2</v>
      </c>
      <c r="P50" s="91">
        <f>M50/'סכום נכסי הקרן'!$C$42</f>
        <v>4.4589093790799207E-3</v>
      </c>
    </row>
    <row r="51" spans="2:16">
      <c r="B51" s="86" t="s">
        <v>1701</v>
      </c>
      <c r="C51" s="87" t="s">
        <v>1702</v>
      </c>
      <c r="D51" s="87" t="s">
        <v>229</v>
      </c>
      <c r="E51" s="87"/>
      <c r="F51" s="97">
        <v>42461</v>
      </c>
      <c r="G51" s="90">
        <v>7.0499999999999989</v>
      </c>
      <c r="H51" s="88" t="s">
        <v>130</v>
      </c>
      <c r="I51" s="89">
        <v>4.8000000000000001E-2</v>
      </c>
      <c r="J51" s="89">
        <v>8.4000000000000012E-3</v>
      </c>
      <c r="K51" s="90">
        <v>7718000</v>
      </c>
      <c r="L51" s="98">
        <v>145.64832200000001</v>
      </c>
      <c r="M51" s="90">
        <v>11241.137640000001</v>
      </c>
      <c r="N51" s="91"/>
      <c r="O51" s="91">
        <f t="shared" si="0"/>
        <v>1.4332488383444197E-2</v>
      </c>
      <c r="P51" s="91">
        <f>M51/'סכום נכסי הקרן'!$C$42</f>
        <v>5.7091030386738099E-3</v>
      </c>
    </row>
    <row r="52" spans="2:16">
      <c r="B52" s="86" t="s">
        <v>1703</v>
      </c>
      <c r="C52" s="87" t="s">
        <v>1704</v>
      </c>
      <c r="D52" s="87" t="s">
        <v>229</v>
      </c>
      <c r="E52" s="87"/>
      <c r="F52" s="97">
        <v>42491</v>
      </c>
      <c r="G52" s="90">
        <v>7.14</v>
      </c>
      <c r="H52" s="88" t="s">
        <v>130</v>
      </c>
      <c r="I52" s="89">
        <v>4.8000000000000001E-2</v>
      </c>
      <c r="J52" s="89">
        <v>8.4000000000000012E-3</v>
      </c>
      <c r="K52" s="90">
        <v>8354000</v>
      </c>
      <c r="L52" s="98">
        <v>145.837806</v>
      </c>
      <c r="M52" s="90">
        <v>12183.29075</v>
      </c>
      <c r="N52" s="91"/>
      <c r="O52" s="91">
        <f t="shared" si="0"/>
        <v>1.5533736774572413E-2</v>
      </c>
      <c r="P52" s="91">
        <f>M52/'סכום נכסי הקרן'!$C$42</f>
        <v>6.1875999093158971E-3</v>
      </c>
    </row>
    <row r="53" spans="2:16">
      <c r="B53" s="86" t="s">
        <v>1705</v>
      </c>
      <c r="C53" s="87" t="s">
        <v>1706</v>
      </c>
      <c r="D53" s="87" t="s">
        <v>229</v>
      </c>
      <c r="E53" s="87"/>
      <c r="F53" s="97">
        <v>42522</v>
      </c>
      <c r="G53" s="90">
        <v>7.22</v>
      </c>
      <c r="H53" s="88" t="s">
        <v>130</v>
      </c>
      <c r="I53" s="89">
        <v>4.8000000000000001E-2</v>
      </c>
      <c r="J53" s="89">
        <v>8.4000000000000012E-3</v>
      </c>
      <c r="K53" s="90">
        <v>4227000</v>
      </c>
      <c r="L53" s="98">
        <v>145.136054</v>
      </c>
      <c r="M53" s="90">
        <v>6134.9008099999992</v>
      </c>
      <c r="N53" s="91"/>
      <c r="O53" s="91">
        <f t="shared" si="0"/>
        <v>7.8220192127197701E-3</v>
      </c>
      <c r="P53" s="91">
        <f>M53/'סכום נכסי הקרן'!$C$42</f>
        <v>3.1157683481877027E-3</v>
      </c>
    </row>
    <row r="54" spans="2:16">
      <c r="B54" s="86" t="s">
        <v>1707</v>
      </c>
      <c r="C54" s="87" t="s">
        <v>1708</v>
      </c>
      <c r="D54" s="87" t="s">
        <v>229</v>
      </c>
      <c r="E54" s="87"/>
      <c r="F54" s="97">
        <v>42552</v>
      </c>
      <c r="G54" s="90">
        <v>7.169999999999999</v>
      </c>
      <c r="H54" s="88" t="s">
        <v>130</v>
      </c>
      <c r="I54" s="89">
        <v>4.8000000000000001E-2</v>
      </c>
      <c r="J54" s="89">
        <v>8.3999999999999995E-3</v>
      </c>
      <c r="K54" s="90">
        <v>690000</v>
      </c>
      <c r="L54" s="98">
        <v>147.209915942029</v>
      </c>
      <c r="M54" s="90">
        <v>1015.74842</v>
      </c>
      <c r="N54" s="91"/>
      <c r="O54" s="91">
        <f t="shared" si="0"/>
        <v>1.295082659458638E-3</v>
      </c>
      <c r="P54" s="91">
        <f>M54/'סכום נכסי הקרן'!$C$42</f>
        <v>5.1587415587859675E-4</v>
      </c>
    </row>
    <row r="55" spans="2:16">
      <c r="B55" s="86" t="s">
        <v>1709</v>
      </c>
      <c r="C55" s="87" t="s">
        <v>1710</v>
      </c>
      <c r="D55" s="87" t="s">
        <v>229</v>
      </c>
      <c r="E55" s="87"/>
      <c r="F55" s="97">
        <v>42583</v>
      </c>
      <c r="G55" s="90">
        <v>7.26</v>
      </c>
      <c r="H55" s="88" t="s">
        <v>130</v>
      </c>
      <c r="I55" s="89">
        <v>4.8000000000000001E-2</v>
      </c>
      <c r="J55" s="89">
        <v>8.5000000000000006E-3</v>
      </c>
      <c r="K55" s="90">
        <v>6636000</v>
      </c>
      <c r="L55" s="98">
        <v>146.65136200000001</v>
      </c>
      <c r="M55" s="90">
        <v>9731.7846199999985</v>
      </c>
      <c r="N55" s="91"/>
      <c r="O55" s="91">
        <f t="shared" si="0"/>
        <v>1.2408058195107277E-2</v>
      </c>
      <c r="P55" s="91">
        <f>M55/'סכום נכסי הקרן'!$C$42</f>
        <v>4.942538996058502E-3</v>
      </c>
    </row>
    <row r="56" spans="2:16">
      <c r="B56" s="86" t="s">
        <v>1711</v>
      </c>
      <c r="C56" s="87" t="s">
        <v>1712</v>
      </c>
      <c r="D56" s="87" t="s">
        <v>229</v>
      </c>
      <c r="E56" s="87"/>
      <c r="F56" s="97">
        <v>42614</v>
      </c>
      <c r="G56" s="90">
        <v>7.3400000000000016</v>
      </c>
      <c r="H56" s="88" t="s">
        <v>130</v>
      </c>
      <c r="I56" s="89">
        <v>4.8000000000000001E-2</v>
      </c>
      <c r="J56" s="89">
        <v>8.5000000000000023E-3</v>
      </c>
      <c r="K56" s="90">
        <v>2734000</v>
      </c>
      <c r="L56" s="98">
        <v>145.95102299999999</v>
      </c>
      <c r="M56" s="90">
        <v>3990.3008899999991</v>
      </c>
      <c r="N56" s="91"/>
      <c r="O56" s="91">
        <f t="shared" si="0"/>
        <v>5.0876470855464075E-3</v>
      </c>
      <c r="P56" s="91">
        <f>M56/'סכום נכסי הקרן'!$C$42</f>
        <v>2.0265777064466051E-3</v>
      </c>
    </row>
    <row r="57" spans="2:16">
      <c r="B57" s="86" t="s">
        <v>1713</v>
      </c>
      <c r="C57" s="87" t="s">
        <v>1714</v>
      </c>
      <c r="D57" s="87" t="s">
        <v>229</v>
      </c>
      <c r="E57" s="87"/>
      <c r="F57" s="97">
        <v>42644</v>
      </c>
      <c r="G57" s="90">
        <v>7.419999999999999</v>
      </c>
      <c r="H57" s="88" t="s">
        <v>130</v>
      </c>
      <c r="I57" s="89">
        <v>4.8000000000000001E-2</v>
      </c>
      <c r="J57" s="89">
        <v>8.5000000000000006E-3</v>
      </c>
      <c r="K57" s="90">
        <v>2958000</v>
      </c>
      <c r="L57" s="98">
        <v>146.28277</v>
      </c>
      <c r="M57" s="90">
        <v>4327.0443800000003</v>
      </c>
      <c r="N57" s="91"/>
      <c r="O57" s="91">
        <f t="shared" si="0"/>
        <v>5.516996170415853E-3</v>
      </c>
      <c r="P57" s="91">
        <f>M57/'סכום נכסי הקרן'!$C$42</f>
        <v>2.1976016137753144E-3</v>
      </c>
    </row>
    <row r="58" spans="2:16">
      <c r="B58" s="86" t="s">
        <v>1715</v>
      </c>
      <c r="C58" s="87" t="s">
        <v>1716</v>
      </c>
      <c r="D58" s="87" t="s">
        <v>229</v>
      </c>
      <c r="E58" s="87"/>
      <c r="F58" s="97">
        <v>42675</v>
      </c>
      <c r="G58" s="90">
        <v>7.5100000000000007</v>
      </c>
      <c r="H58" s="88" t="s">
        <v>130</v>
      </c>
      <c r="I58" s="89">
        <v>4.8000000000000001E-2</v>
      </c>
      <c r="J58" s="89">
        <v>8.5000000000000006E-3</v>
      </c>
      <c r="K58" s="90">
        <v>4620000</v>
      </c>
      <c r="L58" s="98">
        <v>146.31468599999999</v>
      </c>
      <c r="M58" s="90">
        <v>6759.7382699999998</v>
      </c>
      <c r="N58" s="91"/>
      <c r="O58" s="91">
        <f t="shared" si="0"/>
        <v>8.6186890804673191E-3</v>
      </c>
      <c r="P58" s="91">
        <f>M58/'סכום נכסי הקרן'!$C$42</f>
        <v>3.4331082434728233E-3</v>
      </c>
    </row>
    <row r="59" spans="2:16">
      <c r="B59" s="86" t="s">
        <v>1717</v>
      </c>
      <c r="C59" s="87" t="s">
        <v>1718</v>
      </c>
      <c r="D59" s="87" t="s">
        <v>229</v>
      </c>
      <c r="E59" s="87"/>
      <c r="F59" s="97">
        <v>42705</v>
      </c>
      <c r="G59" s="90">
        <v>7.59</v>
      </c>
      <c r="H59" s="88" t="s">
        <v>130</v>
      </c>
      <c r="I59" s="89">
        <v>4.8000000000000001E-2</v>
      </c>
      <c r="J59" s="89">
        <v>8.5000000000000006E-3</v>
      </c>
      <c r="K59" s="90">
        <v>2234000</v>
      </c>
      <c r="L59" s="98">
        <v>145.91256100000001</v>
      </c>
      <c r="M59" s="90">
        <v>3259.6864999999998</v>
      </c>
      <c r="N59" s="91"/>
      <c r="O59" s="91">
        <f t="shared" si="0"/>
        <v>4.1561112754882933E-3</v>
      </c>
      <c r="P59" s="91">
        <f>M59/'סכום נכסי הקרן'!$C$42</f>
        <v>1.6555162562953897E-3</v>
      </c>
    </row>
    <row r="60" spans="2:16">
      <c r="B60" s="86" t="s">
        <v>1719</v>
      </c>
      <c r="C60" s="87" t="s">
        <v>1720</v>
      </c>
      <c r="D60" s="87" t="s">
        <v>229</v>
      </c>
      <c r="E60" s="87"/>
      <c r="F60" s="97">
        <v>42736</v>
      </c>
      <c r="G60" s="90">
        <v>7.5400000000000009</v>
      </c>
      <c r="H60" s="88" t="s">
        <v>130</v>
      </c>
      <c r="I60" s="89">
        <v>4.8000000000000001E-2</v>
      </c>
      <c r="J60" s="89">
        <v>8.5000000000000006E-3</v>
      </c>
      <c r="K60" s="90">
        <v>5955000</v>
      </c>
      <c r="L60" s="98">
        <v>149.00799848866498</v>
      </c>
      <c r="M60" s="90">
        <v>8873.4263099999989</v>
      </c>
      <c r="N60" s="91"/>
      <c r="O60" s="91">
        <f t="shared" si="0"/>
        <v>1.1313648456440667E-2</v>
      </c>
      <c r="P60" s="91">
        <f>M60/'סכום נכסי הקרן'!$C$42</f>
        <v>4.5065994859457238E-3</v>
      </c>
    </row>
    <row r="61" spans="2:16">
      <c r="B61" s="86" t="s">
        <v>1721</v>
      </c>
      <c r="C61" s="87" t="s">
        <v>1722</v>
      </c>
      <c r="D61" s="87" t="s">
        <v>229</v>
      </c>
      <c r="E61" s="87"/>
      <c r="F61" s="97">
        <v>42767</v>
      </c>
      <c r="G61" s="90">
        <v>7.63</v>
      </c>
      <c r="H61" s="88" t="s">
        <v>130</v>
      </c>
      <c r="I61" s="89">
        <v>4.8000000000000001E-2</v>
      </c>
      <c r="J61" s="89">
        <v>8.5000000000000006E-3</v>
      </c>
      <c r="K61" s="90">
        <v>3695000</v>
      </c>
      <c r="L61" s="98">
        <v>148.890534</v>
      </c>
      <c r="M61" s="90">
        <v>5501.5051399999993</v>
      </c>
      <c r="N61" s="91"/>
      <c r="O61" s="91">
        <f t="shared" si="0"/>
        <v>7.0144375983735869E-3</v>
      </c>
      <c r="P61" s="91">
        <f>M61/'סכום נכסי הקרן'!$C$42</f>
        <v>2.7940819441877752E-3</v>
      </c>
    </row>
    <row r="62" spans="2:16">
      <c r="B62" s="86" t="s">
        <v>1723</v>
      </c>
      <c r="C62" s="87" t="s">
        <v>1724</v>
      </c>
      <c r="D62" s="87" t="s">
        <v>229</v>
      </c>
      <c r="E62" s="87"/>
      <c r="F62" s="97">
        <v>42795</v>
      </c>
      <c r="G62" s="90">
        <v>7.7099999999999991</v>
      </c>
      <c r="H62" s="88" t="s">
        <v>130</v>
      </c>
      <c r="I62" s="89">
        <v>4.8000000000000001E-2</v>
      </c>
      <c r="J62" s="89">
        <v>8.5000000000000006E-3</v>
      </c>
      <c r="K62" s="90">
        <v>4720000</v>
      </c>
      <c r="L62" s="98">
        <v>149.07839899999999</v>
      </c>
      <c r="M62" s="90">
        <v>7036.5005599999995</v>
      </c>
      <c r="N62" s="91"/>
      <c r="O62" s="91">
        <f t="shared" si="0"/>
        <v>8.971561933147772E-3</v>
      </c>
      <c r="P62" s="91">
        <f>M62/'סכום נכסי הקרן'!$C$42</f>
        <v>3.5736691441068378E-3</v>
      </c>
    </row>
    <row r="63" spans="2:16">
      <c r="B63" s="86" t="s">
        <v>1725</v>
      </c>
      <c r="C63" s="87" t="s">
        <v>1726</v>
      </c>
      <c r="D63" s="87" t="s">
        <v>229</v>
      </c>
      <c r="E63" s="87"/>
      <c r="F63" s="97">
        <v>42826</v>
      </c>
      <c r="G63" s="90">
        <v>7.7900000000000009</v>
      </c>
      <c r="H63" s="88" t="s">
        <v>130</v>
      </c>
      <c r="I63" s="89">
        <v>4.8000000000000001E-2</v>
      </c>
      <c r="J63" s="89">
        <v>8.5000000000000006E-3</v>
      </c>
      <c r="K63" s="90">
        <v>3171000</v>
      </c>
      <c r="L63" s="98">
        <v>148.961242</v>
      </c>
      <c r="M63" s="90">
        <v>4723.56113</v>
      </c>
      <c r="N63" s="91"/>
      <c r="O63" s="91">
        <f t="shared" si="0"/>
        <v>6.0225563632733473E-3</v>
      </c>
      <c r="P63" s="91">
        <f>M63/'סכום נכסי הקרן'!$C$42</f>
        <v>2.3989829200814316E-3</v>
      </c>
    </row>
    <row r="64" spans="2:16">
      <c r="B64" s="86" t="s">
        <v>1727</v>
      </c>
      <c r="C64" s="87" t="s">
        <v>1728</v>
      </c>
      <c r="D64" s="87" t="s">
        <v>229</v>
      </c>
      <c r="E64" s="87"/>
      <c r="F64" s="97">
        <v>42856</v>
      </c>
      <c r="G64" s="90">
        <v>7.870000000000001</v>
      </c>
      <c r="H64" s="88" t="s">
        <v>130</v>
      </c>
      <c r="I64" s="89">
        <v>4.8000000000000001E-2</v>
      </c>
      <c r="J64" s="89">
        <v>8.5000000000000006E-3</v>
      </c>
      <c r="K64" s="90">
        <v>8003000</v>
      </c>
      <c r="L64" s="98">
        <v>148.397177</v>
      </c>
      <c r="M64" s="90">
        <v>11876.226500000001</v>
      </c>
      <c r="N64" s="91"/>
      <c r="O64" s="91">
        <f t="shared" si="0"/>
        <v>1.514222882074791E-2</v>
      </c>
      <c r="P64" s="91">
        <f>M64/'סכום נכסי הקרן'!$C$42</f>
        <v>6.0316493730903581E-3</v>
      </c>
    </row>
    <row r="65" spans="2:16">
      <c r="B65" s="86" t="s">
        <v>1729</v>
      </c>
      <c r="C65" s="87" t="s">
        <v>1730</v>
      </c>
      <c r="D65" s="87" t="s">
        <v>229</v>
      </c>
      <c r="E65" s="87"/>
      <c r="F65" s="97">
        <v>42887</v>
      </c>
      <c r="G65" s="90">
        <v>7.9499999999999993</v>
      </c>
      <c r="H65" s="88" t="s">
        <v>130</v>
      </c>
      <c r="I65" s="89">
        <v>4.8000000000000001E-2</v>
      </c>
      <c r="J65" s="89">
        <v>8.5000000000000006E-3</v>
      </c>
      <c r="K65" s="90">
        <v>6551000</v>
      </c>
      <c r="L65" s="98">
        <v>147.98699099999999</v>
      </c>
      <c r="M65" s="90">
        <v>9694.6276799999996</v>
      </c>
      <c r="N65" s="91"/>
      <c r="O65" s="91">
        <f t="shared" si="0"/>
        <v>1.2360682971355962E-2</v>
      </c>
      <c r="P65" s="91">
        <f>M65/'סכום נכסי הקרן'!$C$42</f>
        <v>4.9236678812429541E-3</v>
      </c>
    </row>
    <row r="66" spans="2:16">
      <c r="B66" s="86" t="s">
        <v>1731</v>
      </c>
      <c r="C66" s="87" t="s">
        <v>1732</v>
      </c>
      <c r="D66" s="87" t="s">
        <v>229</v>
      </c>
      <c r="E66" s="87"/>
      <c r="F66" s="97">
        <v>42949</v>
      </c>
      <c r="G66" s="90">
        <v>7.9899999999999993</v>
      </c>
      <c r="H66" s="88" t="s">
        <v>130</v>
      </c>
      <c r="I66" s="89">
        <v>4.8000000000000001E-2</v>
      </c>
      <c r="J66" s="89">
        <v>8.6000000000000017E-3</v>
      </c>
      <c r="K66" s="90">
        <v>4324000</v>
      </c>
      <c r="L66" s="98">
        <v>150.80907199999999</v>
      </c>
      <c r="M66" s="90">
        <v>6520.9842699999999</v>
      </c>
      <c r="N66" s="91"/>
      <c r="O66" s="91">
        <f t="shared" si="0"/>
        <v>8.3142769256579745E-3</v>
      </c>
      <c r="P66" s="91">
        <f>M66/'סכום נכסי הקרן'!$C$42</f>
        <v>3.3118508378126321E-3</v>
      </c>
    </row>
    <row r="67" spans="2:16">
      <c r="B67" s="86" t="s">
        <v>1733</v>
      </c>
      <c r="C67" s="87" t="s">
        <v>1734</v>
      </c>
      <c r="D67" s="87" t="s">
        <v>229</v>
      </c>
      <c r="E67" s="87"/>
      <c r="F67" s="97">
        <v>42979</v>
      </c>
      <c r="G67" s="90">
        <v>8.07</v>
      </c>
      <c r="H67" s="88" t="s">
        <v>130</v>
      </c>
      <c r="I67" s="89">
        <v>4.8000000000000001E-2</v>
      </c>
      <c r="J67" s="89">
        <v>8.6E-3</v>
      </c>
      <c r="K67" s="90">
        <v>3781000</v>
      </c>
      <c r="L67" s="98">
        <v>150.84406100000001</v>
      </c>
      <c r="M67" s="90">
        <v>5703.4140199999993</v>
      </c>
      <c r="N67" s="91"/>
      <c r="O67" s="91">
        <f t="shared" si="0"/>
        <v>7.2718721009827217E-3</v>
      </c>
      <c r="P67" s="91">
        <f>M67/'סכום נכסי הקרן'!$C$42</f>
        <v>2.8966266008995157E-3</v>
      </c>
    </row>
    <row r="68" spans="2:16">
      <c r="B68" s="86" t="s">
        <v>1735</v>
      </c>
      <c r="C68" s="87" t="s">
        <v>1736</v>
      </c>
      <c r="D68" s="87" t="s">
        <v>229</v>
      </c>
      <c r="E68" s="87"/>
      <c r="F68" s="97">
        <v>43009</v>
      </c>
      <c r="G68" s="90">
        <v>8.15</v>
      </c>
      <c r="H68" s="88" t="s">
        <v>130</v>
      </c>
      <c r="I68" s="89">
        <v>4.8000000000000001E-2</v>
      </c>
      <c r="J68" s="89">
        <v>8.6E-3</v>
      </c>
      <c r="K68" s="90">
        <v>4355000</v>
      </c>
      <c r="L68" s="98">
        <v>150.27428900000001</v>
      </c>
      <c r="M68" s="90">
        <v>6544.4451399999998</v>
      </c>
      <c r="N68" s="91"/>
      <c r="O68" s="91">
        <f t="shared" si="0"/>
        <v>8.3441896139915799E-3</v>
      </c>
      <c r="P68" s="91">
        <f>M68/'סכום נכסי הקרן'!$C$42</f>
        <v>3.3237660485765604E-3</v>
      </c>
    </row>
    <row r="69" spans="2:16">
      <c r="B69" s="86" t="s">
        <v>1737</v>
      </c>
      <c r="C69" s="87" t="s">
        <v>1738</v>
      </c>
      <c r="D69" s="87" t="s">
        <v>229</v>
      </c>
      <c r="E69" s="87"/>
      <c r="F69" s="97">
        <v>43040</v>
      </c>
      <c r="G69" s="90">
        <v>8.23</v>
      </c>
      <c r="H69" s="88" t="s">
        <v>130</v>
      </c>
      <c r="I69" s="89">
        <v>4.8000000000000001E-2</v>
      </c>
      <c r="J69" s="89">
        <v>8.5999999999999983E-3</v>
      </c>
      <c r="K69" s="90">
        <v>4952000</v>
      </c>
      <c r="L69" s="98">
        <v>150.00317699999999</v>
      </c>
      <c r="M69" s="90">
        <v>7428.1571599999997</v>
      </c>
      <c r="N69" s="91"/>
      <c r="O69" s="91">
        <f t="shared" si="0"/>
        <v>9.4709254183723193E-3</v>
      </c>
      <c r="P69" s="91">
        <f>M69/'סכום נכסי הקרן'!$C$42</f>
        <v>3.772582097295858E-3</v>
      </c>
    </row>
    <row r="70" spans="2:16">
      <c r="B70" s="86" t="s">
        <v>1739</v>
      </c>
      <c r="C70" s="87" t="s">
        <v>1740</v>
      </c>
      <c r="D70" s="87" t="s">
        <v>229</v>
      </c>
      <c r="E70" s="87"/>
      <c r="F70" s="97">
        <v>43070</v>
      </c>
      <c r="G70" s="90">
        <v>8.3199999999999985</v>
      </c>
      <c r="H70" s="88" t="s">
        <v>130</v>
      </c>
      <c r="I70" s="89">
        <v>4.8000000000000001E-2</v>
      </c>
      <c r="J70" s="89">
        <v>8.6000000000000017E-3</v>
      </c>
      <c r="K70" s="90">
        <v>5145000</v>
      </c>
      <c r="L70" s="98">
        <v>149.43774300000001</v>
      </c>
      <c r="M70" s="90">
        <v>7688.5719000000008</v>
      </c>
      <c r="N70" s="91"/>
      <c r="O70" s="91">
        <f t="shared" si="0"/>
        <v>9.8029550896972639E-3</v>
      </c>
      <c r="P70" s="91">
        <f>M70/'סכום נכסי הקרן'!$C$42</f>
        <v>3.9048404710532543E-3</v>
      </c>
    </row>
    <row r="71" spans="2:16">
      <c r="B71" s="86" t="s">
        <v>1741</v>
      </c>
      <c r="C71" s="87" t="s">
        <v>1742</v>
      </c>
      <c r="D71" s="87" t="s">
        <v>229</v>
      </c>
      <c r="E71" s="87"/>
      <c r="F71" s="97">
        <v>43101</v>
      </c>
      <c r="G71" s="90">
        <v>8.26</v>
      </c>
      <c r="H71" s="88" t="s">
        <v>130</v>
      </c>
      <c r="I71" s="89">
        <v>4.8000000000000001E-2</v>
      </c>
      <c r="J71" s="89">
        <v>8.6E-3</v>
      </c>
      <c r="K71" s="90">
        <v>4578000</v>
      </c>
      <c r="L71" s="98">
        <v>152.37129314110965</v>
      </c>
      <c r="M71" s="90">
        <v>6975.5577999999996</v>
      </c>
      <c r="N71" s="91"/>
      <c r="O71" s="91">
        <f t="shared" si="0"/>
        <v>8.8938597087174845E-3</v>
      </c>
      <c r="P71" s="91">
        <f>M71/'סכום נכסי הקרן'!$C$42</f>
        <v>3.5427177842495298E-3</v>
      </c>
    </row>
    <row r="72" spans="2:16">
      <c r="B72" s="86" t="s">
        <v>1743</v>
      </c>
      <c r="C72" s="87" t="s">
        <v>1744</v>
      </c>
      <c r="D72" s="87" t="s">
        <v>229</v>
      </c>
      <c r="E72" s="87"/>
      <c r="F72" s="97">
        <v>43132</v>
      </c>
      <c r="G72" s="90">
        <v>8.3399999999999981</v>
      </c>
      <c r="H72" s="88" t="s">
        <v>130</v>
      </c>
      <c r="I72" s="89">
        <v>4.8000000000000001E-2</v>
      </c>
      <c r="J72" s="89">
        <v>8.5999999999999983E-3</v>
      </c>
      <c r="K72" s="90">
        <v>5275000</v>
      </c>
      <c r="L72" s="98">
        <v>152.09667899999999</v>
      </c>
      <c r="M72" s="90">
        <v>8023.1000100000019</v>
      </c>
      <c r="N72" s="91"/>
      <c r="O72" s="91">
        <f t="shared" si="0"/>
        <v>1.0229479557598944E-2</v>
      </c>
      <c r="P72" s="91">
        <f>M72/'סכום נכסי הקרן'!$C$42</f>
        <v>4.0747392402424925E-3</v>
      </c>
    </row>
    <row r="73" spans="2:16">
      <c r="B73" s="86" t="s">
        <v>1745</v>
      </c>
      <c r="C73" s="87" t="s">
        <v>1746</v>
      </c>
      <c r="D73" s="87" t="s">
        <v>229</v>
      </c>
      <c r="E73" s="87"/>
      <c r="F73" s="97">
        <v>43191</v>
      </c>
      <c r="G73" s="90">
        <v>8.5</v>
      </c>
      <c r="H73" s="88" t="s">
        <v>130</v>
      </c>
      <c r="I73" s="89">
        <v>4.8000000000000001E-2</v>
      </c>
      <c r="J73" s="89">
        <v>8.6E-3</v>
      </c>
      <c r="K73" s="90">
        <v>583000</v>
      </c>
      <c r="L73" s="98">
        <v>152.46360899999999</v>
      </c>
      <c r="M73" s="90">
        <v>888.86284999999998</v>
      </c>
      <c r="N73" s="91"/>
      <c r="O73" s="91">
        <f t="shared" si="0"/>
        <v>1.1333031299935316E-3</v>
      </c>
      <c r="P73" s="91">
        <f>M73/'סכום נכסי הקרן'!$C$42</f>
        <v>4.5143203120669753E-4</v>
      </c>
    </row>
    <row r="74" spans="2:16">
      <c r="B74" s="86" t="s">
        <v>1747</v>
      </c>
      <c r="C74" s="87" t="s">
        <v>1748</v>
      </c>
      <c r="D74" s="87" t="s">
        <v>229</v>
      </c>
      <c r="E74" s="87"/>
      <c r="F74" s="97">
        <v>43221</v>
      </c>
      <c r="G74" s="90">
        <v>8.59</v>
      </c>
      <c r="H74" s="88" t="s">
        <v>130</v>
      </c>
      <c r="I74" s="89">
        <v>4.8000000000000001E-2</v>
      </c>
      <c r="J74" s="89">
        <v>8.6999999999999994E-3</v>
      </c>
      <c r="K74" s="90">
        <v>7727000</v>
      </c>
      <c r="L74" s="98">
        <v>151.884626</v>
      </c>
      <c r="M74" s="90">
        <v>11736.124760000001</v>
      </c>
      <c r="N74" s="91"/>
      <c r="O74" s="91">
        <f t="shared" si="0"/>
        <v>1.4963598629982776E-2</v>
      </c>
      <c r="P74" s="91">
        <f>M74/'סכום נכסי הקרן'!$C$42</f>
        <v>5.9604950740173423E-3</v>
      </c>
    </row>
    <row r="75" spans="2:16">
      <c r="B75" s="86" t="s">
        <v>1749</v>
      </c>
      <c r="C75" s="87" t="s">
        <v>1750</v>
      </c>
      <c r="D75" s="87" t="s">
        <v>229</v>
      </c>
      <c r="E75" s="87"/>
      <c r="F75" s="97">
        <v>43252</v>
      </c>
      <c r="G75" s="90">
        <v>8.67</v>
      </c>
      <c r="H75" s="88" t="s">
        <v>130</v>
      </c>
      <c r="I75" s="89">
        <v>4.8000000000000001E-2</v>
      </c>
      <c r="J75" s="89">
        <v>8.6999999999999994E-3</v>
      </c>
      <c r="K75" s="90">
        <v>1587000</v>
      </c>
      <c r="L75" s="98">
        <v>151.156173</v>
      </c>
      <c r="M75" s="90">
        <v>2398.8484700000004</v>
      </c>
      <c r="N75" s="91"/>
      <c r="O75" s="91">
        <f t="shared" si="0"/>
        <v>3.0585398854628639E-3</v>
      </c>
      <c r="P75" s="91">
        <f>M75/'סכום נכסי הקרן'!$C$42</f>
        <v>1.2183173561243772E-3</v>
      </c>
    </row>
    <row r="76" spans="2:16">
      <c r="B76" s="86" t="s">
        <v>1751</v>
      </c>
      <c r="C76" s="87" t="s">
        <v>1752</v>
      </c>
      <c r="D76" s="87" t="s">
        <v>229</v>
      </c>
      <c r="E76" s="87"/>
      <c r="F76" s="97">
        <v>43313</v>
      </c>
      <c r="G76" s="90">
        <v>8.6899999999999977</v>
      </c>
      <c r="H76" s="88" t="s">
        <v>130</v>
      </c>
      <c r="I76" s="89">
        <v>4.8000000000000001E-2</v>
      </c>
      <c r="J76" s="89">
        <v>8.7000000000000011E-3</v>
      </c>
      <c r="K76" s="90">
        <v>3661000</v>
      </c>
      <c r="L76" s="98">
        <v>152.595359</v>
      </c>
      <c r="M76" s="90">
        <v>5586.5162900000005</v>
      </c>
      <c r="N76" s="91"/>
      <c r="O76" s="91">
        <f t="shared" ref="O76:O118" si="1">IFERROR(M76/$M$11,0)</f>
        <v>7.1228271011853543E-3</v>
      </c>
      <c r="P76" s="91">
        <f>M76/'סכום נכסי הקרן'!$C$42</f>
        <v>2.8372570595834941E-3</v>
      </c>
    </row>
    <row r="77" spans="2:16">
      <c r="B77" s="86" t="s">
        <v>1753</v>
      </c>
      <c r="C77" s="87" t="s">
        <v>1754</v>
      </c>
      <c r="D77" s="87" t="s">
        <v>229</v>
      </c>
      <c r="E77" s="87"/>
      <c r="F77" s="97">
        <v>43345</v>
      </c>
      <c r="G77" s="90">
        <v>8.7800000000000011</v>
      </c>
      <c r="H77" s="88" t="s">
        <v>130</v>
      </c>
      <c r="I77" s="89">
        <v>4.8000000000000001E-2</v>
      </c>
      <c r="J77" s="89">
        <v>8.7000000000000011E-3</v>
      </c>
      <c r="K77" s="90">
        <v>6477000</v>
      </c>
      <c r="L77" s="98">
        <v>152.46458799999999</v>
      </c>
      <c r="M77" s="90">
        <v>9875.1308399999998</v>
      </c>
      <c r="N77" s="91"/>
      <c r="O77" s="91">
        <f t="shared" si="1"/>
        <v>1.259082510880914E-2</v>
      </c>
      <c r="P77" s="91">
        <f>M77/'סכום נכסי הקרן'!$C$42</f>
        <v>5.0153410883727462E-3</v>
      </c>
    </row>
    <row r="78" spans="2:16">
      <c r="B78" s="86" t="s">
        <v>1755</v>
      </c>
      <c r="C78" s="87" t="s">
        <v>1756</v>
      </c>
      <c r="D78" s="87" t="s">
        <v>229</v>
      </c>
      <c r="E78" s="87"/>
      <c r="F78" s="97">
        <v>43375</v>
      </c>
      <c r="G78" s="90">
        <v>8.86</v>
      </c>
      <c r="H78" s="88" t="s">
        <v>130</v>
      </c>
      <c r="I78" s="89">
        <v>4.8000000000000001E-2</v>
      </c>
      <c r="J78" s="89">
        <v>8.6999999999999977E-3</v>
      </c>
      <c r="K78" s="90">
        <v>2782000</v>
      </c>
      <c r="L78" s="98">
        <v>152.18892</v>
      </c>
      <c r="M78" s="90">
        <v>4233.8956900000003</v>
      </c>
      <c r="N78" s="91"/>
      <c r="O78" s="91">
        <f t="shared" si="1"/>
        <v>5.3982312766734748E-3</v>
      </c>
      <c r="P78" s="91">
        <f>M78/'סכום נכסי הקרן'!$C$42</f>
        <v>2.1502936378249831E-3</v>
      </c>
    </row>
    <row r="79" spans="2:16">
      <c r="B79" s="86" t="s">
        <v>1757</v>
      </c>
      <c r="C79" s="87" t="s">
        <v>1758</v>
      </c>
      <c r="D79" s="87" t="s">
        <v>229</v>
      </c>
      <c r="E79" s="87"/>
      <c r="F79" s="97">
        <v>43497</v>
      </c>
      <c r="G79" s="90">
        <v>9.0399999999999991</v>
      </c>
      <c r="H79" s="88" t="s">
        <v>130</v>
      </c>
      <c r="I79" s="89">
        <v>4.8000000000000001E-2</v>
      </c>
      <c r="J79" s="89">
        <v>8.7999999999999988E-3</v>
      </c>
      <c r="K79" s="90">
        <v>2139000</v>
      </c>
      <c r="L79" s="98">
        <v>154.56421900000001</v>
      </c>
      <c r="M79" s="90">
        <v>3306.1287400000001</v>
      </c>
      <c r="N79" s="91"/>
      <c r="O79" s="91">
        <f t="shared" si="1"/>
        <v>4.2153252880391739E-3</v>
      </c>
      <c r="P79" s="91">
        <f>M79/'סכום נכסי הקרן'!$C$42</f>
        <v>1.6791031513231087E-3</v>
      </c>
    </row>
    <row r="80" spans="2:16">
      <c r="B80" s="86" t="s">
        <v>1759</v>
      </c>
      <c r="C80" s="87" t="s">
        <v>1760</v>
      </c>
      <c r="D80" s="87" t="s">
        <v>229</v>
      </c>
      <c r="E80" s="87"/>
      <c r="F80" s="97">
        <v>43525</v>
      </c>
      <c r="G80" s="90">
        <v>9.1199999999999992</v>
      </c>
      <c r="H80" s="88" t="s">
        <v>130</v>
      </c>
      <c r="I80" s="89">
        <v>4.8000000000000001E-2</v>
      </c>
      <c r="J80" s="89">
        <v>8.7999999999999988E-3</v>
      </c>
      <c r="K80" s="90">
        <v>6982000</v>
      </c>
      <c r="L80" s="98">
        <v>154.592714</v>
      </c>
      <c r="M80" s="90">
        <v>10793.66351</v>
      </c>
      <c r="N80" s="91"/>
      <c r="O80" s="91">
        <f t="shared" si="1"/>
        <v>1.376195735931586E-2</v>
      </c>
      <c r="P80" s="91">
        <f>M80/'סכום נכסי הקרן'!$C$42</f>
        <v>5.4818417064915166E-3</v>
      </c>
    </row>
    <row r="81" spans="2:16">
      <c r="B81" s="86" t="s">
        <v>1761</v>
      </c>
      <c r="C81" s="87" t="s">
        <v>1762</v>
      </c>
      <c r="D81" s="87" t="s">
        <v>229</v>
      </c>
      <c r="E81" s="87"/>
      <c r="F81" s="97">
        <v>43556</v>
      </c>
      <c r="G81" s="90">
        <v>9.1999999999999975</v>
      </c>
      <c r="H81" s="88" t="s">
        <v>130</v>
      </c>
      <c r="I81" s="89">
        <v>4.8000000000000001E-2</v>
      </c>
      <c r="J81" s="89">
        <v>8.8000000000000005E-3</v>
      </c>
      <c r="K81" s="90">
        <v>5730000</v>
      </c>
      <c r="L81" s="98">
        <v>154.30234400000001</v>
      </c>
      <c r="M81" s="90">
        <v>8841.5242900000012</v>
      </c>
      <c r="N81" s="91"/>
      <c r="O81" s="91">
        <f t="shared" si="1"/>
        <v>1.1272973273403021E-2</v>
      </c>
      <c r="P81" s="91">
        <f>M81/'סכום נכסי הקרן'!$C$42</f>
        <v>4.4903972184213289E-3</v>
      </c>
    </row>
    <row r="82" spans="2:16">
      <c r="B82" s="86" t="s">
        <v>1763</v>
      </c>
      <c r="C82" s="87" t="s">
        <v>1764</v>
      </c>
      <c r="D82" s="87" t="s">
        <v>229</v>
      </c>
      <c r="E82" s="87"/>
      <c r="F82" s="97">
        <v>43586</v>
      </c>
      <c r="G82" s="90">
        <v>9.2799999999999994</v>
      </c>
      <c r="H82" s="88" t="s">
        <v>130</v>
      </c>
      <c r="I82" s="89">
        <v>4.8000000000000001E-2</v>
      </c>
      <c r="J82" s="89">
        <v>8.7999999999999988E-3</v>
      </c>
      <c r="K82" s="90">
        <v>6288000</v>
      </c>
      <c r="L82" s="98">
        <v>153.40946299999999</v>
      </c>
      <c r="M82" s="90">
        <v>9646.3869099999993</v>
      </c>
      <c r="N82" s="91"/>
      <c r="O82" s="91">
        <f t="shared" si="1"/>
        <v>1.2299175826992467E-2</v>
      </c>
      <c r="P82" s="91">
        <f>M82/'סכום נכסי הקרן'!$C$42</f>
        <v>4.899167556149971E-3</v>
      </c>
    </row>
    <row r="83" spans="2:16">
      <c r="B83" s="86" t="s">
        <v>1765</v>
      </c>
      <c r="C83" s="87" t="s">
        <v>1766</v>
      </c>
      <c r="D83" s="87" t="s">
        <v>229</v>
      </c>
      <c r="E83" s="87"/>
      <c r="F83" s="97">
        <v>43647</v>
      </c>
      <c r="G83" s="90">
        <v>9.2900000000000009</v>
      </c>
      <c r="H83" s="88" t="s">
        <v>130</v>
      </c>
      <c r="I83" s="89">
        <v>4.8000000000000001E-2</v>
      </c>
      <c r="J83" s="89">
        <v>8.8000000000000005E-3</v>
      </c>
      <c r="K83" s="90">
        <v>992000</v>
      </c>
      <c r="L83" s="98">
        <v>154.18721875</v>
      </c>
      <c r="M83" s="90">
        <v>1529.53721</v>
      </c>
      <c r="N83" s="91"/>
      <c r="O83" s="91">
        <f t="shared" si="1"/>
        <v>1.9501650986252532E-3</v>
      </c>
      <c r="P83" s="91">
        <f>M83/'סכום נכסי הקרן'!$C$42</f>
        <v>7.7681510653361779E-4</v>
      </c>
    </row>
    <row r="84" spans="2:16">
      <c r="B84" s="86" t="s">
        <v>1767</v>
      </c>
      <c r="C84" s="87" t="s">
        <v>1768</v>
      </c>
      <c r="D84" s="87" t="s">
        <v>229</v>
      </c>
      <c r="E84" s="87"/>
      <c r="F84" s="97">
        <v>43678</v>
      </c>
      <c r="G84" s="90">
        <v>9.379999999999999</v>
      </c>
      <c r="H84" s="88" t="s">
        <v>130</v>
      </c>
      <c r="I84" s="89">
        <v>4.8000000000000001E-2</v>
      </c>
      <c r="J84" s="89">
        <v>8.8000000000000005E-3</v>
      </c>
      <c r="K84" s="90">
        <v>5739000</v>
      </c>
      <c r="L84" s="98">
        <v>154.96919299999999</v>
      </c>
      <c r="M84" s="90">
        <v>8893.6818199999998</v>
      </c>
      <c r="N84" s="91"/>
      <c r="O84" s="91">
        <f t="shared" si="1"/>
        <v>1.1339474299969414E-2</v>
      </c>
      <c r="P84" s="91">
        <f>M84/'סכום נכסי הקרן'!$C$42</f>
        <v>4.5168867715741278E-3</v>
      </c>
    </row>
    <row r="85" spans="2:16">
      <c r="B85" s="86" t="s">
        <v>1769</v>
      </c>
      <c r="C85" s="87" t="s">
        <v>1770</v>
      </c>
      <c r="D85" s="87" t="s">
        <v>229</v>
      </c>
      <c r="E85" s="87"/>
      <c r="F85" s="97">
        <v>43709</v>
      </c>
      <c r="G85" s="90">
        <v>9.4600000000000009</v>
      </c>
      <c r="H85" s="88" t="s">
        <v>130</v>
      </c>
      <c r="I85" s="89">
        <v>4.8000000000000001E-2</v>
      </c>
      <c r="J85" s="89">
        <v>8.9000000000000017E-3</v>
      </c>
      <c r="K85" s="90">
        <v>3406000</v>
      </c>
      <c r="L85" s="98">
        <v>155.29568599999999</v>
      </c>
      <c r="M85" s="90">
        <v>5289.371149999999</v>
      </c>
      <c r="N85" s="91"/>
      <c r="O85" s="91">
        <f t="shared" si="1"/>
        <v>6.7439660460469064E-3</v>
      </c>
      <c r="P85" s="91">
        <f>M85/'סכום נכסי הקרן'!$C$42</f>
        <v>2.6863442004023516E-3</v>
      </c>
    </row>
    <row r="86" spans="2:16">
      <c r="B86" s="86" t="s">
        <v>1771</v>
      </c>
      <c r="C86" s="87" t="s">
        <v>1772</v>
      </c>
      <c r="D86" s="87" t="s">
        <v>229</v>
      </c>
      <c r="E86" s="87"/>
      <c r="F86" s="97">
        <v>43740</v>
      </c>
      <c r="G86" s="90">
        <v>9.5500000000000007</v>
      </c>
      <c r="H86" s="88" t="s">
        <v>130</v>
      </c>
      <c r="I86" s="89">
        <v>4.8000000000000001E-2</v>
      </c>
      <c r="J86" s="89">
        <v>8.8999999999999999E-3</v>
      </c>
      <c r="K86" s="90">
        <v>6695000</v>
      </c>
      <c r="L86" s="98">
        <v>154.85089500000001</v>
      </c>
      <c r="M86" s="90">
        <v>10367.266949999999</v>
      </c>
      <c r="N86" s="91"/>
      <c r="O86" s="91">
        <f t="shared" si="1"/>
        <v>1.3218300307987327E-2</v>
      </c>
      <c r="P86" s="91">
        <f>M86/'סכום נכסי הקרן'!$C$42</f>
        <v>5.2652851644104191E-3</v>
      </c>
    </row>
    <row r="87" spans="2:16">
      <c r="B87" s="86" t="s">
        <v>1773</v>
      </c>
      <c r="C87" s="87" t="s">
        <v>1774</v>
      </c>
      <c r="D87" s="87" t="s">
        <v>229</v>
      </c>
      <c r="E87" s="87"/>
      <c r="F87" s="97">
        <v>43770</v>
      </c>
      <c r="G87" s="90">
        <v>9.629999999999999</v>
      </c>
      <c r="H87" s="88" t="s">
        <v>130</v>
      </c>
      <c r="I87" s="89">
        <v>4.8000000000000001E-2</v>
      </c>
      <c r="J87" s="89">
        <v>8.8999999999999982E-3</v>
      </c>
      <c r="K87" s="90">
        <v>6929000</v>
      </c>
      <c r="L87" s="98">
        <v>155.025688</v>
      </c>
      <c r="M87" s="90">
        <v>10741.729670000001</v>
      </c>
      <c r="N87" s="91"/>
      <c r="O87" s="91">
        <f t="shared" si="1"/>
        <v>1.3695741538253496E-2</v>
      </c>
      <c r="P87" s="91">
        <f>M87/'סכום נכסי הקרן'!$C$42</f>
        <v>5.455465760101628E-3</v>
      </c>
    </row>
    <row r="88" spans="2:16">
      <c r="B88" s="86" t="s">
        <v>1775</v>
      </c>
      <c r="C88" s="87" t="s">
        <v>1776</v>
      </c>
      <c r="D88" s="87" t="s">
        <v>229</v>
      </c>
      <c r="E88" s="87"/>
      <c r="F88" s="97">
        <v>43800</v>
      </c>
      <c r="G88" s="90">
        <v>9.7100000000000009</v>
      </c>
      <c r="H88" s="88" t="s">
        <v>130</v>
      </c>
      <c r="I88" s="89">
        <v>4.8000000000000001E-2</v>
      </c>
      <c r="J88" s="89">
        <v>8.8999999999999982E-3</v>
      </c>
      <c r="K88" s="90">
        <v>2000000</v>
      </c>
      <c r="L88" s="98">
        <v>154.279921</v>
      </c>
      <c r="M88" s="90">
        <v>3085.5983999999999</v>
      </c>
      <c r="N88" s="91"/>
      <c r="O88" s="91">
        <f t="shared" si="1"/>
        <v>3.9341483611594671E-3</v>
      </c>
      <c r="P88" s="91">
        <f>M88/'סכום נכסי הקרן'!$C$42</f>
        <v>1.5671011036181071E-3</v>
      </c>
    </row>
    <row r="89" spans="2:16">
      <c r="B89" s="86" t="s">
        <v>1777</v>
      </c>
      <c r="C89" s="87" t="s">
        <v>1778</v>
      </c>
      <c r="D89" s="87" t="s">
        <v>229</v>
      </c>
      <c r="E89" s="87"/>
      <c r="F89" s="97">
        <v>43831</v>
      </c>
      <c r="G89" s="90">
        <v>9.6399999999999988</v>
      </c>
      <c r="H89" s="88" t="s">
        <v>130</v>
      </c>
      <c r="I89" s="89">
        <v>4.8000000000000001E-2</v>
      </c>
      <c r="J89" s="89">
        <v>8.8999999999999999E-3</v>
      </c>
      <c r="K89" s="90">
        <v>4362000</v>
      </c>
      <c r="L89" s="98">
        <v>157.3270385144429</v>
      </c>
      <c r="M89" s="90">
        <v>6862.6054199999999</v>
      </c>
      <c r="N89" s="91"/>
      <c r="O89" s="91">
        <f t="shared" si="1"/>
        <v>8.7498450434693887E-3</v>
      </c>
      <c r="P89" s="91">
        <f>M89/'סכום נכסי הקרן'!$C$42</f>
        <v>3.4853519911656693E-3</v>
      </c>
    </row>
    <row r="90" spans="2:16">
      <c r="B90" s="86" t="s">
        <v>1779</v>
      </c>
      <c r="C90" s="87" t="s">
        <v>1780</v>
      </c>
      <c r="D90" s="87" t="s">
        <v>229</v>
      </c>
      <c r="E90" s="87"/>
      <c r="F90" s="97">
        <v>43863</v>
      </c>
      <c r="G90" s="90">
        <v>9.73</v>
      </c>
      <c r="H90" s="88" t="s">
        <v>130</v>
      </c>
      <c r="I90" s="89">
        <v>4.8000000000000001E-2</v>
      </c>
      <c r="J90" s="89">
        <v>8.8999999999999999E-3</v>
      </c>
      <c r="K90" s="90">
        <v>5000000</v>
      </c>
      <c r="L90" s="98">
        <v>157.18106599999999</v>
      </c>
      <c r="M90" s="90">
        <v>7859.0531700000001</v>
      </c>
      <c r="N90" s="91"/>
      <c r="O90" s="91">
        <f t="shared" si="1"/>
        <v>1.0020319283617924E-2</v>
      </c>
      <c r="P90" s="91">
        <f>M90/'סכום נכסי הקרן'!$C$42</f>
        <v>3.9914238016523418E-3</v>
      </c>
    </row>
    <row r="91" spans="2:16">
      <c r="B91" s="86" t="s">
        <v>1781</v>
      </c>
      <c r="C91" s="87" t="s">
        <v>1782</v>
      </c>
      <c r="D91" s="87" t="s">
        <v>229</v>
      </c>
      <c r="E91" s="87"/>
      <c r="F91" s="97">
        <v>43891</v>
      </c>
      <c r="G91" s="90">
        <v>9.7999999999999989</v>
      </c>
      <c r="H91" s="88" t="s">
        <v>130</v>
      </c>
      <c r="I91" s="89">
        <v>4.8000000000000001E-2</v>
      </c>
      <c r="J91" s="89">
        <v>8.8999999999999982E-3</v>
      </c>
      <c r="K91" s="90">
        <v>4652000</v>
      </c>
      <c r="L91" s="98">
        <v>157.65561700000001</v>
      </c>
      <c r="M91" s="90">
        <v>7334.1395400000001</v>
      </c>
      <c r="N91" s="91"/>
      <c r="O91" s="91">
        <f t="shared" si="1"/>
        <v>9.3510526359508895E-3</v>
      </c>
      <c r="P91" s="91">
        <f>M91/'סכום נכסי הקרן'!$C$42</f>
        <v>3.7248328127287068E-3</v>
      </c>
    </row>
    <row r="92" spans="2:16">
      <c r="B92" s="86" t="s">
        <v>1783</v>
      </c>
      <c r="C92" s="87" t="s">
        <v>1784</v>
      </c>
      <c r="D92" s="87" t="s">
        <v>229</v>
      </c>
      <c r="E92" s="87"/>
      <c r="F92" s="97">
        <v>44045</v>
      </c>
      <c r="G92" s="90">
        <v>10.06</v>
      </c>
      <c r="H92" s="88" t="s">
        <v>130</v>
      </c>
      <c r="I92" s="89">
        <v>4.8000000000000001E-2</v>
      </c>
      <c r="J92" s="89">
        <v>9.0000000000000011E-3</v>
      </c>
      <c r="K92" s="90">
        <v>1737000</v>
      </c>
      <c r="L92" s="98">
        <v>160.18982099999999</v>
      </c>
      <c r="M92" s="90">
        <v>2782.49719</v>
      </c>
      <c r="N92" s="91"/>
      <c r="O92" s="91">
        <f t="shared" si="1"/>
        <v>3.5476932966938672E-3</v>
      </c>
      <c r="P92" s="91">
        <f>M92/'סכום נכסי הקרן'!$C$42</f>
        <v>1.4131632999496246E-3</v>
      </c>
    </row>
    <row r="93" spans="2:16">
      <c r="B93" s="86" t="s">
        <v>1785</v>
      </c>
      <c r="C93" s="87" t="s">
        <v>1786</v>
      </c>
      <c r="D93" s="87" t="s">
        <v>229</v>
      </c>
      <c r="E93" s="87"/>
      <c r="F93" s="97">
        <v>44075</v>
      </c>
      <c r="G93" s="90">
        <v>10.14</v>
      </c>
      <c r="H93" s="88" t="s">
        <v>130</v>
      </c>
      <c r="I93" s="89">
        <v>4.8000000000000001E-2</v>
      </c>
      <c r="J93" s="89">
        <v>9.0000000000000011E-3</v>
      </c>
      <c r="K93" s="90">
        <v>9867000</v>
      </c>
      <c r="L93" s="98">
        <v>159.72751700000001</v>
      </c>
      <c r="M93" s="90">
        <v>15760.31408</v>
      </c>
      <c r="N93" s="91"/>
      <c r="O93" s="91">
        <f t="shared" si="1"/>
        <v>2.0094453578012768E-2</v>
      </c>
      <c r="P93" s="91">
        <f>M93/'סכום נכסי הקרן'!$C$42</f>
        <v>8.0042838977800856E-3</v>
      </c>
    </row>
    <row r="94" spans="2:16">
      <c r="B94" s="86" t="s">
        <v>1787</v>
      </c>
      <c r="C94" s="87" t="s">
        <v>1788</v>
      </c>
      <c r="D94" s="87" t="s">
        <v>229</v>
      </c>
      <c r="E94" s="87"/>
      <c r="F94" s="97">
        <v>44166</v>
      </c>
      <c r="G94" s="90">
        <v>10.389999999999999</v>
      </c>
      <c r="H94" s="88" t="s">
        <v>130</v>
      </c>
      <c r="I94" s="89">
        <v>4.8000000000000001E-2</v>
      </c>
      <c r="J94" s="89">
        <v>9.0999999999999987E-3</v>
      </c>
      <c r="K94" s="90">
        <v>9125000</v>
      </c>
      <c r="L94" s="98">
        <v>158.97820999999999</v>
      </c>
      <c r="M94" s="90">
        <v>14506.76174</v>
      </c>
      <c r="N94" s="91"/>
      <c r="O94" s="91">
        <f t="shared" si="1"/>
        <v>1.8496170118947382E-2</v>
      </c>
      <c r="P94" s="91">
        <f>M94/'סכום נכסי הקרן'!$C$42</f>
        <v>7.3676348589884321E-3</v>
      </c>
    </row>
    <row r="95" spans="2:16">
      <c r="B95" s="86" t="s">
        <v>1789</v>
      </c>
      <c r="C95" s="87" t="s">
        <v>1790</v>
      </c>
      <c r="D95" s="87" t="s">
        <v>229</v>
      </c>
      <c r="E95" s="87"/>
      <c r="F95" s="97">
        <v>44197</v>
      </c>
      <c r="G95" s="90">
        <v>10.299999999999999</v>
      </c>
      <c r="H95" s="88" t="s">
        <v>130</v>
      </c>
      <c r="I95" s="89">
        <v>4.8000000000000001E-2</v>
      </c>
      <c r="J95" s="89">
        <v>9.0999999999999987E-3</v>
      </c>
      <c r="K95" s="90">
        <v>3735000</v>
      </c>
      <c r="L95" s="98">
        <v>161.73941793842036</v>
      </c>
      <c r="M95" s="90">
        <v>6040.9672599999994</v>
      </c>
      <c r="N95" s="91"/>
      <c r="O95" s="91">
        <f t="shared" si="1"/>
        <v>7.7022536198317294E-3</v>
      </c>
      <c r="P95" s="91">
        <f>M95/'סכום נכסי הקרן'!$C$42</f>
        <v>3.0680617607485314E-3</v>
      </c>
    </row>
    <row r="96" spans="2:16">
      <c r="B96" s="86" t="s">
        <v>1791</v>
      </c>
      <c r="C96" s="87" t="s">
        <v>1792</v>
      </c>
      <c r="D96" s="87" t="s">
        <v>229</v>
      </c>
      <c r="E96" s="87"/>
      <c r="F96" s="97">
        <v>44228</v>
      </c>
      <c r="G96" s="90">
        <v>10.39</v>
      </c>
      <c r="H96" s="88" t="s">
        <v>130</v>
      </c>
      <c r="I96" s="89">
        <v>4.8000000000000001E-2</v>
      </c>
      <c r="J96" s="89">
        <v>9.1000000000000004E-3</v>
      </c>
      <c r="K96" s="90">
        <v>6730000</v>
      </c>
      <c r="L96" s="98">
        <v>161.74998099999999</v>
      </c>
      <c r="M96" s="90">
        <v>10885.77399</v>
      </c>
      <c r="N96" s="91"/>
      <c r="O96" s="91">
        <f t="shared" si="1"/>
        <v>1.3879398531808564E-2</v>
      </c>
      <c r="P96" s="91">
        <f>M96/'סכום נכסי הקרן'!$C$42</f>
        <v>5.5286224005905256E-3</v>
      </c>
    </row>
    <row r="97" spans="2:16">
      <c r="B97" s="86" t="s">
        <v>1793</v>
      </c>
      <c r="C97" s="87" t="s">
        <v>1794</v>
      </c>
      <c r="D97" s="87" t="s">
        <v>229</v>
      </c>
      <c r="E97" s="87"/>
      <c r="F97" s="97">
        <v>44287</v>
      </c>
      <c r="G97" s="90">
        <v>10.549999999999999</v>
      </c>
      <c r="H97" s="88" t="s">
        <v>130</v>
      </c>
      <c r="I97" s="89">
        <v>4.8000000000000001E-2</v>
      </c>
      <c r="J97" s="89">
        <v>9.0999999999999987E-3</v>
      </c>
      <c r="K97" s="90">
        <v>5691000</v>
      </c>
      <c r="L97" s="98">
        <v>161.135097</v>
      </c>
      <c r="M97" s="90">
        <v>9170.1984600000014</v>
      </c>
      <c r="N97" s="91"/>
      <c r="O97" s="91">
        <f t="shared" si="1"/>
        <v>1.1692033948071815E-2</v>
      </c>
      <c r="P97" s="91">
        <f>M97/'סכום נכסי הקרן'!$C$42</f>
        <v>4.6573229124901895E-3</v>
      </c>
    </row>
    <row r="98" spans="2:16">
      <c r="B98" s="86" t="s">
        <v>1795</v>
      </c>
      <c r="C98" s="87" t="s">
        <v>1796</v>
      </c>
      <c r="D98" s="87" t="s">
        <v>229</v>
      </c>
      <c r="E98" s="87"/>
      <c r="F98" s="97">
        <v>44318</v>
      </c>
      <c r="G98" s="90">
        <v>10.64</v>
      </c>
      <c r="H98" s="88" t="s">
        <v>130</v>
      </c>
      <c r="I98" s="89">
        <v>4.8000000000000001E-2</v>
      </c>
      <c r="J98" s="89">
        <v>9.1000000000000004E-3</v>
      </c>
      <c r="K98" s="90">
        <v>3457000</v>
      </c>
      <c r="L98" s="98">
        <v>160.022549</v>
      </c>
      <c r="M98" s="90">
        <v>5531.9794299999994</v>
      </c>
      <c r="N98" s="91"/>
      <c r="O98" s="91">
        <f t="shared" si="1"/>
        <v>7.0532924208485392E-3</v>
      </c>
      <c r="P98" s="91">
        <f>M98/'סכום נכסי הקרן'!$C$42</f>
        <v>2.8095591020353351E-3</v>
      </c>
    </row>
    <row r="99" spans="2:16">
      <c r="B99" s="86" t="s">
        <v>1797</v>
      </c>
      <c r="C99" s="87" t="s">
        <v>1798</v>
      </c>
      <c r="D99" s="87" t="s">
        <v>229</v>
      </c>
      <c r="E99" s="87"/>
      <c r="F99" s="97">
        <v>44348</v>
      </c>
      <c r="G99" s="90">
        <v>10.719999999999999</v>
      </c>
      <c r="H99" s="88" t="s">
        <v>130</v>
      </c>
      <c r="I99" s="89">
        <v>4.8000000000000001E-2</v>
      </c>
      <c r="J99" s="89">
        <v>9.1999999999999998E-3</v>
      </c>
      <c r="K99" s="90">
        <v>3346000</v>
      </c>
      <c r="L99" s="98">
        <v>159.40201400000001</v>
      </c>
      <c r="M99" s="90">
        <v>5333.591300000001</v>
      </c>
      <c r="N99" s="91"/>
      <c r="O99" s="91">
        <f t="shared" si="1"/>
        <v>6.8003468863574064E-3</v>
      </c>
      <c r="P99" s="91">
        <f>M99/'סכום נכסי הקרן'!$C$42</f>
        <v>2.708802549443225E-3</v>
      </c>
    </row>
    <row r="100" spans="2:16">
      <c r="B100" s="86" t="s">
        <v>1799</v>
      </c>
      <c r="C100" s="87" t="s">
        <v>1800</v>
      </c>
      <c r="D100" s="87" t="s">
        <v>229</v>
      </c>
      <c r="E100" s="87"/>
      <c r="F100" s="97">
        <v>44378</v>
      </c>
      <c r="G100" s="90">
        <v>10.629999999999997</v>
      </c>
      <c r="H100" s="88" t="s">
        <v>130</v>
      </c>
      <c r="I100" s="89">
        <v>4.8000000000000001E-2</v>
      </c>
      <c r="J100" s="89">
        <v>9.1999999999999998E-3</v>
      </c>
      <c r="K100" s="90">
        <v>3316000</v>
      </c>
      <c r="L100" s="98">
        <v>161.17844601930037</v>
      </c>
      <c r="M100" s="90">
        <v>5344.6772700000001</v>
      </c>
      <c r="N100" s="91"/>
      <c r="O100" s="91">
        <f t="shared" si="1"/>
        <v>6.814481535476799E-3</v>
      </c>
      <c r="P100" s="91">
        <f>M100/'סכום נכסי הקרן'!$C$42</f>
        <v>2.7144328465751122E-3</v>
      </c>
    </row>
    <row r="101" spans="2:16">
      <c r="B101" s="86" t="s">
        <v>1801</v>
      </c>
      <c r="C101" s="87" t="s">
        <v>1802</v>
      </c>
      <c r="D101" s="87" t="s">
        <v>229</v>
      </c>
      <c r="E101" s="87"/>
      <c r="F101" s="97">
        <v>44409</v>
      </c>
      <c r="G101" s="90">
        <v>10.709999999999999</v>
      </c>
      <c r="H101" s="88" t="s">
        <v>130</v>
      </c>
      <c r="I101" s="89">
        <v>4.8000000000000001E-2</v>
      </c>
      <c r="J101" s="89">
        <v>9.2000000000000016E-3</v>
      </c>
      <c r="K101" s="90">
        <v>3068000</v>
      </c>
      <c r="L101" s="98">
        <v>160.866736</v>
      </c>
      <c r="M101" s="90">
        <v>4935.391529999999</v>
      </c>
      <c r="N101" s="91"/>
      <c r="O101" s="91">
        <f t="shared" si="1"/>
        <v>6.2926408373266624E-3</v>
      </c>
      <c r="P101" s="91">
        <f>M101/'סכום נכסי הקרן'!$C$42</f>
        <v>2.5065664778185187E-3</v>
      </c>
    </row>
    <row r="102" spans="2:16">
      <c r="B102" s="86" t="s">
        <v>1803</v>
      </c>
      <c r="C102" s="87" t="s">
        <v>1804</v>
      </c>
      <c r="D102" s="87" t="s">
        <v>229</v>
      </c>
      <c r="E102" s="87"/>
      <c r="F102" s="97">
        <v>44440</v>
      </c>
      <c r="G102" s="90">
        <v>10.8</v>
      </c>
      <c r="H102" s="88" t="s">
        <v>130</v>
      </c>
      <c r="I102" s="89">
        <v>4.8000000000000001E-2</v>
      </c>
      <c r="J102" s="89">
        <v>9.1999999999999998E-3</v>
      </c>
      <c r="K102" s="90">
        <v>5794000</v>
      </c>
      <c r="L102" s="98">
        <v>160.08454399999999</v>
      </c>
      <c r="M102" s="90">
        <v>9275.2985600000011</v>
      </c>
      <c r="N102" s="91"/>
      <c r="O102" s="91">
        <f t="shared" si="1"/>
        <v>1.1826036929850873E-2</v>
      </c>
      <c r="P102" s="91">
        <f>M102/'סכום נכסי הקרן'!$C$42</f>
        <v>4.7107007217022934E-3</v>
      </c>
    </row>
    <row r="103" spans="2:16">
      <c r="B103" s="86" t="s">
        <v>1805</v>
      </c>
      <c r="C103" s="87" t="s">
        <v>1806</v>
      </c>
      <c r="D103" s="87" t="s">
        <v>229</v>
      </c>
      <c r="E103" s="87"/>
      <c r="F103" s="97">
        <v>44470</v>
      </c>
      <c r="G103" s="90">
        <v>10.879999999999999</v>
      </c>
      <c r="H103" s="88" t="s">
        <v>130</v>
      </c>
      <c r="I103" s="89">
        <v>4.8000000000000001E-2</v>
      </c>
      <c r="J103" s="89">
        <v>9.1999999999999998E-3</v>
      </c>
      <c r="K103" s="90">
        <v>723000</v>
      </c>
      <c r="L103" s="98">
        <v>159.46612400000001</v>
      </c>
      <c r="M103" s="90">
        <v>1152.9400600000001</v>
      </c>
      <c r="N103" s="91"/>
      <c r="O103" s="91">
        <f t="shared" si="1"/>
        <v>1.4700024629141946E-3</v>
      </c>
      <c r="P103" s="91">
        <f>M103/'סכום נכסי הקרן'!$C$42</f>
        <v>5.8555048525807082E-4</v>
      </c>
    </row>
    <row r="104" spans="2:16">
      <c r="B104" s="86" t="s">
        <v>1807</v>
      </c>
      <c r="C104" s="87" t="s">
        <v>1808</v>
      </c>
      <c r="D104" s="87" t="s">
        <v>229</v>
      </c>
      <c r="E104" s="87"/>
      <c r="F104" s="97">
        <v>44501</v>
      </c>
      <c r="G104" s="90">
        <v>10.97</v>
      </c>
      <c r="H104" s="88" t="s">
        <v>130</v>
      </c>
      <c r="I104" s="89">
        <v>4.8000000000000001E-2</v>
      </c>
      <c r="J104" s="89">
        <v>9.2999999999999992E-3</v>
      </c>
      <c r="K104" s="90">
        <v>11122000</v>
      </c>
      <c r="L104" s="98">
        <v>158.999664</v>
      </c>
      <c r="M104" s="90">
        <v>17683.942509999997</v>
      </c>
      <c r="N104" s="91"/>
      <c r="O104" s="91">
        <f t="shared" si="1"/>
        <v>2.2547086310569359E-2</v>
      </c>
      <c r="P104" s="91">
        <f>M104/'סכום נכסי הקרן'!$C$42</f>
        <v>8.9812484423572921E-3</v>
      </c>
    </row>
    <row r="105" spans="2:16">
      <c r="B105" s="86" t="s">
        <v>1809</v>
      </c>
      <c r="C105" s="87" t="s">
        <v>1810</v>
      </c>
      <c r="D105" s="87" t="s">
        <v>229</v>
      </c>
      <c r="E105" s="87"/>
      <c r="F105" s="97">
        <v>44531</v>
      </c>
      <c r="G105" s="90">
        <v>11.05</v>
      </c>
      <c r="H105" s="88" t="s">
        <v>130</v>
      </c>
      <c r="I105" s="89">
        <v>4.8000000000000001E-2</v>
      </c>
      <c r="J105" s="89">
        <v>9.2999999999999992E-3</v>
      </c>
      <c r="K105" s="90">
        <v>8548000</v>
      </c>
      <c r="L105" s="98">
        <v>158.699579</v>
      </c>
      <c r="M105" s="90">
        <v>13565.640240000001</v>
      </c>
      <c r="N105" s="91"/>
      <c r="O105" s="91">
        <f t="shared" si="1"/>
        <v>1.7296237034046594E-2</v>
      </c>
      <c r="P105" s="91">
        <f>M105/'סכום נכסי הקרן'!$C$42</f>
        <v>6.8896619182166434E-3</v>
      </c>
    </row>
    <row r="106" spans="2:16">
      <c r="B106" s="86" t="s">
        <v>1811</v>
      </c>
      <c r="C106" s="87" t="s">
        <v>1812</v>
      </c>
      <c r="D106" s="87" t="s">
        <v>229</v>
      </c>
      <c r="E106" s="87"/>
      <c r="F106" s="97">
        <v>40118</v>
      </c>
      <c r="G106" s="90">
        <v>1.7699999999999998</v>
      </c>
      <c r="H106" s="88" t="s">
        <v>130</v>
      </c>
      <c r="I106" s="89">
        <v>4.8000000000000001E-2</v>
      </c>
      <c r="J106" s="89">
        <v>6.9999999999999993E-3</v>
      </c>
      <c r="K106" s="90">
        <v>23000</v>
      </c>
      <c r="L106" s="98">
        <v>127.025373</v>
      </c>
      <c r="M106" s="90">
        <v>29.21584</v>
      </c>
      <c r="N106" s="91"/>
      <c r="O106" s="91">
        <f t="shared" si="1"/>
        <v>3.7250294482878008E-5</v>
      </c>
      <c r="P106" s="91">
        <f>M106/'סכום נכסי הקרן'!$C$42</f>
        <v>1.4838021405225658E-5</v>
      </c>
    </row>
    <row r="107" spans="2:16">
      <c r="B107" s="86" t="s">
        <v>1813</v>
      </c>
      <c r="C107" s="87" t="s">
        <v>1814</v>
      </c>
      <c r="D107" s="87" t="s">
        <v>229</v>
      </c>
      <c r="E107" s="87"/>
      <c r="F107" s="97">
        <v>41000</v>
      </c>
      <c r="G107" s="90">
        <v>3.8900000000000006</v>
      </c>
      <c r="H107" s="88" t="s">
        <v>130</v>
      </c>
      <c r="I107" s="89">
        <v>4.8000000000000001E-2</v>
      </c>
      <c r="J107" s="89">
        <v>8.6999999999999959E-3</v>
      </c>
      <c r="K107" s="90">
        <v>37000</v>
      </c>
      <c r="L107" s="98">
        <v>130.86394799999999</v>
      </c>
      <c r="M107" s="90">
        <v>48.41966</v>
      </c>
      <c r="N107" s="91"/>
      <c r="O107" s="91">
        <f t="shared" si="1"/>
        <v>6.1735229716510941E-5</v>
      </c>
      <c r="P107" s="91">
        <f>M107/'סכום נכסי הקרן'!$C$42</f>
        <v>2.4591179015005167E-5</v>
      </c>
    </row>
    <row r="108" spans="2:16">
      <c r="B108" s="86" t="s">
        <v>1815</v>
      </c>
      <c r="C108" s="87" t="s">
        <v>1816</v>
      </c>
      <c r="D108" s="87" t="s">
        <v>229</v>
      </c>
      <c r="E108" s="87"/>
      <c r="F108" s="97">
        <v>41640</v>
      </c>
      <c r="G108" s="90">
        <v>5.2700000000000005</v>
      </c>
      <c r="H108" s="88" t="s">
        <v>130</v>
      </c>
      <c r="I108" s="89">
        <v>4.8000000000000001E-2</v>
      </c>
      <c r="J108" s="89">
        <v>8.3999999999999995E-3</v>
      </c>
      <c r="K108" s="90">
        <v>2872000</v>
      </c>
      <c r="L108" s="98">
        <v>135.1624164345404</v>
      </c>
      <c r="M108" s="90">
        <v>3881.8645999999999</v>
      </c>
      <c r="N108" s="91"/>
      <c r="O108" s="91">
        <f t="shared" si="1"/>
        <v>4.9493904502714769E-3</v>
      </c>
      <c r="P108" s="91">
        <f>M108/'סכום נכסי הקרן'!$C$42</f>
        <v>1.9715055266933189E-3</v>
      </c>
    </row>
    <row r="109" spans="2:16">
      <c r="B109" s="92"/>
      <c r="C109" s="87"/>
      <c r="D109" s="87"/>
      <c r="E109" s="87"/>
      <c r="F109" s="87"/>
      <c r="G109" s="87"/>
      <c r="H109" s="87"/>
      <c r="I109" s="87"/>
      <c r="J109" s="87"/>
      <c r="K109" s="90"/>
      <c r="L109" s="98"/>
      <c r="M109" s="87"/>
      <c r="N109" s="87"/>
      <c r="O109" s="91"/>
      <c r="P109" s="87"/>
    </row>
    <row r="110" spans="2:16">
      <c r="B110" s="85" t="s">
        <v>51</v>
      </c>
      <c r="C110" s="80"/>
      <c r="D110" s="80"/>
      <c r="E110" s="80"/>
      <c r="F110" s="99"/>
      <c r="G110" s="83">
        <v>0.32242953931508544</v>
      </c>
      <c r="H110" s="81"/>
      <c r="I110" s="82"/>
      <c r="J110" s="82">
        <v>9.8642954299023727E-3</v>
      </c>
      <c r="K110" s="83"/>
      <c r="L110" s="100"/>
      <c r="M110" s="83">
        <v>6209.2669200000009</v>
      </c>
      <c r="N110" s="84"/>
      <c r="O110" s="84">
        <f t="shared" si="1"/>
        <v>7.9168362536484634E-3</v>
      </c>
      <c r="P110" s="84">
        <f>M110/'סכום נכסי הקרן'!$C$42</f>
        <v>3.1535371041777199E-3</v>
      </c>
    </row>
    <row r="111" spans="2:16">
      <c r="B111" s="86" t="s">
        <v>1817</v>
      </c>
      <c r="C111" s="87" t="s">
        <v>1818</v>
      </c>
      <c r="D111" s="87" t="s">
        <v>229</v>
      </c>
      <c r="E111" s="87"/>
      <c r="F111" s="97">
        <v>37622</v>
      </c>
      <c r="G111" s="90">
        <v>0</v>
      </c>
      <c r="H111" s="88" t="s">
        <v>130</v>
      </c>
      <c r="I111" s="89">
        <v>0</v>
      </c>
      <c r="J111" s="89">
        <v>1.0700000000000001E-2</v>
      </c>
      <c r="K111" s="90">
        <v>416600</v>
      </c>
      <c r="L111" s="98">
        <v>135.54277484397502</v>
      </c>
      <c r="M111" s="90">
        <v>564.6712</v>
      </c>
      <c r="N111" s="91"/>
      <c r="O111" s="91">
        <f t="shared" si="1"/>
        <v>7.1995768343474306E-4</v>
      </c>
      <c r="P111" s="91">
        <f>M111/'סכום נכסי הקרן'!$C$42</f>
        <v>2.8678290107402211E-4</v>
      </c>
    </row>
    <row r="112" spans="2:16">
      <c r="B112" s="86" t="s">
        <v>1819</v>
      </c>
      <c r="C112" s="87" t="s">
        <v>1820</v>
      </c>
      <c r="D112" s="87" t="s">
        <v>229</v>
      </c>
      <c r="E112" s="87"/>
      <c r="F112" s="97">
        <v>37653</v>
      </c>
      <c r="G112" s="90">
        <v>0.09</v>
      </c>
      <c r="H112" s="88" t="s">
        <v>130</v>
      </c>
      <c r="I112" s="89">
        <v>5.5E-2</v>
      </c>
      <c r="J112" s="89">
        <v>1.0700000000000001E-2</v>
      </c>
      <c r="K112" s="90">
        <v>263900</v>
      </c>
      <c r="L112" s="98">
        <v>135.79625615763547</v>
      </c>
      <c r="M112" s="90">
        <v>358.36632000000003</v>
      </c>
      <c r="N112" s="91"/>
      <c r="O112" s="91">
        <f t="shared" si="1"/>
        <v>4.5691826600725139E-4</v>
      </c>
      <c r="P112" s="91">
        <f>M112/'סכום נכסי הקרן'!$C$42</f>
        <v>1.8200562185006312E-4</v>
      </c>
    </row>
    <row r="113" spans="2:16">
      <c r="B113" s="86" t="s">
        <v>1821</v>
      </c>
      <c r="C113" s="87" t="s">
        <v>1822</v>
      </c>
      <c r="D113" s="87" t="s">
        <v>229</v>
      </c>
      <c r="E113" s="87"/>
      <c r="F113" s="97">
        <v>37681</v>
      </c>
      <c r="G113" s="90">
        <v>0.16</v>
      </c>
      <c r="H113" s="88" t="s">
        <v>130</v>
      </c>
      <c r="I113" s="89">
        <v>5.5E-2</v>
      </c>
      <c r="J113" s="89">
        <v>1.0700000000000001E-2</v>
      </c>
      <c r="K113" s="90">
        <v>588300</v>
      </c>
      <c r="L113" s="98">
        <v>135.43313275539691</v>
      </c>
      <c r="M113" s="90">
        <v>796.75311999999997</v>
      </c>
      <c r="N113" s="91"/>
      <c r="O113" s="91">
        <f t="shared" si="1"/>
        <v>1.0158629137533555E-3</v>
      </c>
      <c r="P113" s="91">
        <f>M113/'סכום נכסי הקרן'!$C$42</f>
        <v>4.0465171801462243E-4</v>
      </c>
    </row>
    <row r="114" spans="2:16">
      <c r="B114" s="86" t="s">
        <v>1823</v>
      </c>
      <c r="C114" s="87" t="s">
        <v>1824</v>
      </c>
      <c r="D114" s="87" t="s">
        <v>229</v>
      </c>
      <c r="E114" s="87"/>
      <c r="F114" s="97">
        <v>37712</v>
      </c>
      <c r="G114" s="90">
        <v>0.25</v>
      </c>
      <c r="H114" s="88" t="s">
        <v>130</v>
      </c>
      <c r="I114" s="89">
        <v>5.5E-2</v>
      </c>
      <c r="J114" s="89">
        <v>1.06E-2</v>
      </c>
      <c r="K114" s="90">
        <v>860500</v>
      </c>
      <c r="L114" s="98">
        <v>134.78089947704822</v>
      </c>
      <c r="M114" s="90">
        <v>1159.78964</v>
      </c>
      <c r="N114" s="91"/>
      <c r="O114" s="91">
        <f t="shared" si="1"/>
        <v>1.4787357005032566E-3</v>
      </c>
      <c r="P114" s="91">
        <f>M114/'סכום נכסי הקרן'!$C$42</f>
        <v>5.8902922195216566E-4</v>
      </c>
    </row>
    <row r="115" spans="2:16">
      <c r="B115" s="86" t="s">
        <v>1825</v>
      </c>
      <c r="C115" s="87" t="s">
        <v>1826</v>
      </c>
      <c r="D115" s="87" t="s">
        <v>229</v>
      </c>
      <c r="E115" s="87"/>
      <c r="F115" s="97">
        <v>37745</v>
      </c>
      <c r="G115" s="90">
        <v>0.33999999999999997</v>
      </c>
      <c r="H115" s="88" t="s">
        <v>130</v>
      </c>
      <c r="I115" s="89">
        <v>5.5E-2</v>
      </c>
      <c r="J115" s="89">
        <v>0.01</v>
      </c>
      <c r="K115" s="90">
        <v>500000</v>
      </c>
      <c r="L115" s="98">
        <v>134.41582</v>
      </c>
      <c r="M115" s="90">
        <v>672.07909999999993</v>
      </c>
      <c r="N115" s="91"/>
      <c r="O115" s="91">
        <f t="shared" si="1"/>
        <v>8.5690311799310282E-4</v>
      </c>
      <c r="P115" s="91">
        <f>M115/'סכום נכסי הקרן'!$C$42</f>
        <v>3.4133278631744948E-4</v>
      </c>
    </row>
    <row r="116" spans="2:16">
      <c r="B116" s="86" t="s">
        <v>1827</v>
      </c>
      <c r="C116" s="87" t="s">
        <v>1828</v>
      </c>
      <c r="D116" s="87" t="s">
        <v>229</v>
      </c>
      <c r="E116" s="87"/>
      <c r="F116" s="97">
        <v>37773</v>
      </c>
      <c r="G116" s="90">
        <v>0.42</v>
      </c>
      <c r="H116" s="88" t="s">
        <v>130</v>
      </c>
      <c r="I116" s="89">
        <v>5.5E-2</v>
      </c>
      <c r="J116" s="89">
        <v>9.4999999999999998E-3</v>
      </c>
      <c r="K116" s="90">
        <v>600000</v>
      </c>
      <c r="L116" s="98">
        <v>134.60519166666666</v>
      </c>
      <c r="M116" s="90">
        <v>807.63115000000005</v>
      </c>
      <c r="N116" s="91"/>
      <c r="O116" s="91">
        <f t="shared" si="1"/>
        <v>1.0297324386718102E-3</v>
      </c>
      <c r="P116" s="91">
        <f>M116/'סכום נכסי הקרן'!$C$42</f>
        <v>4.1017640742922382E-4</v>
      </c>
    </row>
    <row r="117" spans="2:16">
      <c r="B117" s="86" t="s">
        <v>1829</v>
      </c>
      <c r="C117" s="87" t="s">
        <v>1830</v>
      </c>
      <c r="D117" s="87" t="s">
        <v>229</v>
      </c>
      <c r="E117" s="87"/>
      <c r="F117" s="97">
        <v>37803</v>
      </c>
      <c r="G117" s="90">
        <v>0.49000000000000005</v>
      </c>
      <c r="H117" s="88" t="s">
        <v>130</v>
      </c>
      <c r="I117" s="89">
        <v>5.5E-2</v>
      </c>
      <c r="J117" s="89">
        <v>8.9999999999999976E-3</v>
      </c>
      <c r="K117" s="90">
        <v>628700</v>
      </c>
      <c r="L117" s="98">
        <v>138.83474789247654</v>
      </c>
      <c r="M117" s="90">
        <v>872.85406</v>
      </c>
      <c r="N117" s="91"/>
      <c r="O117" s="91">
        <f t="shared" si="1"/>
        <v>1.1128918687799381E-3</v>
      </c>
      <c r="P117" s="91">
        <f>M117/'סכום נכסי הקרן'!$C$42</f>
        <v>4.4330155237426412E-4</v>
      </c>
    </row>
    <row r="118" spans="2:16">
      <c r="B118" s="86" t="s">
        <v>1831</v>
      </c>
      <c r="C118" s="87" t="s">
        <v>1832</v>
      </c>
      <c r="D118" s="87" t="s">
        <v>229</v>
      </c>
      <c r="E118" s="87"/>
      <c r="F118" s="97">
        <v>37834</v>
      </c>
      <c r="G118" s="90">
        <v>0.56999999999999995</v>
      </c>
      <c r="H118" s="88" t="s">
        <v>130</v>
      </c>
      <c r="I118" s="89">
        <v>5.5E-2</v>
      </c>
      <c r="J118" s="89">
        <v>8.5000000000000006E-3</v>
      </c>
      <c r="K118" s="90">
        <v>700000</v>
      </c>
      <c r="L118" s="98">
        <v>139.58890428571428</v>
      </c>
      <c r="M118" s="90">
        <v>977.12232999999992</v>
      </c>
      <c r="N118" s="91"/>
      <c r="O118" s="91">
        <f t="shared" si="1"/>
        <v>1.2458342645050048E-3</v>
      </c>
      <c r="P118" s="91">
        <f>M118/'סכום נכסי הקרן'!$C$42</f>
        <v>4.9625689516590889E-4</v>
      </c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107" t="s">
        <v>110</v>
      </c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107" t="s">
        <v>199</v>
      </c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107" t="s">
        <v>207</v>
      </c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143</v>
      </c>
      <c r="C1" s="46" t="s" vm="1">
        <v>224</v>
      </c>
    </row>
    <row r="2" spans="2:19">
      <c r="B2" s="46" t="s">
        <v>142</v>
      </c>
      <c r="C2" s="46" t="s">
        <v>225</v>
      </c>
    </row>
    <row r="3" spans="2:19">
      <c r="B3" s="46" t="s">
        <v>144</v>
      </c>
      <c r="C3" s="46" t="s">
        <v>226</v>
      </c>
    </row>
    <row r="4" spans="2:19">
      <c r="B4" s="46" t="s">
        <v>145</v>
      </c>
      <c r="C4" s="46">
        <v>414</v>
      </c>
    </row>
    <row r="6" spans="2:19" ht="26.25" customHeight="1">
      <c r="B6" s="144" t="s">
        <v>171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19" ht="26.25" customHeight="1">
      <c r="B7" s="144" t="s">
        <v>88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1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201</v>
      </c>
      <c r="O8" s="29" t="s">
        <v>200</v>
      </c>
      <c r="P8" s="29" t="s">
        <v>109</v>
      </c>
      <c r="Q8" s="29" t="s">
        <v>58</v>
      </c>
      <c r="R8" s="29" t="s">
        <v>146</v>
      </c>
      <c r="S8" s="30" t="s">
        <v>148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149</v>
      </c>
    </row>
    <row r="11" spans="2:19" s="4" customFormat="1" ht="18" customHeight="1">
      <c r="B11" s="104" t="s">
        <v>3073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5">
        <v>0</v>
      </c>
      <c r="Q11" s="87"/>
      <c r="R11" s="106">
        <v>0</v>
      </c>
      <c r="S11" s="106">
        <v>0</v>
      </c>
    </row>
    <row r="12" spans="2:19" ht="20.25" customHeight="1">
      <c r="B12" s="107" t="s">
        <v>216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07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07" t="s">
        <v>199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07" t="s">
        <v>207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1.285156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143</v>
      </c>
      <c r="C1" s="46" t="s" vm="1">
        <v>224</v>
      </c>
    </row>
    <row r="2" spans="2:30">
      <c r="B2" s="46" t="s">
        <v>142</v>
      </c>
      <c r="C2" s="46" t="s">
        <v>225</v>
      </c>
    </row>
    <row r="3" spans="2:30">
      <c r="B3" s="46" t="s">
        <v>144</v>
      </c>
      <c r="C3" s="46" t="s">
        <v>226</v>
      </c>
    </row>
    <row r="4" spans="2:30">
      <c r="B4" s="46" t="s">
        <v>145</v>
      </c>
      <c r="C4" s="46">
        <v>414</v>
      </c>
    </row>
    <row r="6" spans="2:30" ht="26.25" customHeight="1">
      <c r="B6" s="144" t="s">
        <v>171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30" ht="26.25" customHeight="1">
      <c r="B7" s="144" t="s">
        <v>89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30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201</v>
      </c>
      <c r="O8" s="29" t="s">
        <v>200</v>
      </c>
      <c r="P8" s="29" t="s">
        <v>109</v>
      </c>
      <c r="Q8" s="29" t="s">
        <v>58</v>
      </c>
      <c r="R8" s="29" t="s">
        <v>146</v>
      </c>
      <c r="S8" s="30" t="s">
        <v>148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149</v>
      </c>
      <c r="AA10" s="1"/>
    </row>
    <row r="11" spans="2:30" s="4" customFormat="1" ht="18" customHeight="1">
      <c r="B11" s="116" t="s">
        <v>52</v>
      </c>
      <c r="C11" s="74"/>
      <c r="D11" s="75"/>
      <c r="E11" s="74"/>
      <c r="F11" s="75"/>
      <c r="G11" s="74"/>
      <c r="H11" s="74"/>
      <c r="I11" s="108"/>
      <c r="J11" s="109">
        <v>6.0918666806736894</v>
      </c>
      <c r="K11" s="75"/>
      <c r="L11" s="76"/>
      <c r="M11" s="78">
        <v>3.3130996728178964E-2</v>
      </c>
      <c r="N11" s="77"/>
      <c r="O11" s="109"/>
      <c r="P11" s="77">
        <v>12886.920695841003</v>
      </c>
      <c r="Q11" s="78"/>
      <c r="R11" s="78">
        <f>IFERROR(P11/$P$11,0)</f>
        <v>1</v>
      </c>
      <c r="S11" s="78">
        <f>P11/'סכום נכסי הקרן'!$C$42</f>
        <v>6.5449566102612254E-3</v>
      </c>
      <c r="AA11" s="1"/>
      <c r="AD11" s="1"/>
    </row>
    <row r="12" spans="2:30" ht="17.25" customHeight="1">
      <c r="B12" s="117" t="s">
        <v>194</v>
      </c>
      <c r="C12" s="80"/>
      <c r="D12" s="81"/>
      <c r="E12" s="80"/>
      <c r="F12" s="81"/>
      <c r="G12" s="80"/>
      <c r="H12" s="80"/>
      <c r="I12" s="99"/>
      <c r="J12" s="100">
        <v>6.0741257447437551</v>
      </c>
      <c r="K12" s="81"/>
      <c r="L12" s="82"/>
      <c r="M12" s="84">
        <v>2.8459209105937501E-2</v>
      </c>
      <c r="N12" s="83"/>
      <c r="O12" s="100"/>
      <c r="P12" s="83">
        <v>12746.854881854</v>
      </c>
      <c r="Q12" s="84"/>
      <c r="R12" s="84">
        <f t="shared" ref="R12:R37" si="0">IFERROR(P12/$P$11,0)</f>
        <v>0.98913116505541887</v>
      </c>
      <c r="S12" s="84">
        <f>P12/'סכום נכסי הקרן'!$C$42</f>
        <v>6.473820557144851E-3</v>
      </c>
    </row>
    <row r="13" spans="2:30">
      <c r="B13" s="118" t="s">
        <v>59</v>
      </c>
      <c r="C13" s="80"/>
      <c r="D13" s="81"/>
      <c r="E13" s="80"/>
      <c r="F13" s="81"/>
      <c r="G13" s="80"/>
      <c r="H13" s="80"/>
      <c r="I13" s="99"/>
      <c r="J13" s="100">
        <v>7.0962320698281935</v>
      </c>
      <c r="K13" s="81"/>
      <c r="L13" s="82"/>
      <c r="M13" s="84">
        <v>2.1534353610099942E-2</v>
      </c>
      <c r="N13" s="83"/>
      <c r="O13" s="100"/>
      <c r="P13" s="83">
        <v>9751.0967863759997</v>
      </c>
      <c r="Q13" s="84"/>
      <c r="R13" s="84">
        <f t="shared" si="0"/>
        <v>0.75666615916422697</v>
      </c>
      <c r="S13" s="84">
        <f>P13/'סכום נכסי הקרן'!$C$42</f>
        <v>4.9523471801828801E-3</v>
      </c>
    </row>
    <row r="14" spans="2:30">
      <c r="B14" s="119" t="s">
        <v>1833</v>
      </c>
      <c r="C14" s="87" t="s">
        <v>1834</v>
      </c>
      <c r="D14" s="88" t="s">
        <v>1835</v>
      </c>
      <c r="E14" s="87" t="s">
        <v>271</v>
      </c>
      <c r="F14" s="88" t="s">
        <v>126</v>
      </c>
      <c r="G14" s="87" t="s">
        <v>249</v>
      </c>
      <c r="H14" s="87" t="s">
        <v>250</v>
      </c>
      <c r="I14" s="97">
        <v>39076</v>
      </c>
      <c r="J14" s="98">
        <v>6.6400000000000343</v>
      </c>
      <c r="K14" s="88" t="s">
        <v>130</v>
      </c>
      <c r="L14" s="89">
        <v>4.9000000000000002E-2</v>
      </c>
      <c r="M14" s="91">
        <v>1.6899999999998628E-2</v>
      </c>
      <c r="N14" s="90">
        <v>1465411.236881</v>
      </c>
      <c r="O14" s="98">
        <v>158.97</v>
      </c>
      <c r="P14" s="90">
        <v>2329.5641894279997</v>
      </c>
      <c r="Q14" s="91">
        <v>9.0643900437040539E-4</v>
      </c>
      <c r="R14" s="91">
        <f t="shared" si="0"/>
        <v>0.18076965354336511</v>
      </c>
      <c r="S14" s="91">
        <f>P14/'סכום נכסי הקרן'!$C$42</f>
        <v>1.183129538893279E-3</v>
      </c>
    </row>
    <row r="15" spans="2:30">
      <c r="B15" s="119" t="s">
        <v>1836</v>
      </c>
      <c r="C15" s="87" t="s">
        <v>1837</v>
      </c>
      <c r="D15" s="88" t="s">
        <v>1835</v>
      </c>
      <c r="E15" s="87" t="s">
        <v>271</v>
      </c>
      <c r="F15" s="88" t="s">
        <v>126</v>
      </c>
      <c r="G15" s="87" t="s">
        <v>249</v>
      </c>
      <c r="H15" s="87" t="s">
        <v>250</v>
      </c>
      <c r="I15" s="97">
        <v>40738</v>
      </c>
      <c r="J15" s="98">
        <v>10.469999999999393</v>
      </c>
      <c r="K15" s="88" t="s">
        <v>130</v>
      </c>
      <c r="L15" s="89">
        <v>4.0999999999999995E-2</v>
      </c>
      <c r="M15" s="91">
        <v>2.0599999999997683E-2</v>
      </c>
      <c r="N15" s="90">
        <v>2990965.2211489999</v>
      </c>
      <c r="O15" s="98">
        <v>138.66</v>
      </c>
      <c r="P15" s="90">
        <v>4147.2724545159999</v>
      </c>
      <c r="Q15" s="91">
        <v>7.9198680588471297E-4</v>
      </c>
      <c r="R15" s="91">
        <f t="shared" si="0"/>
        <v>0.32182028216053582</v>
      </c>
      <c r="S15" s="91">
        <f>P15/'סכום נכסי הקרן'!$C$42</f>
        <v>2.1062997830427316E-3</v>
      </c>
    </row>
    <row r="16" spans="2:30">
      <c r="B16" s="119" t="s">
        <v>1838</v>
      </c>
      <c r="C16" s="87" t="s">
        <v>1839</v>
      </c>
      <c r="D16" s="88" t="s">
        <v>1835</v>
      </c>
      <c r="E16" s="87" t="s">
        <v>1840</v>
      </c>
      <c r="F16" s="88" t="s">
        <v>657</v>
      </c>
      <c r="G16" s="87" t="s">
        <v>255</v>
      </c>
      <c r="H16" s="87" t="s">
        <v>128</v>
      </c>
      <c r="I16" s="97">
        <v>42795</v>
      </c>
      <c r="J16" s="98">
        <v>5.7700000000011231</v>
      </c>
      <c r="K16" s="88" t="s">
        <v>130</v>
      </c>
      <c r="L16" s="89">
        <v>2.1400000000000002E-2</v>
      </c>
      <c r="M16" s="91">
        <v>1.6399999999999998E-2</v>
      </c>
      <c r="N16" s="90">
        <v>983968.51133599994</v>
      </c>
      <c r="O16" s="98">
        <v>113.2</v>
      </c>
      <c r="P16" s="90">
        <v>1113.852354675</v>
      </c>
      <c r="Q16" s="91">
        <v>2.3130981537042494E-3</v>
      </c>
      <c r="R16" s="91">
        <f t="shared" si="0"/>
        <v>8.6432777927660687E-2</v>
      </c>
      <c r="S16" s="91">
        <f>P16/'סכום נכסי הקרן'!$C$42</f>
        <v>5.656987812408834E-4</v>
      </c>
    </row>
    <row r="17" spans="2:19">
      <c r="B17" s="119" t="s">
        <v>1841</v>
      </c>
      <c r="C17" s="87" t="s">
        <v>1842</v>
      </c>
      <c r="D17" s="88" t="s">
        <v>1835</v>
      </c>
      <c r="E17" s="87" t="s">
        <v>297</v>
      </c>
      <c r="F17" s="88" t="s">
        <v>298</v>
      </c>
      <c r="G17" s="87" t="s">
        <v>299</v>
      </c>
      <c r="H17" s="87" t="s">
        <v>128</v>
      </c>
      <c r="I17" s="97">
        <v>40561</v>
      </c>
      <c r="J17" s="98">
        <v>5.0000000000085913E-2</v>
      </c>
      <c r="K17" s="88" t="s">
        <v>130</v>
      </c>
      <c r="L17" s="89">
        <v>0.06</v>
      </c>
      <c r="M17" s="91">
        <v>3.7499999999961349E-2</v>
      </c>
      <c r="N17" s="90">
        <v>497663.40167999995</v>
      </c>
      <c r="O17" s="98">
        <v>116.95</v>
      </c>
      <c r="P17" s="90">
        <v>582.01736241899994</v>
      </c>
      <c r="Q17" s="91">
        <v>8.0685683098018766E-4</v>
      </c>
      <c r="R17" s="91">
        <f t="shared" si="0"/>
        <v>4.5163416160916896E-2</v>
      </c>
      <c r="S17" s="91">
        <f>P17/'סכום נכסי הקרן'!$C$42</f>
        <v>2.9559259914437166E-4</v>
      </c>
    </row>
    <row r="18" spans="2:19">
      <c r="B18" s="119" t="s">
        <v>1843</v>
      </c>
      <c r="C18" s="87" t="s">
        <v>1844</v>
      </c>
      <c r="D18" s="88" t="s">
        <v>1835</v>
      </c>
      <c r="E18" s="87" t="s">
        <v>261</v>
      </c>
      <c r="F18" s="88" t="s">
        <v>254</v>
      </c>
      <c r="G18" s="87" t="s">
        <v>314</v>
      </c>
      <c r="H18" s="87" t="s">
        <v>250</v>
      </c>
      <c r="I18" s="97">
        <v>36489</v>
      </c>
      <c r="J18" s="98">
        <v>3.5999999997899268</v>
      </c>
      <c r="K18" s="88" t="s">
        <v>130</v>
      </c>
      <c r="L18" s="89">
        <v>6.0499999999999998E-2</v>
      </c>
      <c r="M18" s="91">
        <v>1.2900000004411549E-2</v>
      </c>
      <c r="N18" s="90">
        <v>564.9456449999999</v>
      </c>
      <c r="O18" s="98">
        <v>168.52</v>
      </c>
      <c r="P18" s="90">
        <v>0.9520464019999999</v>
      </c>
      <c r="Q18" s="91"/>
      <c r="R18" s="91">
        <f t="shared" si="0"/>
        <v>7.3876950473300728E-5</v>
      </c>
      <c r="S18" s="91">
        <f>P18/'סכום נכסי הקרן'!$C$42</f>
        <v>4.8352143534617077E-7</v>
      </c>
    </row>
    <row r="19" spans="2:19">
      <c r="B19" s="119" t="s">
        <v>1845</v>
      </c>
      <c r="C19" s="87" t="s">
        <v>1846</v>
      </c>
      <c r="D19" s="88" t="s">
        <v>1835</v>
      </c>
      <c r="E19" s="87" t="s">
        <v>310</v>
      </c>
      <c r="F19" s="88" t="s">
        <v>126</v>
      </c>
      <c r="G19" s="87" t="s">
        <v>299</v>
      </c>
      <c r="H19" s="87" t="s">
        <v>128</v>
      </c>
      <c r="I19" s="97">
        <v>39084</v>
      </c>
      <c r="J19" s="98">
        <v>2.1899999999962048</v>
      </c>
      <c r="K19" s="88" t="s">
        <v>130</v>
      </c>
      <c r="L19" s="89">
        <v>5.5999999999999994E-2</v>
      </c>
      <c r="M19" s="91">
        <v>1.5799999999965751E-2</v>
      </c>
      <c r="N19" s="90">
        <v>304431.29852899996</v>
      </c>
      <c r="O19" s="98">
        <v>141.94</v>
      </c>
      <c r="P19" s="90">
        <v>432.10978525600001</v>
      </c>
      <c r="Q19" s="91">
        <v>6.3056451005859184E-4</v>
      </c>
      <c r="R19" s="91">
        <f t="shared" si="0"/>
        <v>3.3530879521548915E-2</v>
      </c>
      <c r="S19" s="91">
        <f>P19/'סכום נכסי הקרן'!$C$42</f>
        <v>2.1945815157243436E-4</v>
      </c>
    </row>
    <row r="20" spans="2:19">
      <c r="B20" s="119" t="s">
        <v>1847</v>
      </c>
      <c r="C20" s="87" t="s">
        <v>1848</v>
      </c>
      <c r="D20" s="88" t="s">
        <v>1835</v>
      </c>
      <c r="E20" s="87" t="s">
        <v>1849</v>
      </c>
      <c r="F20" s="88" t="s">
        <v>254</v>
      </c>
      <c r="G20" s="87" t="s">
        <v>447</v>
      </c>
      <c r="H20" s="87" t="s">
        <v>128</v>
      </c>
      <c r="I20" s="97">
        <v>44381</v>
      </c>
      <c r="J20" s="98">
        <v>3.4500000000020852</v>
      </c>
      <c r="K20" s="88" t="s">
        <v>130</v>
      </c>
      <c r="L20" s="89">
        <v>8.5000000000000006E-3</v>
      </c>
      <c r="M20" s="91">
        <v>3.8700000000004925E-2</v>
      </c>
      <c r="N20" s="90">
        <v>820545.6</v>
      </c>
      <c r="O20" s="98">
        <v>96.44</v>
      </c>
      <c r="P20" s="90">
        <v>791.33415440300007</v>
      </c>
      <c r="Q20" s="91">
        <v>2.564205E-3</v>
      </c>
      <c r="R20" s="91">
        <f t="shared" si="0"/>
        <v>6.1405992407355107E-2</v>
      </c>
      <c r="S20" s="91">
        <f>P20/'סכום נכסי הקרן'!$C$42</f>
        <v>4.0189955591616948E-4</v>
      </c>
    </row>
    <row r="21" spans="2:19">
      <c r="B21" s="119" t="s">
        <v>1850</v>
      </c>
      <c r="C21" s="87" t="s">
        <v>1851</v>
      </c>
      <c r="D21" s="88" t="s">
        <v>1835</v>
      </c>
      <c r="E21" s="87" t="s">
        <v>1852</v>
      </c>
      <c r="F21" s="88" t="s">
        <v>538</v>
      </c>
      <c r="G21" s="87" t="s">
        <v>620</v>
      </c>
      <c r="H21" s="120" t="s">
        <v>26</v>
      </c>
      <c r="I21" s="97">
        <v>39104</v>
      </c>
      <c r="J21" s="98">
        <v>0.48000000000011295</v>
      </c>
      <c r="K21" s="88" t="s">
        <v>130</v>
      </c>
      <c r="L21" s="89">
        <v>5.5999999999999994E-2</v>
      </c>
      <c r="M21" s="121">
        <v>0</v>
      </c>
      <c r="N21" s="90">
        <v>531501.18618299998</v>
      </c>
      <c r="O21" s="98">
        <v>66.604348000000002</v>
      </c>
      <c r="P21" s="90">
        <v>353.99443927700003</v>
      </c>
      <c r="Q21" s="91">
        <v>9.2466815496849758E-4</v>
      </c>
      <c r="R21" s="91">
        <f t="shared" si="0"/>
        <v>2.7469280492371205E-2</v>
      </c>
      <c r="S21" s="91">
        <f>P21/'סכום נכסי הקרן'!$C$42</f>
        <v>1.7978524893766466E-4</v>
      </c>
    </row>
    <row r="22" spans="2:19">
      <c r="B22" s="122"/>
      <c r="C22" s="87"/>
      <c r="D22" s="87"/>
      <c r="E22" s="87"/>
      <c r="F22" s="87"/>
      <c r="G22" s="87"/>
      <c r="H22" s="87"/>
      <c r="I22" s="87"/>
      <c r="J22" s="98"/>
      <c r="K22" s="87"/>
      <c r="L22" s="87"/>
      <c r="M22" s="91"/>
      <c r="N22" s="90"/>
      <c r="O22" s="98"/>
      <c r="P22" s="87"/>
      <c r="Q22" s="87"/>
      <c r="R22" s="91"/>
      <c r="S22" s="87"/>
    </row>
    <row r="23" spans="2:19">
      <c r="B23" s="118" t="s">
        <v>60</v>
      </c>
      <c r="C23" s="80"/>
      <c r="D23" s="81"/>
      <c r="E23" s="80"/>
      <c r="F23" s="81"/>
      <c r="G23" s="80"/>
      <c r="H23" s="80"/>
      <c r="I23" s="99"/>
      <c r="J23" s="100">
        <v>2.7477606124211276</v>
      </c>
      <c r="K23" s="81"/>
      <c r="L23" s="82"/>
      <c r="M23" s="84">
        <v>5.0187847296992959E-2</v>
      </c>
      <c r="N23" s="83"/>
      <c r="O23" s="100"/>
      <c r="P23" s="83">
        <v>2992.9126714080003</v>
      </c>
      <c r="Q23" s="84"/>
      <c r="R23" s="84">
        <f t="shared" si="0"/>
        <v>0.23224420651350042</v>
      </c>
      <c r="S23" s="84">
        <f>P23/'סכום נכסי הקרן'!$C$42</f>
        <v>1.5200282546154076E-3</v>
      </c>
    </row>
    <row r="24" spans="2:19">
      <c r="B24" s="119" t="s">
        <v>1853</v>
      </c>
      <c r="C24" s="87" t="s">
        <v>1854</v>
      </c>
      <c r="D24" s="88" t="s">
        <v>1835</v>
      </c>
      <c r="E24" s="87" t="s">
        <v>1840</v>
      </c>
      <c r="F24" s="88" t="s">
        <v>657</v>
      </c>
      <c r="G24" s="87" t="s">
        <v>255</v>
      </c>
      <c r="H24" s="87" t="s">
        <v>128</v>
      </c>
      <c r="I24" s="97">
        <v>42795</v>
      </c>
      <c r="J24" s="98">
        <v>5.2499999999921183</v>
      </c>
      <c r="K24" s="88" t="s">
        <v>130</v>
      </c>
      <c r="L24" s="89">
        <v>3.7400000000000003E-2</v>
      </c>
      <c r="M24" s="91">
        <v>4.8099999999950613E-2</v>
      </c>
      <c r="N24" s="90">
        <v>297837.35354500002</v>
      </c>
      <c r="O24" s="98">
        <v>95.87</v>
      </c>
      <c r="P24" s="90">
        <v>285.53667746100007</v>
      </c>
      <c r="Q24" s="91">
        <v>4.3882184890739457E-4</v>
      </c>
      <c r="R24" s="91">
        <f t="shared" si="0"/>
        <v>2.2157091224527466E-2</v>
      </c>
      <c r="S24" s="91">
        <f>P24/'סכום נכסי הקרן'!$C$42</f>
        <v>1.4501720067413204E-4</v>
      </c>
    </row>
    <row r="25" spans="2:19">
      <c r="B25" s="119" t="s">
        <v>1855</v>
      </c>
      <c r="C25" s="87" t="s">
        <v>1856</v>
      </c>
      <c r="D25" s="88" t="s">
        <v>1835</v>
      </c>
      <c r="E25" s="87" t="s">
        <v>1840</v>
      </c>
      <c r="F25" s="88" t="s">
        <v>657</v>
      </c>
      <c r="G25" s="87" t="s">
        <v>255</v>
      </c>
      <c r="H25" s="87" t="s">
        <v>128</v>
      </c>
      <c r="I25" s="97">
        <v>42795</v>
      </c>
      <c r="J25" s="98">
        <v>1.6300000000004853</v>
      </c>
      <c r="K25" s="88" t="s">
        <v>130</v>
      </c>
      <c r="L25" s="89">
        <v>2.5000000000000001E-2</v>
      </c>
      <c r="M25" s="91">
        <v>4.3500000000003952E-2</v>
      </c>
      <c r="N25" s="90">
        <v>905325.80554999993</v>
      </c>
      <c r="O25" s="98">
        <v>97.85</v>
      </c>
      <c r="P25" s="90">
        <v>885.861310839</v>
      </c>
      <c r="Q25" s="91">
        <v>1.6637248334495447E-3</v>
      </c>
      <c r="R25" s="91">
        <f t="shared" si="0"/>
        <v>6.8741116031302507E-2</v>
      </c>
      <c r="S25" s="91">
        <f>P25/'סכום נכסי הקרן'!$C$42</f>
        <v>4.4990762176580723E-4</v>
      </c>
    </row>
    <row r="26" spans="2:19">
      <c r="B26" s="119" t="s">
        <v>1857</v>
      </c>
      <c r="C26" s="87" t="s">
        <v>1858</v>
      </c>
      <c r="D26" s="88" t="s">
        <v>1835</v>
      </c>
      <c r="E26" s="87" t="s">
        <v>1859</v>
      </c>
      <c r="F26" s="88" t="s">
        <v>280</v>
      </c>
      <c r="G26" s="87" t="s">
        <v>330</v>
      </c>
      <c r="H26" s="87" t="s">
        <v>128</v>
      </c>
      <c r="I26" s="97">
        <v>42598</v>
      </c>
      <c r="J26" s="98">
        <v>2.9600000000006594</v>
      </c>
      <c r="K26" s="88" t="s">
        <v>130</v>
      </c>
      <c r="L26" s="89">
        <v>3.1E-2</v>
      </c>
      <c r="M26" s="91">
        <v>4.8300000000002667E-2</v>
      </c>
      <c r="N26" s="90">
        <v>827929.39833700005</v>
      </c>
      <c r="O26" s="98">
        <v>95.28</v>
      </c>
      <c r="P26" s="90">
        <v>788.85113071299998</v>
      </c>
      <c r="Q26" s="91">
        <v>1.090281929688299E-3</v>
      </c>
      <c r="R26" s="91">
        <f t="shared" si="0"/>
        <v>6.1213314594819067E-2</v>
      </c>
      <c r="S26" s="91">
        <f>P26/'סכום נכסי הקרן'!$C$42</f>
        <v>4.0063848799336103E-4</v>
      </c>
    </row>
    <row r="27" spans="2:19">
      <c r="B27" s="119" t="s">
        <v>1860</v>
      </c>
      <c r="C27" s="87" t="s">
        <v>1861</v>
      </c>
      <c r="D27" s="88" t="s">
        <v>1835</v>
      </c>
      <c r="E27" s="87" t="s">
        <v>872</v>
      </c>
      <c r="F27" s="88" t="s">
        <v>637</v>
      </c>
      <c r="G27" s="87" t="s">
        <v>443</v>
      </c>
      <c r="H27" s="87" t="s">
        <v>250</v>
      </c>
      <c r="I27" s="97">
        <v>44007</v>
      </c>
      <c r="J27" s="98">
        <v>3.8900000000037425</v>
      </c>
      <c r="K27" s="88" t="s">
        <v>130</v>
      </c>
      <c r="L27" s="89">
        <v>3.3500000000000002E-2</v>
      </c>
      <c r="M27" s="91">
        <v>6.4200000000046512E-2</v>
      </c>
      <c r="N27" s="90">
        <v>554124.71919800004</v>
      </c>
      <c r="O27" s="98">
        <v>89.21</v>
      </c>
      <c r="P27" s="90">
        <v>494.33465583500004</v>
      </c>
      <c r="Q27" s="91">
        <v>6.156941324422223E-4</v>
      </c>
      <c r="R27" s="91">
        <f t="shared" si="0"/>
        <v>3.8359408543154665E-2</v>
      </c>
      <c r="S27" s="91">
        <f>P27/'סכום נכסי הקרן'!$C$42</f>
        <v>2.5106066451023107E-4</v>
      </c>
    </row>
    <row r="28" spans="2:19">
      <c r="B28" s="119" t="s">
        <v>1862</v>
      </c>
      <c r="C28" s="87" t="s">
        <v>1863</v>
      </c>
      <c r="D28" s="88" t="s">
        <v>1835</v>
      </c>
      <c r="E28" s="87" t="s">
        <v>1864</v>
      </c>
      <c r="F28" s="88" t="s">
        <v>280</v>
      </c>
      <c r="G28" s="87" t="s">
        <v>524</v>
      </c>
      <c r="H28" s="87" t="s">
        <v>250</v>
      </c>
      <c r="I28" s="97">
        <v>43310</v>
      </c>
      <c r="J28" s="98">
        <v>1.9</v>
      </c>
      <c r="K28" s="88" t="s">
        <v>130</v>
      </c>
      <c r="L28" s="89">
        <v>3.5499999999999997E-2</v>
      </c>
      <c r="M28" s="91">
        <v>5.2199999999996291E-2</v>
      </c>
      <c r="N28" s="90">
        <v>554692.32000000007</v>
      </c>
      <c r="O28" s="98">
        <v>97.05</v>
      </c>
      <c r="P28" s="90">
        <v>538.32889655999998</v>
      </c>
      <c r="Q28" s="91">
        <v>2.0635875000000001E-3</v>
      </c>
      <c r="R28" s="91">
        <f t="shared" si="0"/>
        <v>4.1773276119696688E-2</v>
      </c>
      <c r="S28" s="91">
        <f>P28/'סכום נכסי הקרן'!$C$42</f>
        <v>2.7340427967187625E-4</v>
      </c>
    </row>
    <row r="29" spans="2:19">
      <c r="B29" s="122"/>
      <c r="C29" s="87"/>
      <c r="D29" s="87"/>
      <c r="E29" s="87"/>
      <c r="F29" s="87"/>
      <c r="G29" s="87"/>
      <c r="H29" s="87"/>
      <c r="I29" s="87"/>
      <c r="J29" s="98"/>
      <c r="K29" s="87"/>
      <c r="L29" s="87"/>
      <c r="M29" s="91"/>
      <c r="N29" s="90"/>
      <c r="O29" s="98"/>
      <c r="P29" s="87"/>
      <c r="Q29" s="87"/>
      <c r="R29" s="91"/>
      <c r="S29" s="87"/>
    </row>
    <row r="30" spans="2:19">
      <c r="B30" s="118" t="s">
        <v>46</v>
      </c>
      <c r="C30" s="80"/>
      <c r="D30" s="81"/>
      <c r="E30" s="80"/>
      <c r="F30" s="81"/>
      <c r="G30" s="80"/>
      <c r="H30" s="80"/>
      <c r="I30" s="99"/>
      <c r="J30" s="100">
        <v>2.1599999999297115</v>
      </c>
      <c r="K30" s="81"/>
      <c r="L30" s="82"/>
      <c r="M30" s="84">
        <v>5.5599999999999997E-2</v>
      </c>
      <c r="N30" s="83"/>
      <c r="O30" s="100"/>
      <c r="P30" s="83">
        <v>2.84542407</v>
      </c>
      <c r="Q30" s="84"/>
      <c r="R30" s="84">
        <f t="shared" si="0"/>
        <v>2.2079937769139092E-4</v>
      </c>
      <c r="S30" s="84">
        <f>P30/'סכום נכסי הקרן'!$C$42</f>
        <v>1.445122346562834E-6</v>
      </c>
    </row>
    <row r="31" spans="2:19">
      <c r="B31" s="119" t="s">
        <v>1865</v>
      </c>
      <c r="C31" s="87" t="s">
        <v>1866</v>
      </c>
      <c r="D31" s="88" t="s">
        <v>1835</v>
      </c>
      <c r="E31" s="87" t="s">
        <v>1867</v>
      </c>
      <c r="F31" s="88" t="s">
        <v>538</v>
      </c>
      <c r="G31" s="87" t="s">
        <v>299</v>
      </c>
      <c r="H31" s="87" t="s">
        <v>128</v>
      </c>
      <c r="I31" s="97">
        <v>38118</v>
      </c>
      <c r="J31" s="98">
        <v>2.1599999999297115</v>
      </c>
      <c r="K31" s="88" t="s">
        <v>129</v>
      </c>
      <c r="L31" s="89">
        <v>7.9699999999999993E-2</v>
      </c>
      <c r="M31" s="91">
        <v>5.5599999999999997E-2</v>
      </c>
      <c r="N31" s="90">
        <v>739.45021700000007</v>
      </c>
      <c r="O31" s="98">
        <v>109.35</v>
      </c>
      <c r="P31" s="90">
        <v>2.84542407</v>
      </c>
      <c r="Q31" s="91">
        <v>1.4758934192297929E-5</v>
      </c>
      <c r="R31" s="91">
        <f t="shared" si="0"/>
        <v>2.2079937769139092E-4</v>
      </c>
      <c r="S31" s="91">
        <f>P31/'סכום נכסי הקרן'!$C$42</f>
        <v>1.445122346562834E-6</v>
      </c>
    </row>
    <row r="32" spans="2:19">
      <c r="B32" s="122"/>
      <c r="C32" s="87"/>
      <c r="D32" s="87"/>
      <c r="E32" s="87"/>
      <c r="F32" s="87"/>
      <c r="G32" s="87"/>
      <c r="H32" s="87"/>
      <c r="I32" s="87"/>
      <c r="J32" s="98"/>
      <c r="K32" s="87"/>
      <c r="L32" s="87"/>
      <c r="M32" s="91"/>
      <c r="N32" s="90"/>
      <c r="O32" s="98"/>
      <c r="P32" s="87"/>
      <c r="Q32" s="87"/>
      <c r="R32" s="91"/>
      <c r="S32" s="87"/>
    </row>
    <row r="33" spans="2:19">
      <c r="B33" s="117" t="s">
        <v>193</v>
      </c>
      <c r="C33" s="80"/>
      <c r="D33" s="81"/>
      <c r="E33" s="80"/>
      <c r="F33" s="81"/>
      <c r="G33" s="80"/>
      <c r="H33" s="80"/>
      <c r="I33" s="99"/>
      <c r="J33" s="100">
        <v>7.706401514906295</v>
      </c>
      <c r="K33" s="81"/>
      <c r="L33" s="82"/>
      <c r="M33" s="84">
        <v>0.44648533617585179</v>
      </c>
      <c r="N33" s="83"/>
      <c r="O33" s="100"/>
      <c r="P33" s="83">
        <v>140.06581398699998</v>
      </c>
      <c r="Q33" s="84"/>
      <c r="R33" s="84">
        <f t="shared" si="0"/>
        <v>1.0868834944580937E-2</v>
      </c>
      <c r="S33" s="84">
        <f>P33/'סכום נכסי הקרן'!$C$42</f>
        <v>7.1136053116373202E-5</v>
      </c>
    </row>
    <row r="34" spans="2:19">
      <c r="B34" s="118" t="s">
        <v>67</v>
      </c>
      <c r="C34" s="80"/>
      <c r="D34" s="81"/>
      <c r="E34" s="80"/>
      <c r="F34" s="81"/>
      <c r="G34" s="80"/>
      <c r="H34" s="80"/>
      <c r="I34" s="99"/>
      <c r="J34" s="100">
        <v>7.706401514906295</v>
      </c>
      <c r="K34" s="81"/>
      <c r="L34" s="82"/>
      <c r="M34" s="84">
        <v>0.44648533617585179</v>
      </c>
      <c r="N34" s="83"/>
      <c r="O34" s="100"/>
      <c r="P34" s="83">
        <v>140.06581398699998</v>
      </c>
      <c r="Q34" s="84"/>
      <c r="R34" s="84">
        <f t="shared" si="0"/>
        <v>1.0868834944580937E-2</v>
      </c>
      <c r="S34" s="84">
        <f>P34/'סכום נכסי הקרן'!$C$42</f>
        <v>7.1136053116373202E-5</v>
      </c>
    </row>
    <row r="35" spans="2:19">
      <c r="B35" s="119" t="s">
        <v>1868</v>
      </c>
      <c r="C35" s="87">
        <v>4824</v>
      </c>
      <c r="D35" s="88" t="s">
        <v>1835</v>
      </c>
      <c r="E35" s="87"/>
      <c r="F35" s="88" t="s">
        <v>1869</v>
      </c>
      <c r="G35" s="87" t="s">
        <v>1870</v>
      </c>
      <c r="H35" s="87" t="s">
        <v>1871</v>
      </c>
      <c r="I35" s="97">
        <v>42206</v>
      </c>
      <c r="J35" s="98">
        <v>14.150000000126536</v>
      </c>
      <c r="K35" s="88" t="s">
        <v>137</v>
      </c>
      <c r="L35" s="89">
        <v>4.555E-2</v>
      </c>
      <c r="M35" s="91">
        <v>6.5500000000643779E-2</v>
      </c>
      <c r="N35" s="90">
        <v>22653.9048</v>
      </c>
      <c r="O35" s="98">
        <v>76.58</v>
      </c>
      <c r="P35" s="90">
        <v>45.046750681999995</v>
      </c>
      <c r="Q35" s="91">
        <v>1.3599496215009095E-4</v>
      </c>
      <c r="R35" s="91">
        <f t="shared" si="0"/>
        <v>3.4955403036303263E-3</v>
      </c>
      <c r="S35" s="91">
        <f>P35/'סכום נכסי הקרן'!$C$42</f>
        <v>2.2878159616679835E-5</v>
      </c>
    </row>
    <row r="36" spans="2:19">
      <c r="B36" s="119" t="s">
        <v>1872</v>
      </c>
      <c r="C36" s="87">
        <v>5168</v>
      </c>
      <c r="D36" s="88" t="s">
        <v>1835</v>
      </c>
      <c r="E36" s="87"/>
      <c r="F36" s="88" t="s">
        <v>1869</v>
      </c>
      <c r="G36" s="87" t="s">
        <v>1873</v>
      </c>
      <c r="H36" s="87" t="s">
        <v>1874</v>
      </c>
      <c r="I36" s="97">
        <v>42408</v>
      </c>
      <c r="J36" s="98">
        <v>10.16000000004739</v>
      </c>
      <c r="K36" s="88" t="s">
        <v>137</v>
      </c>
      <c r="L36" s="89">
        <v>3.9510000000000003E-2</v>
      </c>
      <c r="M36" s="91">
        <v>5.8700000000236952E-2</v>
      </c>
      <c r="N36" s="90">
        <v>19689.141647999997</v>
      </c>
      <c r="O36" s="98">
        <v>82.55</v>
      </c>
      <c r="P36" s="90">
        <v>42.203543199999999</v>
      </c>
      <c r="Q36" s="91">
        <v>4.9903158934170064E-5</v>
      </c>
      <c r="R36" s="91">
        <f t="shared" si="0"/>
        <v>3.2749129288597509E-3</v>
      </c>
      <c r="S36" s="91">
        <f>P36/'סכום נכסי הקרן'!$C$42</f>
        <v>2.1434163021770577E-5</v>
      </c>
    </row>
    <row r="37" spans="2:19">
      <c r="B37" s="119" t="s">
        <v>1875</v>
      </c>
      <c r="C37" s="87">
        <v>4279</v>
      </c>
      <c r="D37" s="88" t="s">
        <v>1835</v>
      </c>
      <c r="E37" s="87"/>
      <c r="F37" s="88" t="s">
        <v>1876</v>
      </c>
      <c r="G37" s="87" t="s">
        <v>620</v>
      </c>
      <c r="H37" s="87"/>
      <c r="I37" s="97">
        <v>40949</v>
      </c>
      <c r="J37" s="98">
        <v>0.24999999999526651</v>
      </c>
      <c r="K37" s="88" t="s">
        <v>129</v>
      </c>
      <c r="L37" s="89">
        <v>0.08</v>
      </c>
      <c r="M37" s="91">
        <v>1.0812999999932502</v>
      </c>
      <c r="N37" s="90">
        <v>16055.299802</v>
      </c>
      <c r="O37" s="98">
        <v>93.481110999999999</v>
      </c>
      <c r="P37" s="90">
        <v>52.815520104999997</v>
      </c>
      <c r="Q37" s="91">
        <v>1.9460969456969695E-5</v>
      </c>
      <c r="R37" s="91">
        <f t="shared" si="0"/>
        <v>4.098381712090861E-3</v>
      </c>
      <c r="S37" s="91">
        <f>P37/'סכום נכסי הקרן'!$C$42</f>
        <v>2.68237304779228E-5</v>
      </c>
    </row>
    <row r="38" spans="2:19"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</row>
    <row r="39" spans="2:19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spans="2:19"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2:19">
      <c r="B41" s="107" t="s">
        <v>216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  <row r="42" spans="2:19">
      <c r="B42" s="107" t="s">
        <v>110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2:19">
      <c r="B43" s="107" t="s">
        <v>199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2:19">
      <c r="B44" s="107" t="s">
        <v>207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2:19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2:19"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19"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2:19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19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2:19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2:19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2:19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2:19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19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2:19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2:19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2:19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2:19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2:19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2:19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2:19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2:19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2:19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2:19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2:19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2:19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2:19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spans="2:19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2:19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2:19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2:19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2:19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2:19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2:19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2:19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2:19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2:19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2:19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2:19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2:19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2:19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2:19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2:19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2:19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2:19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2:19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2:19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spans="2:19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2:19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2:19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2:19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2:19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2:19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2:19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2:19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2:19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2:19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spans="2:19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spans="2:19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spans="2:19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spans="2:19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4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4"/>
  <sheetViews>
    <sheetView rightToLeft="1" workbookViewId="0">
      <selection activeCell="J39" sqref="J39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1.28515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3.140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143</v>
      </c>
      <c r="C1" s="46" t="s" vm="1">
        <v>224</v>
      </c>
    </row>
    <row r="2" spans="2:49">
      <c r="B2" s="46" t="s">
        <v>142</v>
      </c>
      <c r="C2" s="46" t="s">
        <v>225</v>
      </c>
    </row>
    <row r="3" spans="2:49">
      <c r="B3" s="46" t="s">
        <v>144</v>
      </c>
      <c r="C3" s="46" t="s">
        <v>226</v>
      </c>
    </row>
    <row r="4" spans="2:49">
      <c r="B4" s="46" t="s">
        <v>145</v>
      </c>
      <c r="C4" s="46">
        <v>414</v>
      </c>
    </row>
    <row r="6" spans="2:49" ht="26.25" customHeight="1">
      <c r="B6" s="144" t="s">
        <v>171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2:49" ht="26.25" customHeight="1">
      <c r="B7" s="144" t="s">
        <v>90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4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101</v>
      </c>
      <c r="H8" s="29" t="s">
        <v>201</v>
      </c>
      <c r="I8" s="29" t="s">
        <v>200</v>
      </c>
      <c r="J8" s="29" t="s">
        <v>109</v>
      </c>
      <c r="K8" s="29" t="s">
        <v>58</v>
      </c>
      <c r="L8" s="29" t="s">
        <v>146</v>
      </c>
      <c r="M8" s="30" t="s">
        <v>148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208</v>
      </c>
      <c r="I9" s="31"/>
      <c r="J9" s="31" t="s">
        <v>204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28</v>
      </c>
      <c r="C11" s="74"/>
      <c r="D11" s="75"/>
      <c r="E11" s="74"/>
      <c r="F11" s="75"/>
      <c r="G11" s="75"/>
      <c r="H11" s="77"/>
      <c r="I11" s="77"/>
      <c r="J11" s="77">
        <v>2757.8828089940007</v>
      </c>
      <c r="K11" s="78"/>
      <c r="L11" s="78">
        <f>IFERROR(J11/$J$11,0)</f>
        <v>1</v>
      </c>
      <c r="M11" s="78">
        <f>J11/'סכום נכסי הקרן'!$C$42</f>
        <v>1.4006622487307174E-3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5" t="s">
        <v>194</v>
      </c>
      <c r="C12" s="80"/>
      <c r="D12" s="81"/>
      <c r="E12" s="80"/>
      <c r="F12" s="81"/>
      <c r="G12" s="81"/>
      <c r="H12" s="83"/>
      <c r="I12" s="83"/>
      <c r="J12" s="83">
        <v>1568.838248994</v>
      </c>
      <c r="K12" s="84"/>
      <c r="L12" s="84">
        <f t="shared" ref="L12:L35" si="0">IFERROR(J12/$J$11,0)</f>
        <v>0.5688560238592113</v>
      </c>
      <c r="M12" s="84">
        <f>J12/'סכום נכסי הקרן'!$C$42</f>
        <v>7.9677515758265764E-4</v>
      </c>
    </row>
    <row r="13" spans="2:49">
      <c r="B13" s="86" t="s">
        <v>1877</v>
      </c>
      <c r="C13" s="87">
        <v>9114</v>
      </c>
      <c r="D13" s="88" t="s">
        <v>26</v>
      </c>
      <c r="E13" s="87" t="s">
        <v>1878</v>
      </c>
      <c r="F13" s="88" t="s">
        <v>1124</v>
      </c>
      <c r="G13" s="88" t="s">
        <v>129</v>
      </c>
      <c r="H13" s="90">
        <v>2929.89</v>
      </c>
      <c r="I13" s="90">
        <v>824.19640000000004</v>
      </c>
      <c r="J13" s="90">
        <v>84.976990000000001</v>
      </c>
      <c r="K13" s="91">
        <v>3.5222001550836069E-4</v>
      </c>
      <c r="L13" s="91">
        <f t="shared" si="0"/>
        <v>3.081240062952394E-2</v>
      </c>
      <c r="M13" s="91">
        <f>J13/'סכום נכסי הקרן'!$C$42</f>
        <v>4.3157766354540781E-5</v>
      </c>
    </row>
    <row r="14" spans="2:49">
      <c r="B14" s="86" t="s">
        <v>1879</v>
      </c>
      <c r="C14" s="87">
        <v>8423</v>
      </c>
      <c r="D14" s="88" t="s">
        <v>26</v>
      </c>
      <c r="E14" s="87" t="s">
        <v>1880</v>
      </c>
      <c r="F14" s="88" t="s">
        <v>552</v>
      </c>
      <c r="G14" s="88" t="s">
        <v>129</v>
      </c>
      <c r="H14" s="90">
        <v>2398881.67</v>
      </c>
      <c r="I14" s="111">
        <v>0</v>
      </c>
      <c r="J14" s="111">
        <v>0</v>
      </c>
      <c r="K14" s="91">
        <v>4.8799614673190775E-4</v>
      </c>
      <c r="L14" s="91">
        <f t="shared" ref="L14" si="1">IFERROR(J14/$J$11,0)</f>
        <v>0</v>
      </c>
      <c r="M14" s="91">
        <f>J14/'סכום נכסי הקרן'!$C$42</f>
        <v>0</v>
      </c>
    </row>
    <row r="15" spans="2:49">
      <c r="B15" s="86" t="s">
        <v>1881</v>
      </c>
      <c r="C15" s="87">
        <v>8460</v>
      </c>
      <c r="D15" s="88" t="s">
        <v>26</v>
      </c>
      <c r="E15" s="87" t="s">
        <v>1882</v>
      </c>
      <c r="F15" s="88" t="s">
        <v>1124</v>
      </c>
      <c r="G15" s="88" t="s">
        <v>129</v>
      </c>
      <c r="H15" s="90">
        <v>10874.79</v>
      </c>
      <c r="I15" s="90">
        <v>322.17919999999998</v>
      </c>
      <c r="J15" s="90">
        <v>123.29277999999999</v>
      </c>
      <c r="K15" s="91">
        <v>9.5127837706168218E-4</v>
      </c>
      <c r="L15" s="91">
        <f t="shared" si="0"/>
        <v>4.4705590679168052E-2</v>
      </c>
      <c r="M15" s="91">
        <f>J15/'סכום נכסי הקרן'!$C$42</f>
        <v>6.2617433171518525E-5</v>
      </c>
    </row>
    <row r="16" spans="2:49">
      <c r="B16" s="86" t="s">
        <v>1883</v>
      </c>
      <c r="C16" s="87">
        <v>8525</v>
      </c>
      <c r="D16" s="88" t="s">
        <v>26</v>
      </c>
      <c r="E16" s="87" t="s">
        <v>1884</v>
      </c>
      <c r="F16" s="88" t="s">
        <v>1124</v>
      </c>
      <c r="G16" s="88" t="s">
        <v>129</v>
      </c>
      <c r="H16" s="90">
        <v>4204.0600000000004</v>
      </c>
      <c r="I16" s="90">
        <v>580.20000000000005</v>
      </c>
      <c r="J16" s="90">
        <v>85.835309999999993</v>
      </c>
      <c r="K16" s="91">
        <v>4.1954203624567526E-4</v>
      </c>
      <c r="L16" s="91">
        <f t="shared" si="0"/>
        <v>3.1123624876326902E-2</v>
      </c>
      <c r="M16" s="91">
        <f>J16/'סכום נכסי הקרן'!$C$42</f>
        <v>4.3593686407927338E-5</v>
      </c>
    </row>
    <row r="17" spans="2:13">
      <c r="B17" s="86" t="s">
        <v>1885</v>
      </c>
      <c r="C17" s="87">
        <v>9326</v>
      </c>
      <c r="D17" s="88" t="s">
        <v>26</v>
      </c>
      <c r="E17" s="87" t="s">
        <v>1886</v>
      </c>
      <c r="F17" s="88" t="s">
        <v>1294</v>
      </c>
      <c r="G17" s="88" t="s">
        <v>129</v>
      </c>
      <c r="H17" s="90">
        <v>1988.0654050000001</v>
      </c>
      <c r="I17" s="90">
        <v>100</v>
      </c>
      <c r="J17" s="90">
        <v>6.9960021610000007</v>
      </c>
      <c r="K17" s="91">
        <v>9.9403270250000013E-7</v>
      </c>
      <c r="L17" s="91">
        <f t="shared" si="0"/>
        <v>2.5367293121319931E-3</v>
      </c>
      <c r="M17" s="91">
        <f>J17/'סכום נכסי הקרן'!$C$42</f>
        <v>3.5531009827519237E-6</v>
      </c>
    </row>
    <row r="18" spans="2:13">
      <c r="B18" s="86" t="s">
        <v>1887</v>
      </c>
      <c r="C18" s="87">
        <v>9398</v>
      </c>
      <c r="D18" s="88" t="s">
        <v>26</v>
      </c>
      <c r="E18" s="87" t="s">
        <v>1888</v>
      </c>
      <c r="F18" s="88" t="s">
        <v>1294</v>
      </c>
      <c r="G18" s="88" t="s">
        <v>129</v>
      </c>
      <c r="H18" s="90">
        <v>1988.0654050000001</v>
      </c>
      <c r="I18" s="90">
        <v>100</v>
      </c>
      <c r="J18" s="90">
        <v>6.9960021610000007</v>
      </c>
      <c r="K18" s="91">
        <v>9.9403270250000013E-7</v>
      </c>
      <c r="L18" s="91">
        <f t="shared" si="0"/>
        <v>2.5367293121319931E-3</v>
      </c>
      <c r="M18" s="91">
        <f>J18/'סכום נכסי הקרן'!$C$42</f>
        <v>3.5531009827519237E-6</v>
      </c>
    </row>
    <row r="19" spans="2:13">
      <c r="B19" s="86" t="s">
        <v>1889</v>
      </c>
      <c r="C19" s="87">
        <v>9152</v>
      </c>
      <c r="D19" s="88" t="s">
        <v>26</v>
      </c>
      <c r="E19" s="87" t="s">
        <v>1890</v>
      </c>
      <c r="F19" s="88" t="s">
        <v>1294</v>
      </c>
      <c r="G19" s="88" t="s">
        <v>129</v>
      </c>
      <c r="H19" s="90">
        <v>1988.0654050000001</v>
      </c>
      <c r="I19" s="90">
        <v>100</v>
      </c>
      <c r="J19" s="90">
        <v>6.9960021610000007</v>
      </c>
      <c r="K19" s="91">
        <v>9.9403270250000013E-7</v>
      </c>
      <c r="L19" s="91">
        <f t="shared" si="0"/>
        <v>2.5367293121319931E-3</v>
      </c>
      <c r="M19" s="91">
        <f>J19/'סכום נכסי הקרן'!$C$42</f>
        <v>3.5531009827519237E-6</v>
      </c>
    </row>
    <row r="20" spans="2:13">
      <c r="B20" s="86" t="s">
        <v>1891</v>
      </c>
      <c r="C20" s="87">
        <v>8839</v>
      </c>
      <c r="D20" s="88" t="s">
        <v>26</v>
      </c>
      <c r="E20" s="87" t="s">
        <v>1892</v>
      </c>
      <c r="F20" s="88" t="s">
        <v>127</v>
      </c>
      <c r="G20" s="88" t="s">
        <v>129</v>
      </c>
      <c r="H20" s="90">
        <v>776.24670400000002</v>
      </c>
      <c r="I20" s="90">
        <v>1272.991</v>
      </c>
      <c r="J20" s="90">
        <v>34.773176899999996</v>
      </c>
      <c r="K20" s="91">
        <v>7.371636698792125E-5</v>
      </c>
      <c r="L20" s="91">
        <f t="shared" si="0"/>
        <v>1.2608649209675551E-2</v>
      </c>
      <c r="M20" s="91">
        <f>J20/'סכום נכסי הקרן'!$C$42</f>
        <v>1.766045895548094E-5</v>
      </c>
    </row>
    <row r="21" spans="2:13">
      <c r="B21" s="86" t="s">
        <v>1893</v>
      </c>
      <c r="C21" s="87">
        <v>9262</v>
      </c>
      <c r="D21" s="88" t="s">
        <v>26</v>
      </c>
      <c r="E21" s="87" t="s">
        <v>1894</v>
      </c>
      <c r="F21" s="88" t="s">
        <v>1294</v>
      </c>
      <c r="G21" s="88" t="s">
        <v>129</v>
      </c>
      <c r="H21" s="90">
        <v>1988.0654050000001</v>
      </c>
      <c r="I21" s="90">
        <v>100</v>
      </c>
      <c r="J21" s="90">
        <v>6.9960021610000007</v>
      </c>
      <c r="K21" s="91">
        <v>9.9403270250000013E-7</v>
      </c>
      <c r="L21" s="91">
        <f t="shared" si="0"/>
        <v>2.5367293121319931E-3</v>
      </c>
      <c r="M21" s="91">
        <f>J21/'סכום נכסי הקרן'!$C$42</f>
        <v>3.5531009827519237E-6</v>
      </c>
    </row>
    <row r="22" spans="2:13">
      <c r="B22" s="86" t="s">
        <v>1895</v>
      </c>
      <c r="C22" s="87">
        <v>8838</v>
      </c>
      <c r="D22" s="88" t="s">
        <v>26</v>
      </c>
      <c r="E22" s="87" t="s">
        <v>1896</v>
      </c>
      <c r="F22" s="88" t="s">
        <v>442</v>
      </c>
      <c r="G22" s="88" t="s">
        <v>129</v>
      </c>
      <c r="H22" s="90">
        <v>1424.809908</v>
      </c>
      <c r="I22" s="90">
        <v>1115.5499</v>
      </c>
      <c r="J22" s="90">
        <v>55.932624123000004</v>
      </c>
      <c r="K22" s="91">
        <v>6.0376274027191013E-5</v>
      </c>
      <c r="L22" s="91">
        <f t="shared" si="0"/>
        <v>2.0281001042028568E-2</v>
      </c>
      <c r="M22" s="91">
        <f>J22/'סכום נכסי הקרן'!$C$42</f>
        <v>2.8406832526037758E-5</v>
      </c>
    </row>
    <row r="23" spans="2:13">
      <c r="B23" s="86" t="s">
        <v>1897</v>
      </c>
      <c r="C23" s="123">
        <v>1171107</v>
      </c>
      <c r="D23" s="88" t="s">
        <v>26</v>
      </c>
      <c r="E23" s="87" t="s">
        <v>1898</v>
      </c>
      <c r="F23" s="88" t="s">
        <v>1162</v>
      </c>
      <c r="G23" s="88" t="s">
        <v>130</v>
      </c>
      <c r="H23" s="90">
        <v>211628</v>
      </c>
      <c r="I23" s="90">
        <v>380</v>
      </c>
      <c r="J23" s="90">
        <v>804.18640000000005</v>
      </c>
      <c r="K23" s="91">
        <v>3.6679365080489952E-4</v>
      </c>
      <c r="L23" s="91">
        <f t="shared" si="0"/>
        <v>0.29159556648940604</v>
      </c>
      <c r="M23" s="91">
        <f>J23/'סכום נכסי הקרן'!$C$42</f>
        <v>4.0842690187895892E-4</v>
      </c>
    </row>
    <row r="24" spans="2:13">
      <c r="B24" s="86" t="s">
        <v>1899</v>
      </c>
      <c r="C24" s="87">
        <v>8726</v>
      </c>
      <c r="D24" s="88" t="s">
        <v>26</v>
      </c>
      <c r="E24" s="87" t="s">
        <v>1900</v>
      </c>
      <c r="F24" s="88" t="s">
        <v>1326</v>
      </c>
      <c r="G24" s="88" t="s">
        <v>129</v>
      </c>
      <c r="H24" s="90">
        <v>14586.34</v>
      </c>
      <c r="I24" s="90">
        <v>334.45</v>
      </c>
      <c r="J24" s="90">
        <v>171.67093</v>
      </c>
      <c r="K24" s="91">
        <v>4.8784003934094394E-6</v>
      </c>
      <c r="L24" s="91">
        <f t="shared" si="0"/>
        <v>6.2247362157720108E-2</v>
      </c>
      <c r="M24" s="91">
        <f>J24/'סכום נכסי הקרן'!$C$42</f>
        <v>8.7187530257387617E-5</v>
      </c>
    </row>
    <row r="25" spans="2:13">
      <c r="B25" s="86" t="s">
        <v>1901</v>
      </c>
      <c r="C25" s="87">
        <v>8603</v>
      </c>
      <c r="D25" s="88" t="s">
        <v>26</v>
      </c>
      <c r="E25" s="87" t="s">
        <v>1902</v>
      </c>
      <c r="F25" s="88" t="s">
        <v>1124</v>
      </c>
      <c r="G25" s="88" t="s">
        <v>129</v>
      </c>
      <c r="H25" s="90">
        <v>65.31</v>
      </c>
      <c r="I25" s="90">
        <v>15266.785099999999</v>
      </c>
      <c r="J25" s="90">
        <v>35.087029999999999</v>
      </c>
      <c r="K25" s="91">
        <v>8.1375278337467312E-4</v>
      </c>
      <c r="L25" s="91">
        <f t="shared" si="0"/>
        <v>1.272245139843298E-2</v>
      </c>
      <c r="M25" s="91">
        <f>J25/'סכום נכסי הקרן'!$C$42</f>
        <v>1.7819857385096398E-5</v>
      </c>
    </row>
    <row r="26" spans="2:13">
      <c r="B26" s="86" t="s">
        <v>1903</v>
      </c>
      <c r="C26" s="87">
        <v>9151</v>
      </c>
      <c r="D26" s="88" t="s">
        <v>26</v>
      </c>
      <c r="E26" s="87" t="s">
        <v>1904</v>
      </c>
      <c r="F26" s="88" t="s">
        <v>1349</v>
      </c>
      <c r="G26" s="88" t="s">
        <v>129</v>
      </c>
      <c r="H26" s="90">
        <v>39027</v>
      </c>
      <c r="I26" s="90">
        <v>100</v>
      </c>
      <c r="J26" s="90">
        <v>137.33601000000002</v>
      </c>
      <c r="K26" s="91">
        <v>4.8783749999999997E-6</v>
      </c>
      <c r="L26" s="91">
        <f t="shared" si="0"/>
        <v>4.9797623579986849E-2</v>
      </c>
      <c r="M26" s="91">
        <f>J26/'סכום נכסי הקרן'!$C$42</f>
        <v>6.9749651424990175E-5</v>
      </c>
    </row>
    <row r="27" spans="2:13">
      <c r="B27" s="86" t="s">
        <v>1905</v>
      </c>
      <c r="C27" s="87">
        <v>8824</v>
      </c>
      <c r="D27" s="88" t="s">
        <v>26</v>
      </c>
      <c r="E27" s="87" t="s">
        <v>1906</v>
      </c>
      <c r="F27" s="88" t="s">
        <v>1294</v>
      </c>
      <c r="G27" s="88" t="s">
        <v>130</v>
      </c>
      <c r="H27" s="90">
        <v>198.82770799999997</v>
      </c>
      <c r="I27" s="90">
        <v>3904.375</v>
      </c>
      <c r="J27" s="90">
        <v>7.762979327</v>
      </c>
      <c r="K27" s="91">
        <v>1.9882770799999996E-4</v>
      </c>
      <c r="L27" s="91">
        <f t="shared" si="0"/>
        <v>2.814832922444489E-3</v>
      </c>
      <c r="M27" s="91">
        <f>J27/'סכום נכסי הקרן'!$C$42</f>
        <v>3.9426302109523558E-6</v>
      </c>
    </row>
    <row r="28" spans="2:13">
      <c r="B28" s="86" t="s">
        <v>1907</v>
      </c>
      <c r="C28" s="87">
        <v>5992</v>
      </c>
      <c r="D28" s="88" t="s">
        <v>26</v>
      </c>
      <c r="E28" s="87" t="s">
        <v>1852</v>
      </c>
      <c r="F28" s="88" t="s">
        <v>538</v>
      </c>
      <c r="G28" s="88" t="s">
        <v>130</v>
      </c>
      <c r="H28" s="90">
        <v>7130</v>
      </c>
      <c r="I28" s="90">
        <v>9.9999999999999995E-7</v>
      </c>
      <c r="J28" s="90">
        <v>1.0000000000000001E-5</v>
      </c>
      <c r="K28" s="91">
        <v>2.6117216117216117E-4</v>
      </c>
      <c r="L28" s="91">
        <f t="shared" si="0"/>
        <v>3.6259698807317065E-9</v>
      </c>
      <c r="M28" s="91">
        <f>J28/'סכום נכסי הקרן'!$C$42</f>
        <v>5.0787591269755233E-12</v>
      </c>
    </row>
    <row r="29" spans="2:13">
      <c r="B29" s="92"/>
      <c r="C29" s="87"/>
      <c r="D29" s="87"/>
      <c r="E29" s="87"/>
      <c r="F29" s="87"/>
      <c r="G29" s="87"/>
      <c r="H29" s="90"/>
      <c r="I29" s="90"/>
      <c r="J29" s="87"/>
      <c r="K29" s="87"/>
      <c r="L29" s="91"/>
      <c r="M29" s="87"/>
    </row>
    <row r="30" spans="2:13">
      <c r="B30" s="79" t="s">
        <v>193</v>
      </c>
      <c r="C30" s="80"/>
      <c r="D30" s="81"/>
      <c r="E30" s="80"/>
      <c r="F30" s="81"/>
      <c r="G30" s="81"/>
      <c r="H30" s="83"/>
      <c r="I30" s="83"/>
      <c r="J30" s="83">
        <v>1189.04456</v>
      </c>
      <c r="K30" s="84"/>
      <c r="L30" s="84">
        <f t="shared" si="0"/>
        <v>0.43114397614078842</v>
      </c>
      <c r="M30" s="84">
        <f>J30/'סכום נכסי הקרן'!$C$42</f>
        <v>6.0388709114805959E-4</v>
      </c>
    </row>
    <row r="31" spans="2:13">
      <c r="B31" s="85" t="s">
        <v>62</v>
      </c>
      <c r="C31" s="80"/>
      <c r="D31" s="81"/>
      <c r="E31" s="80"/>
      <c r="F31" s="81"/>
      <c r="G31" s="81"/>
      <c r="H31" s="83"/>
      <c r="I31" s="83"/>
      <c r="J31" s="83">
        <v>1189.04456</v>
      </c>
      <c r="K31" s="84"/>
      <c r="L31" s="84">
        <f t="shared" si="0"/>
        <v>0.43114397614078842</v>
      </c>
      <c r="M31" s="84">
        <f>J31/'סכום נכסי הקרן'!$C$42</f>
        <v>6.0388709114805959E-4</v>
      </c>
    </row>
    <row r="32" spans="2:13">
      <c r="B32" s="86" t="s">
        <v>1908</v>
      </c>
      <c r="C32" s="87">
        <v>8255</v>
      </c>
      <c r="D32" s="88" t="s">
        <v>26</v>
      </c>
      <c r="E32" s="87"/>
      <c r="F32" s="88" t="s">
        <v>1419</v>
      </c>
      <c r="G32" s="88" t="s">
        <v>129</v>
      </c>
      <c r="H32" s="90">
        <v>55780.68</v>
      </c>
      <c r="I32" s="90">
        <v>89.931700000000006</v>
      </c>
      <c r="J32" s="90">
        <v>176.52891</v>
      </c>
      <c r="K32" s="91">
        <v>5.5837599564731495E-5</v>
      </c>
      <c r="L32" s="91">
        <f t="shared" si="0"/>
        <v>6.4008851073839815E-2</v>
      </c>
      <c r="M32" s="91">
        <f>J32/'סכום נכסי הקרן'!$C$42</f>
        <v>8.9654781283754075E-5</v>
      </c>
    </row>
    <row r="33" spans="2:13">
      <c r="B33" s="86" t="s">
        <v>1909</v>
      </c>
      <c r="C33" s="87">
        <v>9389</v>
      </c>
      <c r="D33" s="88" t="s">
        <v>26</v>
      </c>
      <c r="E33" s="87"/>
      <c r="F33" s="88" t="s">
        <v>1876</v>
      </c>
      <c r="G33" s="88" t="s">
        <v>129</v>
      </c>
      <c r="H33" s="90">
        <v>9136.2000000000007</v>
      </c>
      <c r="I33" s="90">
        <v>407.97899999999998</v>
      </c>
      <c r="J33" s="90">
        <v>131.16643999999999</v>
      </c>
      <c r="K33" s="91">
        <v>6.3005825065830788E-4</v>
      </c>
      <c r="L33" s="91">
        <f t="shared" si="0"/>
        <v>4.7560556080280252E-2</v>
      </c>
      <c r="M33" s="91">
        <f>J33/'סכום נכסי הקרן'!$C$42</f>
        <v>6.6616275430288739E-5</v>
      </c>
    </row>
    <row r="34" spans="2:13">
      <c r="B34" s="86" t="s">
        <v>1910</v>
      </c>
      <c r="C34" s="87">
        <v>8773</v>
      </c>
      <c r="D34" s="88" t="s">
        <v>26</v>
      </c>
      <c r="E34" s="87"/>
      <c r="F34" s="88" t="s">
        <v>1911</v>
      </c>
      <c r="G34" s="88" t="s">
        <v>129</v>
      </c>
      <c r="H34" s="90">
        <v>4250.5600000000004</v>
      </c>
      <c r="I34" s="90">
        <v>2467.444</v>
      </c>
      <c r="J34" s="90">
        <v>369.07339000000002</v>
      </c>
      <c r="K34" s="91">
        <v>2.105682248751405E-6</v>
      </c>
      <c r="L34" s="91">
        <f t="shared" si="0"/>
        <v>0.13382489959195465</v>
      </c>
      <c r="M34" s="91">
        <f>J34/'סכום נכסי הקרן'!$C$42</f>
        <v>1.8744348479862968E-4</v>
      </c>
    </row>
    <row r="35" spans="2:13">
      <c r="B35" s="86" t="s">
        <v>1912</v>
      </c>
      <c r="C35" s="87">
        <v>8432</v>
      </c>
      <c r="D35" s="88" t="s">
        <v>26</v>
      </c>
      <c r="E35" s="87"/>
      <c r="F35" s="88" t="s">
        <v>856</v>
      </c>
      <c r="G35" s="88" t="s">
        <v>129</v>
      </c>
      <c r="H35" s="90">
        <v>4329</v>
      </c>
      <c r="I35" s="90">
        <v>3362.7687999999998</v>
      </c>
      <c r="J35" s="90">
        <v>512.27581999999995</v>
      </c>
      <c r="K35" s="91">
        <v>1.0561188497221608E-4</v>
      </c>
      <c r="L35" s="91">
        <f t="shared" si="0"/>
        <v>0.18574966939471368</v>
      </c>
      <c r="M35" s="91">
        <f>J35/'סכום נכסי הקרן'!$C$42</f>
        <v>2.6017254963538698E-4</v>
      </c>
    </row>
    <row r="36" spans="2:13"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2:13"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2:13"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2:13">
      <c r="B39" s="107" t="s">
        <v>216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>
      <c r="B40" s="107" t="s">
        <v>110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2:13">
      <c r="B41" s="107" t="s">
        <v>199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2:13">
      <c r="B42" s="107" t="s">
        <v>207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2:13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2:13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2:13"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2:13"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2:13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2:13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2:13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2:13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2:13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2:13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2:13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2:13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2:13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2:13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2:13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29"/>
  <sheetViews>
    <sheetView rightToLeft="1" workbookViewId="0"/>
  </sheetViews>
  <sheetFormatPr defaultColWidth="9.140625" defaultRowHeight="18"/>
  <cols>
    <col min="1" max="1" width="6.28515625" style="1" customWidth="1"/>
    <col min="2" max="2" width="61.140625" style="2" bestFit="1" customWidth="1"/>
    <col min="3" max="3" width="3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143</v>
      </c>
      <c r="C1" s="46" t="s" vm="1">
        <v>224</v>
      </c>
    </row>
    <row r="2" spans="2:11">
      <c r="B2" s="46" t="s">
        <v>142</v>
      </c>
      <c r="C2" s="46" t="s">
        <v>225</v>
      </c>
    </row>
    <row r="3" spans="2:11">
      <c r="B3" s="46" t="s">
        <v>144</v>
      </c>
      <c r="C3" s="46" t="s">
        <v>226</v>
      </c>
    </row>
    <row r="4" spans="2:11">
      <c r="B4" s="46" t="s">
        <v>145</v>
      </c>
      <c r="C4" s="46">
        <v>414</v>
      </c>
    </row>
    <row r="6" spans="2:11" ht="26.25" customHeight="1">
      <c r="B6" s="144" t="s">
        <v>171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1" ht="26.25" customHeight="1">
      <c r="B7" s="144" t="s">
        <v>96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1" s="3" customFormat="1" ht="63">
      <c r="B8" s="21" t="s">
        <v>114</v>
      </c>
      <c r="C8" s="29" t="s">
        <v>44</v>
      </c>
      <c r="D8" s="29" t="s">
        <v>101</v>
      </c>
      <c r="E8" s="29" t="s">
        <v>102</v>
      </c>
      <c r="F8" s="29" t="s">
        <v>201</v>
      </c>
      <c r="G8" s="29" t="s">
        <v>200</v>
      </c>
      <c r="H8" s="29" t="s">
        <v>109</v>
      </c>
      <c r="I8" s="29" t="s">
        <v>58</v>
      </c>
      <c r="J8" s="29" t="s">
        <v>146</v>
      </c>
      <c r="K8" s="30" t="s">
        <v>148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208</v>
      </c>
      <c r="G9" s="31"/>
      <c r="H9" s="31" t="s">
        <v>204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1913</v>
      </c>
      <c r="C11" s="74"/>
      <c r="D11" s="75"/>
      <c r="E11" s="108"/>
      <c r="F11" s="77"/>
      <c r="G11" s="109"/>
      <c r="H11" s="77">
        <v>185180.46752475796</v>
      </c>
      <c r="I11" s="78"/>
      <c r="J11" s="78">
        <f>IFERROR(H11/$H$11,0)</f>
        <v>1</v>
      </c>
      <c r="K11" s="78">
        <f>H11/'סכום נכסי הקרן'!$C$42</f>
        <v>9.4048698957895902E-2</v>
      </c>
    </row>
    <row r="12" spans="2:11" ht="21" customHeight="1">
      <c r="B12" s="79" t="s">
        <v>1914</v>
      </c>
      <c r="C12" s="80"/>
      <c r="D12" s="81"/>
      <c r="E12" s="99"/>
      <c r="F12" s="83"/>
      <c r="G12" s="100"/>
      <c r="H12" s="83">
        <v>11917.955775458</v>
      </c>
      <c r="I12" s="84"/>
      <c r="J12" s="84">
        <f t="shared" ref="J12:J71" si="0">IFERROR(H12/$H$11,0)</f>
        <v>6.435860074640222E-2</v>
      </c>
      <c r="K12" s="84">
        <f>H12/'סכום נכסי הקרן'!$C$42</f>
        <v>6.0528426669497967E-3</v>
      </c>
    </row>
    <row r="13" spans="2:11">
      <c r="B13" s="85" t="s">
        <v>189</v>
      </c>
      <c r="C13" s="80"/>
      <c r="D13" s="81"/>
      <c r="E13" s="99"/>
      <c r="F13" s="83"/>
      <c r="G13" s="100"/>
      <c r="H13" s="83">
        <v>3092.6831310060002</v>
      </c>
      <c r="I13" s="84"/>
      <c r="J13" s="84">
        <f t="shared" si="0"/>
        <v>1.6700914369343622E-2</v>
      </c>
      <c r="K13" s="84">
        <f>H13/'סכום נכסי הקרן'!$C$42</f>
        <v>1.5706992678439962E-3</v>
      </c>
    </row>
    <row r="14" spans="2:11">
      <c r="B14" s="86" t="s">
        <v>1915</v>
      </c>
      <c r="C14" s="87">
        <v>7034</v>
      </c>
      <c r="D14" s="88" t="s">
        <v>129</v>
      </c>
      <c r="E14" s="97">
        <v>43850</v>
      </c>
      <c r="F14" s="90">
        <v>101797.4</v>
      </c>
      <c r="G14" s="98">
        <v>79.4833</v>
      </c>
      <c r="H14" s="90">
        <v>284.72908000000001</v>
      </c>
      <c r="I14" s="91">
        <v>1.618254E-3</v>
      </c>
      <c r="J14" s="91">
        <f t="shared" si="0"/>
        <v>1.5375762023169791E-3</v>
      </c>
      <c r="K14" s="91">
        <f>H14/'סכום נכסי הקרן'!$C$42</f>
        <v>1.4460704137653441E-4</v>
      </c>
    </row>
    <row r="15" spans="2:11">
      <c r="B15" s="86" t="s">
        <v>1916</v>
      </c>
      <c r="C15" s="123">
        <v>91381</v>
      </c>
      <c r="D15" s="88" t="s">
        <v>129</v>
      </c>
      <c r="E15" s="97">
        <v>44742</v>
      </c>
      <c r="F15" s="90">
        <v>44546.16</v>
      </c>
      <c r="G15" s="98">
        <v>100</v>
      </c>
      <c r="H15" s="90">
        <v>156.75793999999999</v>
      </c>
      <c r="I15" s="91">
        <v>3.4733539963780933E-4</v>
      </c>
      <c r="J15" s="91">
        <f t="shared" si="0"/>
        <v>8.4651444126547537E-4</v>
      </c>
      <c r="K15" s="91">
        <f>H15/'סכום נכסי הקרן'!$C$42</f>
        <v>7.9613581850088142E-5</v>
      </c>
    </row>
    <row r="16" spans="2:11">
      <c r="B16" s="86" t="s">
        <v>1917</v>
      </c>
      <c r="C16" s="87">
        <v>8401</v>
      </c>
      <c r="D16" s="88" t="s">
        <v>129</v>
      </c>
      <c r="E16" s="97">
        <v>44621</v>
      </c>
      <c r="F16" s="90">
        <v>1892.338923</v>
      </c>
      <c r="G16" s="98">
        <v>68.820300000000003</v>
      </c>
      <c r="H16" s="90">
        <v>4.582840537</v>
      </c>
      <c r="I16" s="91">
        <v>1.6820776025386667E-4</v>
      </c>
      <c r="J16" s="91">
        <f t="shared" si="0"/>
        <v>2.4747969363384889E-5</v>
      </c>
      <c r="K16" s="91">
        <f>H16/'סכום נכסי הקרן'!$C$42</f>
        <v>2.3275143204762159E-6</v>
      </c>
    </row>
    <row r="17" spans="2:11">
      <c r="B17" s="86" t="s">
        <v>1918</v>
      </c>
      <c r="C17" s="123">
        <v>72111</v>
      </c>
      <c r="D17" s="88" t="s">
        <v>129</v>
      </c>
      <c r="E17" s="97">
        <v>43466</v>
      </c>
      <c r="F17" s="90">
        <v>61553.58</v>
      </c>
      <c r="G17" s="98">
        <v>100</v>
      </c>
      <c r="H17" s="90">
        <v>216.60704000000001</v>
      </c>
      <c r="I17" s="91">
        <v>5.5772150733333328E-4</v>
      </c>
      <c r="J17" s="91">
        <f t="shared" si="0"/>
        <v>1.1697078147350527E-3</v>
      </c>
      <c r="K17" s="91">
        <f>H17/'סכום נכסי הקרן'!$C$42</f>
        <v>1.1000949813671524E-4</v>
      </c>
    </row>
    <row r="18" spans="2:11">
      <c r="B18" s="86" t="s">
        <v>1919</v>
      </c>
      <c r="C18" s="87">
        <v>8507</v>
      </c>
      <c r="D18" s="88" t="s">
        <v>129</v>
      </c>
      <c r="E18" s="97">
        <v>44621</v>
      </c>
      <c r="F18" s="90">
        <v>1513.871138</v>
      </c>
      <c r="G18" s="98">
        <v>91.620900000000006</v>
      </c>
      <c r="H18" s="90">
        <v>4.8809317110000006</v>
      </c>
      <c r="I18" s="91">
        <v>1.0092465170773332E-4</v>
      </c>
      <c r="J18" s="91">
        <f t="shared" si="0"/>
        <v>2.6357702711531591E-5</v>
      </c>
      <c r="K18" s="91">
        <f>H18/'סכום נכסי הקרן'!$C$42</f>
        <v>2.4789076475385512E-6</v>
      </c>
    </row>
    <row r="19" spans="2:11">
      <c r="B19" s="86" t="s">
        <v>1920</v>
      </c>
      <c r="C19" s="87">
        <v>5277</v>
      </c>
      <c r="D19" s="88" t="s">
        <v>129</v>
      </c>
      <c r="E19" s="97">
        <v>42481</v>
      </c>
      <c r="F19" s="90">
        <v>232271.21</v>
      </c>
      <c r="G19" s="98">
        <v>125.977</v>
      </c>
      <c r="H19" s="90">
        <v>1029.6886099999999</v>
      </c>
      <c r="I19" s="91">
        <v>1.1404369501466275E-3</v>
      </c>
      <c r="J19" s="91">
        <f t="shared" si="0"/>
        <v>5.5604601487591245E-3</v>
      </c>
      <c r="K19" s="91">
        <f>H19/'סכום נכסי הקרן'!$C$42</f>
        <v>5.2295404259802402E-4</v>
      </c>
    </row>
    <row r="20" spans="2:11">
      <c r="B20" s="86" t="s">
        <v>1921</v>
      </c>
      <c r="C20" s="123">
        <v>85741</v>
      </c>
      <c r="D20" s="88" t="s">
        <v>129</v>
      </c>
      <c r="E20" s="97">
        <v>44404</v>
      </c>
      <c r="F20" s="90">
        <v>24502.59</v>
      </c>
      <c r="G20" s="98">
        <v>100</v>
      </c>
      <c r="H20" s="90">
        <v>86.224630000000005</v>
      </c>
      <c r="I20" s="91">
        <v>1.4147121504000002E-4</v>
      </c>
      <c r="J20" s="91">
        <f t="shared" si="0"/>
        <v>4.6562486396397115E-4</v>
      </c>
      <c r="K20" s="91">
        <f>H20/'סכום נכסי הקרן'!$C$42</f>
        <v>4.3791412658258755E-5</v>
      </c>
    </row>
    <row r="21" spans="2:11">
      <c r="B21" s="86" t="s">
        <v>1922</v>
      </c>
      <c r="C21" s="123">
        <v>72112</v>
      </c>
      <c r="D21" s="88" t="s">
        <v>129</v>
      </c>
      <c r="E21" s="97">
        <v>43466</v>
      </c>
      <c r="F21" s="90">
        <v>24354.74</v>
      </c>
      <c r="G21" s="98">
        <v>100</v>
      </c>
      <c r="H21" s="90">
        <v>85.704309999999992</v>
      </c>
      <c r="I21" s="91">
        <v>1.4504302384534887E-4</v>
      </c>
      <c r="J21" s="91">
        <f t="shared" si="0"/>
        <v>4.6281506438329751E-4</v>
      </c>
      <c r="K21" s="91">
        <f>H21/'סכום נכסי הקרן'!$C$42</f>
        <v>4.3527154663363956E-5</v>
      </c>
    </row>
    <row r="22" spans="2:11" ht="16.5" customHeight="1">
      <c r="B22" s="86" t="s">
        <v>1923</v>
      </c>
      <c r="C22" s="87">
        <v>8402</v>
      </c>
      <c r="D22" s="88" t="s">
        <v>129</v>
      </c>
      <c r="E22" s="97">
        <v>44560</v>
      </c>
      <c r="F22" s="90">
        <v>2226.1765719999999</v>
      </c>
      <c r="G22" s="98">
        <v>105.0689</v>
      </c>
      <c r="H22" s="90">
        <v>8.2310087579999998</v>
      </c>
      <c r="I22" s="91">
        <v>9.9729369015466669E-5</v>
      </c>
      <c r="J22" s="91">
        <f t="shared" si="0"/>
        <v>4.4448579637048081E-5</v>
      </c>
      <c r="K22" s="91">
        <f>H22/'סכום נכסי הקרן'!$C$42</f>
        <v>4.1803310853907969E-6</v>
      </c>
    </row>
    <row r="23" spans="2:11" ht="16.5" customHeight="1">
      <c r="B23" s="86" t="s">
        <v>1924</v>
      </c>
      <c r="C23" s="87">
        <v>8291</v>
      </c>
      <c r="D23" s="88" t="s">
        <v>129</v>
      </c>
      <c r="E23" s="97">
        <v>44279</v>
      </c>
      <c r="F23" s="90">
        <v>18293.91</v>
      </c>
      <c r="G23" s="98">
        <v>101.1065</v>
      </c>
      <c r="H23" s="90">
        <v>65.088580000000007</v>
      </c>
      <c r="I23" s="91">
        <v>2.315685195376995E-3</v>
      </c>
      <c r="J23" s="91">
        <f t="shared" si="0"/>
        <v>3.5148728626736999E-4</v>
      </c>
      <c r="K23" s="91">
        <f>H23/'סכום נכסי הקרן'!$C$42</f>
        <v>3.3056921973687652E-5</v>
      </c>
    </row>
    <row r="24" spans="2:11" ht="16.5" customHeight="1">
      <c r="B24" s="86" t="s">
        <v>1925</v>
      </c>
      <c r="C24" s="87">
        <v>6645</v>
      </c>
      <c r="D24" s="88" t="s">
        <v>129</v>
      </c>
      <c r="E24" s="97">
        <v>43466</v>
      </c>
      <c r="F24" s="90">
        <v>203274.19</v>
      </c>
      <c r="G24" s="98">
        <v>160.79310000000001</v>
      </c>
      <c r="H24" s="90">
        <v>1150.1881799999999</v>
      </c>
      <c r="I24" s="91">
        <v>3.3616499999999999E-3</v>
      </c>
      <c r="J24" s="91">
        <f t="shared" si="0"/>
        <v>6.2111744039431366E-3</v>
      </c>
      <c r="K24" s="91">
        <f>H24/'סכום נכסי הקרן'!$C$42</f>
        <v>5.8415287169143659E-4</v>
      </c>
    </row>
    <row r="25" spans="2:11">
      <c r="B25" s="92"/>
      <c r="C25" s="87"/>
      <c r="D25" s="87"/>
      <c r="E25" s="87"/>
      <c r="F25" s="90"/>
      <c r="G25" s="98"/>
      <c r="H25" s="87"/>
      <c r="I25" s="87"/>
      <c r="J25" s="91"/>
      <c r="K25" s="87"/>
    </row>
    <row r="26" spans="2:11">
      <c r="B26" s="85" t="s">
        <v>191</v>
      </c>
      <c r="C26" s="87"/>
      <c r="D26" s="88"/>
      <c r="E26" s="97"/>
      <c r="F26" s="90"/>
      <c r="G26" s="98"/>
      <c r="H26" s="90">
        <v>2395.9410800000001</v>
      </c>
      <c r="I26" s="91"/>
      <c r="J26" s="91">
        <f t="shared" si="0"/>
        <v>1.2938411442770937E-2</v>
      </c>
      <c r="K26" s="91">
        <f>H26/'סכום נכסי הקרן'!$C$42</f>
        <v>1.2168407627745593E-3</v>
      </c>
    </row>
    <row r="27" spans="2:11">
      <c r="B27" s="86" t="s">
        <v>1926</v>
      </c>
      <c r="C27" s="87">
        <v>7004</v>
      </c>
      <c r="D27" s="88" t="s">
        <v>130</v>
      </c>
      <c r="E27" s="97">
        <v>43614</v>
      </c>
      <c r="F27" s="90">
        <v>2549402.36</v>
      </c>
      <c r="G27" s="98">
        <v>93.980468000000002</v>
      </c>
      <c r="H27" s="90">
        <v>2395.9410800000001</v>
      </c>
      <c r="I27" s="91">
        <v>2.2859453000000003E-3</v>
      </c>
      <c r="J27" s="91">
        <f t="shared" si="0"/>
        <v>1.2938411442770937E-2</v>
      </c>
      <c r="K27" s="91">
        <f>H27/'סכום נכסי הקרן'!$C$42</f>
        <v>1.2168407627745593E-3</v>
      </c>
    </row>
    <row r="28" spans="2:11">
      <c r="B28" s="92"/>
      <c r="C28" s="87"/>
      <c r="D28" s="87"/>
      <c r="E28" s="87"/>
      <c r="F28" s="90"/>
      <c r="G28" s="98"/>
      <c r="H28" s="87"/>
      <c r="I28" s="87"/>
      <c r="J28" s="91"/>
      <c r="K28" s="87"/>
    </row>
    <row r="29" spans="2:11">
      <c r="B29" s="85" t="s">
        <v>192</v>
      </c>
      <c r="C29" s="80"/>
      <c r="D29" s="81"/>
      <c r="E29" s="99"/>
      <c r="F29" s="83"/>
      <c r="G29" s="100"/>
      <c r="H29" s="83">
        <v>6429.3315644519998</v>
      </c>
      <c r="I29" s="84"/>
      <c r="J29" s="84">
        <f t="shared" si="0"/>
        <v>3.4719274934287662E-2</v>
      </c>
      <c r="K29" s="84">
        <f>H29/'סכום נכסי הקרן'!$C$42</f>
        <v>3.2653026363312415E-3</v>
      </c>
    </row>
    <row r="30" spans="2:11">
      <c r="B30" s="86" t="s">
        <v>1927</v>
      </c>
      <c r="C30" s="123">
        <v>83021</v>
      </c>
      <c r="D30" s="88" t="s">
        <v>129</v>
      </c>
      <c r="E30" s="97">
        <v>44255</v>
      </c>
      <c r="F30" s="90">
        <v>24895.279999999999</v>
      </c>
      <c r="G30" s="98">
        <v>100</v>
      </c>
      <c r="H30" s="90">
        <v>87.606470000000002</v>
      </c>
      <c r="I30" s="91">
        <v>5.7159252360000003E-5</v>
      </c>
      <c r="J30" s="91">
        <f t="shared" si="0"/>
        <v>4.7308699006436697E-4</v>
      </c>
      <c r="K30" s="91">
        <f>H30/'סכום נכסי הקרן'!$C$42</f>
        <v>4.4493215909460736E-5</v>
      </c>
    </row>
    <row r="31" spans="2:11">
      <c r="B31" s="86" t="s">
        <v>1928</v>
      </c>
      <c r="C31" s="87">
        <v>8292</v>
      </c>
      <c r="D31" s="88" t="s">
        <v>129</v>
      </c>
      <c r="E31" s="97">
        <v>44317</v>
      </c>
      <c r="F31" s="90">
        <v>36500.71</v>
      </c>
      <c r="G31" s="98">
        <v>125.226</v>
      </c>
      <c r="H31" s="90">
        <v>160.84779</v>
      </c>
      <c r="I31" s="91">
        <v>1.2373103200000001E-4</v>
      </c>
      <c r="J31" s="91">
        <f t="shared" si="0"/>
        <v>8.6860019390811415E-4</v>
      </c>
      <c r="K31" s="91">
        <f>H31/'סכום נכסי הקרן'!$C$42</f>
        <v>8.1690718151634228E-5</v>
      </c>
    </row>
    <row r="32" spans="2:11">
      <c r="B32" s="86" t="s">
        <v>1929</v>
      </c>
      <c r="C32" s="87">
        <v>7038</v>
      </c>
      <c r="D32" s="88" t="s">
        <v>129</v>
      </c>
      <c r="E32" s="97">
        <v>43556</v>
      </c>
      <c r="F32" s="90">
        <v>176936.77</v>
      </c>
      <c r="G32" s="98">
        <v>120.3712</v>
      </c>
      <c r="H32" s="90">
        <v>749.4798199999999</v>
      </c>
      <c r="I32" s="91">
        <v>3.349456615384615E-4</v>
      </c>
      <c r="J32" s="91">
        <f t="shared" si="0"/>
        <v>4.0472941343006235E-3</v>
      </c>
      <c r="K32" s="91">
        <f>H32/'סכום נכסי הקרן'!$C$42</f>
        <v>3.8064274763089718E-4</v>
      </c>
    </row>
    <row r="33" spans="2:11">
      <c r="B33" s="86" t="s">
        <v>1930</v>
      </c>
      <c r="C33" s="87">
        <v>7992</v>
      </c>
      <c r="D33" s="88" t="s">
        <v>129</v>
      </c>
      <c r="E33" s="97">
        <v>44196</v>
      </c>
      <c r="F33" s="90">
        <v>67684.72</v>
      </c>
      <c r="G33" s="98">
        <v>111.49509999999999</v>
      </c>
      <c r="H33" s="90">
        <v>265.56183000000004</v>
      </c>
      <c r="I33" s="91">
        <v>1.2097E-3</v>
      </c>
      <c r="J33" s="91">
        <f t="shared" si="0"/>
        <v>1.4340704154691443E-3</v>
      </c>
      <c r="K33" s="91">
        <f>H33/'סכום נכסי הקרן'!$C$42</f>
        <v>1.3487245678888226E-4</v>
      </c>
    </row>
    <row r="34" spans="2:11">
      <c r="B34" s="86" t="s">
        <v>1931</v>
      </c>
      <c r="C34" s="87">
        <v>6662</v>
      </c>
      <c r="D34" s="88" t="s">
        <v>129</v>
      </c>
      <c r="E34" s="97">
        <v>43556</v>
      </c>
      <c r="F34" s="90">
        <v>197799.24</v>
      </c>
      <c r="G34" s="98">
        <v>153.2861</v>
      </c>
      <c r="H34" s="90">
        <v>1066.9563600000001</v>
      </c>
      <c r="I34" s="91">
        <v>1.4908338926086957E-3</v>
      </c>
      <c r="J34" s="91">
        <f t="shared" si="0"/>
        <v>5.7617111257014832E-3</v>
      </c>
      <c r="K34" s="91">
        <f>H34/'סכום נכסי הקרן'!$C$42</f>
        <v>5.4188143514345829E-4</v>
      </c>
    </row>
    <row r="35" spans="2:11">
      <c r="B35" s="86" t="s">
        <v>1932</v>
      </c>
      <c r="C35" s="87">
        <v>8283</v>
      </c>
      <c r="D35" s="88" t="s">
        <v>130</v>
      </c>
      <c r="E35" s="97">
        <v>44317</v>
      </c>
      <c r="F35" s="90">
        <v>378316</v>
      </c>
      <c r="G35" s="98">
        <v>110.47350299999999</v>
      </c>
      <c r="H35" s="90">
        <v>417.93892999999997</v>
      </c>
      <c r="I35" s="91">
        <v>6.3318507272727264E-4</v>
      </c>
      <c r="J35" s="91">
        <f t="shared" si="0"/>
        <v>2.2569277180603457E-3</v>
      </c>
      <c r="K35" s="91">
        <f>H35/'סכום נכסי הקרן'!$C$42</f>
        <v>2.1226111552558841E-4</v>
      </c>
    </row>
    <row r="36" spans="2:11">
      <c r="B36" s="86" t="s">
        <v>1933</v>
      </c>
      <c r="C36" s="87">
        <v>8405</v>
      </c>
      <c r="D36" s="88" t="s">
        <v>129</v>
      </c>
      <c r="E36" s="97">
        <v>44581</v>
      </c>
      <c r="F36" s="90">
        <v>982.92907100000002</v>
      </c>
      <c r="G36" s="98">
        <v>16.830200000000001</v>
      </c>
      <c r="H36" s="90">
        <v>0.58214445199999998</v>
      </c>
      <c r="I36" s="91">
        <v>1.4247052081554286E-4</v>
      </c>
      <c r="J36" s="91">
        <f t="shared" si="0"/>
        <v>3.1436601266932724E-6</v>
      </c>
      <c r="K36" s="91">
        <f>H36/'סכום נכסי הקרן'!$C$42</f>
        <v>2.9565714488131645E-7</v>
      </c>
    </row>
    <row r="37" spans="2:11">
      <c r="B37" s="86" t="s">
        <v>1934</v>
      </c>
      <c r="C37" s="87">
        <v>5310</v>
      </c>
      <c r="D37" s="88" t="s">
        <v>129</v>
      </c>
      <c r="E37" s="97">
        <v>42979</v>
      </c>
      <c r="F37" s="90">
        <v>353066.07</v>
      </c>
      <c r="G37" s="98">
        <v>135.9179</v>
      </c>
      <c r="H37" s="90">
        <v>1688.69768</v>
      </c>
      <c r="I37" s="91">
        <v>1.1804878048780488E-3</v>
      </c>
      <c r="J37" s="91">
        <f t="shared" si="0"/>
        <v>9.1191997869549991E-3</v>
      </c>
      <c r="K37" s="91">
        <f>H37/'סכום נכסי הקרן'!$C$42</f>
        <v>8.5764887550023917E-4</v>
      </c>
    </row>
    <row r="38" spans="2:11">
      <c r="B38" s="86" t="s">
        <v>1935</v>
      </c>
      <c r="C38" s="87">
        <v>7029</v>
      </c>
      <c r="D38" s="88" t="s">
        <v>130</v>
      </c>
      <c r="E38" s="97">
        <v>43739</v>
      </c>
      <c r="F38" s="90">
        <v>1168330.68</v>
      </c>
      <c r="G38" s="98">
        <v>103.14969000000001</v>
      </c>
      <c r="H38" s="90">
        <v>1205.12959</v>
      </c>
      <c r="I38" s="91">
        <v>9.6801255813953489E-4</v>
      </c>
      <c r="J38" s="91">
        <f t="shared" si="0"/>
        <v>6.5078655762594324E-3</v>
      </c>
      <c r="K38" s="91">
        <f>H38/'סכום נכסי הקרן'!$C$42</f>
        <v>6.1205629044007708E-4</v>
      </c>
    </row>
    <row r="39" spans="2:11">
      <c r="B39" s="86" t="s">
        <v>1936</v>
      </c>
      <c r="C39" s="87">
        <v>7076</v>
      </c>
      <c r="D39" s="88" t="s">
        <v>130</v>
      </c>
      <c r="E39" s="97">
        <v>44104</v>
      </c>
      <c r="F39" s="90">
        <v>896202.89</v>
      </c>
      <c r="G39" s="98">
        <v>87.762574000000001</v>
      </c>
      <c r="H39" s="90">
        <v>786.53094999999996</v>
      </c>
      <c r="I39" s="91">
        <v>1.7572585798237023E-3</v>
      </c>
      <c r="J39" s="91">
        <f t="shared" si="0"/>
        <v>4.2473753334424623E-3</v>
      </c>
      <c r="K39" s="91">
        <f>H39/'סכום נכסי הקרן'!$C$42</f>
        <v>3.9946012409612289E-4</v>
      </c>
    </row>
    <row r="40" spans="2:11">
      <c r="B40" s="92"/>
      <c r="C40" s="87"/>
      <c r="D40" s="87"/>
      <c r="E40" s="87"/>
      <c r="F40" s="90"/>
      <c r="G40" s="98"/>
      <c r="H40" s="87"/>
      <c r="I40" s="87"/>
      <c r="J40" s="91"/>
      <c r="K40" s="87"/>
    </row>
    <row r="41" spans="2:11">
      <c r="B41" s="79" t="s">
        <v>1937</v>
      </c>
      <c r="C41" s="80"/>
      <c r="D41" s="81"/>
      <c r="E41" s="99"/>
      <c r="F41" s="83"/>
      <c r="G41" s="100"/>
      <c r="H41" s="83">
        <v>173262.51174929997</v>
      </c>
      <c r="I41" s="84"/>
      <c r="J41" s="84">
        <f t="shared" si="0"/>
        <v>0.93564139925359779</v>
      </c>
      <c r="K41" s="84">
        <f>H41/'סכום נכסי הקרן'!$C$42</f>
        <v>8.7995856290946112E-2</v>
      </c>
    </row>
    <row r="42" spans="2:11">
      <c r="B42" s="85" t="s">
        <v>189</v>
      </c>
      <c r="C42" s="80"/>
      <c r="D42" s="81"/>
      <c r="E42" s="99"/>
      <c r="F42" s="83"/>
      <c r="G42" s="100"/>
      <c r="H42" s="83">
        <v>17829.897759990003</v>
      </c>
      <c r="I42" s="84"/>
      <c r="J42" s="84">
        <f t="shared" si="0"/>
        <v>9.6283900771587647E-2</v>
      </c>
      <c r="K42" s="84">
        <f>H42/'סכום נכסי הקרן'!$C$42</f>
        <v>9.055375598158966E-3</v>
      </c>
    </row>
    <row r="43" spans="2:11">
      <c r="B43" s="86" t="s">
        <v>1938</v>
      </c>
      <c r="C43" s="123">
        <v>76203</v>
      </c>
      <c r="D43" s="88" t="s">
        <v>129</v>
      </c>
      <c r="E43" s="97">
        <v>43466</v>
      </c>
      <c r="F43" s="90">
        <v>77108.09</v>
      </c>
      <c r="G43" s="98">
        <v>100</v>
      </c>
      <c r="H43" s="90">
        <v>271.34336999999999</v>
      </c>
      <c r="I43" s="91">
        <v>6.2182865058026603E-4</v>
      </c>
      <c r="J43" s="91">
        <f t="shared" si="0"/>
        <v>1.4652915268383926E-3</v>
      </c>
      <c r="K43" s="91">
        <f>H43/'סכום נכסי הקרן'!$C$42</f>
        <v>1.3780876169317965E-4</v>
      </c>
    </row>
    <row r="44" spans="2:11">
      <c r="B44" s="86" t="s">
        <v>1939</v>
      </c>
      <c r="C44" s="123">
        <v>79692</v>
      </c>
      <c r="D44" s="88" t="s">
        <v>129</v>
      </c>
      <c r="E44" s="97">
        <v>43466</v>
      </c>
      <c r="F44" s="90">
        <v>29807.85</v>
      </c>
      <c r="G44" s="98">
        <v>100</v>
      </c>
      <c r="H44" s="90">
        <v>104.89382000000001</v>
      </c>
      <c r="I44" s="91">
        <v>1.8339145718371609E-5</v>
      </c>
      <c r="J44" s="91">
        <f t="shared" si="0"/>
        <v>5.6644105829345144E-4</v>
      </c>
      <c r="K44" s="91">
        <f>H44/'סכום נכסי הקרן'!$C$42</f>
        <v>5.3273044568832772E-5</v>
      </c>
    </row>
    <row r="45" spans="2:11">
      <c r="B45" s="86" t="s">
        <v>1940</v>
      </c>
      <c r="C45" s="123">
        <v>79694</v>
      </c>
      <c r="D45" s="88" t="s">
        <v>129</v>
      </c>
      <c r="E45" s="97">
        <v>43466</v>
      </c>
      <c r="F45" s="90">
        <v>51030.720000000001</v>
      </c>
      <c r="G45" s="98">
        <v>100</v>
      </c>
      <c r="H45" s="90">
        <v>179.57709</v>
      </c>
      <c r="I45" s="91">
        <v>1.5282621438028258E-5</v>
      </c>
      <c r="J45" s="91">
        <f t="shared" si="0"/>
        <v>9.6974099050695605E-4</v>
      </c>
      <c r="K45" s="91">
        <f>H45/'סכום נכסי הקרן'!$C$42</f>
        <v>9.1202878483320497E-5</v>
      </c>
    </row>
    <row r="46" spans="2:11">
      <c r="B46" s="86" t="s">
        <v>1941</v>
      </c>
      <c r="C46" s="87">
        <v>5295</v>
      </c>
      <c r="D46" s="88" t="s">
        <v>129</v>
      </c>
      <c r="E46" s="97">
        <v>42879</v>
      </c>
      <c r="F46" s="90">
        <v>430073</v>
      </c>
      <c r="G46" s="98">
        <v>225.4743</v>
      </c>
      <c r="H46" s="90">
        <v>3412.3886899999998</v>
      </c>
      <c r="I46" s="91">
        <v>3.3108108108108108E-4</v>
      </c>
      <c r="J46" s="91">
        <f t="shared" si="0"/>
        <v>1.8427368369959299E-2</v>
      </c>
      <c r="K46" s="91">
        <f>H46/'סכום נכסי הקרן'!$C$42</f>
        <v>1.7330700204125549E-3</v>
      </c>
    </row>
    <row r="47" spans="2:11">
      <c r="B47" s="86" t="s">
        <v>1942</v>
      </c>
      <c r="C47" s="87">
        <v>8338</v>
      </c>
      <c r="D47" s="88" t="s">
        <v>129</v>
      </c>
      <c r="E47" s="97">
        <v>44561</v>
      </c>
      <c r="F47" s="90">
        <v>1505.089516</v>
      </c>
      <c r="G47" s="98">
        <v>43.419600000000003</v>
      </c>
      <c r="H47" s="90">
        <v>2.29967999</v>
      </c>
      <c r="I47" s="91">
        <v>1.6723201280316962E-4</v>
      </c>
      <c r="J47" s="91">
        <f t="shared" si="0"/>
        <v>1.2418588314086317E-5</v>
      </c>
      <c r="K47" s="91">
        <f>H47/'סכום נכסי הקרן'!$C$42</f>
        <v>1.1679520738335479E-6</v>
      </c>
    </row>
    <row r="48" spans="2:11">
      <c r="B48" s="86" t="s">
        <v>1943</v>
      </c>
      <c r="C48" s="123">
        <v>76202</v>
      </c>
      <c r="D48" s="88" t="s">
        <v>129</v>
      </c>
      <c r="E48" s="97">
        <v>43466</v>
      </c>
      <c r="F48" s="90">
        <v>71395.81</v>
      </c>
      <c r="G48" s="98">
        <v>100</v>
      </c>
      <c r="H48" s="90">
        <v>251.24185</v>
      </c>
      <c r="I48" s="91">
        <v>3.5668015166666667E-5</v>
      </c>
      <c r="J48" s="91">
        <f t="shared" si="0"/>
        <v>1.356740553462583E-3</v>
      </c>
      <c r="K48" s="91">
        <f>H48/'סכום נכסי הקרן'!$C$42</f>
        <v>1.2759968387657152E-4</v>
      </c>
    </row>
    <row r="49" spans="2:11">
      <c r="B49" s="86" t="s">
        <v>1944</v>
      </c>
      <c r="C49" s="123">
        <v>76201</v>
      </c>
      <c r="D49" s="88" t="s">
        <v>129</v>
      </c>
      <c r="E49" s="97">
        <v>43466</v>
      </c>
      <c r="F49" s="90">
        <v>83703.97</v>
      </c>
      <c r="G49" s="98">
        <v>100</v>
      </c>
      <c r="H49" s="90">
        <v>294.55427000000003</v>
      </c>
      <c r="I49" s="91">
        <v>6.1852049421965317E-5</v>
      </c>
      <c r="J49" s="91">
        <f t="shared" si="0"/>
        <v>1.5906335799731103E-3</v>
      </c>
      <c r="K49" s="91">
        <f>H49/'סכום נכסי הקרן'!$C$42</f>
        <v>1.4959701871521128E-4</v>
      </c>
    </row>
    <row r="50" spans="2:11">
      <c r="B50" s="86" t="s">
        <v>1945</v>
      </c>
      <c r="C50" s="123">
        <v>79693</v>
      </c>
      <c r="D50" s="88" t="s">
        <v>129</v>
      </c>
      <c r="E50" s="97">
        <v>43466</v>
      </c>
      <c r="F50" s="90">
        <v>13367.33</v>
      </c>
      <c r="G50" s="98">
        <v>100</v>
      </c>
      <c r="H50" s="90">
        <v>47.039650000000002</v>
      </c>
      <c r="I50" s="91">
        <v>1.1463112388613859E-4</v>
      </c>
      <c r="J50" s="91">
        <f t="shared" si="0"/>
        <v>2.5402058126735731E-4</v>
      </c>
      <c r="K50" s="91">
        <f>H50/'סכום נכסי הקרן'!$C$42</f>
        <v>2.3890305176723417E-5</v>
      </c>
    </row>
    <row r="51" spans="2:11">
      <c r="B51" s="86" t="s">
        <v>1946</v>
      </c>
      <c r="C51" s="87">
        <v>5327</v>
      </c>
      <c r="D51" s="88" t="s">
        <v>129</v>
      </c>
      <c r="E51" s="97">
        <v>43244</v>
      </c>
      <c r="F51" s="90">
        <v>355246.66</v>
      </c>
      <c r="G51" s="98">
        <v>184.78649999999999</v>
      </c>
      <c r="H51" s="90">
        <v>2310.0400199999999</v>
      </c>
      <c r="I51" s="91">
        <v>6.1125702857142857E-4</v>
      </c>
      <c r="J51" s="91">
        <f t="shared" si="0"/>
        <v>1.2474533901320644E-2</v>
      </c>
      <c r="K51" s="91">
        <f>H51/'סכום נכסי הקרן'!$C$42</f>
        <v>1.1732136835253719E-3</v>
      </c>
    </row>
    <row r="52" spans="2:11">
      <c r="B52" s="86" t="s">
        <v>1947</v>
      </c>
      <c r="C52" s="87">
        <v>5288</v>
      </c>
      <c r="D52" s="88" t="s">
        <v>129</v>
      </c>
      <c r="E52" s="97">
        <v>42649</v>
      </c>
      <c r="F52" s="90">
        <v>375116.95</v>
      </c>
      <c r="G52" s="98">
        <v>296.11779999999999</v>
      </c>
      <c r="H52" s="90">
        <v>3908.86321</v>
      </c>
      <c r="I52" s="91">
        <v>9.2929333333333336E-4</v>
      </c>
      <c r="J52" s="91">
        <f t="shared" si="0"/>
        <v>2.1108399078198673E-2</v>
      </c>
      <c r="K52" s="91">
        <f>H52/'סכום נכסי הקרן'!$C$42</f>
        <v>1.9852174703886344E-3</v>
      </c>
    </row>
    <row r="53" spans="2:11">
      <c r="B53" s="86" t="s">
        <v>1948</v>
      </c>
      <c r="C53" s="87">
        <v>7068</v>
      </c>
      <c r="D53" s="88" t="s">
        <v>129</v>
      </c>
      <c r="E53" s="97">
        <v>43885</v>
      </c>
      <c r="F53" s="90">
        <v>195380.09</v>
      </c>
      <c r="G53" s="98">
        <v>111.65130000000001</v>
      </c>
      <c r="H53" s="90">
        <v>767.65018000000009</v>
      </c>
      <c r="I53" s="91">
        <v>2.9389100000000001E-4</v>
      </c>
      <c r="J53" s="91">
        <f t="shared" si="0"/>
        <v>4.1454165780058201E-3</v>
      </c>
      <c r="K53" s="91">
        <f>H53/'סכום נכסי הקרן'!$C$42</f>
        <v>3.898710357999404E-4</v>
      </c>
    </row>
    <row r="54" spans="2:11">
      <c r="B54" s="86" t="s">
        <v>1949</v>
      </c>
      <c r="C54" s="87">
        <v>5333</v>
      </c>
      <c r="D54" s="88" t="s">
        <v>129</v>
      </c>
      <c r="E54" s="97">
        <v>43321</v>
      </c>
      <c r="F54" s="90">
        <v>446151.48</v>
      </c>
      <c r="G54" s="98">
        <v>190.13419999999999</v>
      </c>
      <c r="H54" s="90">
        <v>2985.1203399999999</v>
      </c>
      <c r="I54" s="91">
        <v>2.5097449999999999E-3</v>
      </c>
      <c r="J54" s="91">
        <f t="shared" si="0"/>
        <v>1.6120060500446141E-2</v>
      </c>
      <c r="K54" s="91">
        <f>H54/'סכום נכסי הקרן'!$C$42</f>
        <v>1.5160707171895276E-3</v>
      </c>
    </row>
    <row r="55" spans="2:11">
      <c r="B55" s="86" t="s">
        <v>1950</v>
      </c>
      <c r="C55" s="87">
        <v>8322</v>
      </c>
      <c r="D55" s="88" t="s">
        <v>129</v>
      </c>
      <c r="E55" s="97">
        <v>44197</v>
      </c>
      <c r="F55" s="90">
        <v>282956</v>
      </c>
      <c r="G55" s="98">
        <v>107.4875</v>
      </c>
      <c r="H55" s="90">
        <v>1070.2768600000002</v>
      </c>
      <c r="I55" s="91">
        <v>1.5724054586666667E-3</v>
      </c>
      <c r="J55" s="91">
        <f t="shared" si="0"/>
        <v>5.7796422825042715E-3</v>
      </c>
      <c r="K55" s="91">
        <f>H55/'סכום נכסי הקרן'!$C$42</f>
        <v>5.435678371115705E-4</v>
      </c>
    </row>
    <row r="56" spans="2:11">
      <c r="B56" s="86" t="s">
        <v>1951</v>
      </c>
      <c r="C56" s="87">
        <v>9273</v>
      </c>
      <c r="D56" s="88" t="s">
        <v>129</v>
      </c>
      <c r="E56" s="97">
        <v>44852</v>
      </c>
      <c r="F56" s="90">
        <v>22795</v>
      </c>
      <c r="G56" s="98">
        <v>100</v>
      </c>
      <c r="H56" s="90">
        <v>80.215600000000009</v>
      </c>
      <c r="I56" s="91">
        <v>1.1340626865671641E-3</v>
      </c>
      <c r="J56" s="91">
        <f t="shared" si="0"/>
        <v>4.3317527529881342E-4</v>
      </c>
      <c r="K56" s="91">
        <f>H56/'סכום נכסי הקרן'!$C$42</f>
        <v>4.0739571062581782E-5</v>
      </c>
    </row>
    <row r="57" spans="2:11">
      <c r="B57" s="86" t="s">
        <v>1952</v>
      </c>
      <c r="C57" s="87">
        <v>8316</v>
      </c>
      <c r="D57" s="88" t="s">
        <v>129</v>
      </c>
      <c r="E57" s="97">
        <v>44378</v>
      </c>
      <c r="F57" s="90">
        <v>258065.19</v>
      </c>
      <c r="G57" s="98">
        <v>121.94199999999999</v>
      </c>
      <c r="H57" s="90">
        <v>1107.3935800000002</v>
      </c>
      <c r="I57" s="91">
        <v>1.6733053148387097E-3</v>
      </c>
      <c r="J57" s="91">
        <f t="shared" si="0"/>
        <v>5.9800776766693589E-3</v>
      </c>
      <c r="K57" s="91">
        <f>H57/'סכום נכסי הקרן'!$C$42</f>
        <v>5.6241852515790996E-4</v>
      </c>
    </row>
    <row r="58" spans="2:11">
      <c r="B58" s="86" t="s">
        <v>1953</v>
      </c>
      <c r="C58" s="123">
        <v>79691</v>
      </c>
      <c r="D58" s="88" t="s">
        <v>129</v>
      </c>
      <c r="E58" s="97">
        <v>43466</v>
      </c>
      <c r="F58" s="90">
        <v>294685.86</v>
      </c>
      <c r="G58" s="98">
        <v>100</v>
      </c>
      <c r="H58" s="90">
        <v>1036.99956</v>
      </c>
      <c r="I58" s="91">
        <v>4.3505316207761454E-4</v>
      </c>
      <c r="J58" s="91">
        <f t="shared" si="0"/>
        <v>5.5999402845300457E-3</v>
      </c>
      <c r="K58" s="91">
        <f>H58/'סכום נכסי הקרן'!$C$42</f>
        <v>5.2666709800196015E-4</v>
      </c>
    </row>
    <row r="59" spans="2:11">
      <c r="B59" s="92"/>
      <c r="C59" s="87"/>
      <c r="D59" s="87"/>
      <c r="E59" s="87"/>
      <c r="F59" s="90"/>
      <c r="G59" s="98"/>
      <c r="H59" s="87"/>
      <c r="I59" s="87"/>
      <c r="J59" s="91"/>
      <c r="K59" s="87"/>
    </row>
    <row r="60" spans="2:11">
      <c r="B60" s="85" t="s">
        <v>1954</v>
      </c>
      <c r="C60" s="87"/>
      <c r="D60" s="88"/>
      <c r="E60" s="97"/>
      <c r="F60" s="90"/>
      <c r="G60" s="98"/>
      <c r="H60" s="90">
        <v>137.30802273800001</v>
      </c>
      <c r="I60" s="91"/>
      <c r="J60" s="91">
        <f t="shared" si="0"/>
        <v>7.4148221231616889E-4</v>
      </c>
      <c r="K60" s="91">
        <f>H60/'סכום נכסי הקרן'!$C$42</f>
        <v>6.9735437368758027E-5</v>
      </c>
    </row>
    <row r="61" spans="2:11">
      <c r="B61" s="86" t="s">
        <v>1955</v>
      </c>
      <c r="C61" s="87" t="s">
        <v>1956</v>
      </c>
      <c r="D61" s="88" t="s">
        <v>129</v>
      </c>
      <c r="E61" s="97">
        <v>44616</v>
      </c>
      <c r="F61" s="90">
        <v>40.160508</v>
      </c>
      <c r="G61" s="98">
        <v>97157.75</v>
      </c>
      <c r="H61" s="90">
        <v>137.30802273800001</v>
      </c>
      <c r="I61" s="91">
        <v>4.8690788204964536E-5</v>
      </c>
      <c r="J61" s="91">
        <f t="shared" si="0"/>
        <v>7.4148221231616889E-4</v>
      </c>
      <c r="K61" s="91">
        <f>H61/'סכום נכסי הקרן'!$C$42</f>
        <v>6.9735437368758027E-5</v>
      </c>
    </row>
    <row r="62" spans="2:11">
      <c r="B62" s="92"/>
      <c r="C62" s="87"/>
      <c r="D62" s="87"/>
      <c r="E62" s="87"/>
      <c r="F62" s="90"/>
      <c r="G62" s="98"/>
      <c r="H62" s="87"/>
      <c r="I62" s="87"/>
      <c r="J62" s="91"/>
      <c r="K62" s="87"/>
    </row>
    <row r="63" spans="2:11">
      <c r="B63" s="85" t="s">
        <v>191</v>
      </c>
      <c r="C63" s="80"/>
      <c r="D63" s="81"/>
      <c r="E63" s="99"/>
      <c r="F63" s="83"/>
      <c r="G63" s="100"/>
      <c r="H63" s="83">
        <v>11560.80337</v>
      </c>
      <c r="I63" s="84"/>
      <c r="J63" s="84">
        <f t="shared" si="0"/>
        <v>6.2429928623300199E-2</v>
      </c>
      <c r="K63" s="84">
        <f>H63/'סכום נכסי הקרן'!$C$42</f>
        <v>5.8714535630556884E-3</v>
      </c>
    </row>
    <row r="64" spans="2:11">
      <c r="B64" s="86" t="s">
        <v>1957</v>
      </c>
      <c r="C64" s="87">
        <v>7064</v>
      </c>
      <c r="D64" s="88" t="s">
        <v>129</v>
      </c>
      <c r="E64" s="97">
        <v>43466</v>
      </c>
      <c r="F64" s="90">
        <v>578385.67000000004</v>
      </c>
      <c r="G64" s="98">
        <v>117.2513</v>
      </c>
      <c r="H64" s="90">
        <v>2386.4616099999998</v>
      </c>
      <c r="I64" s="91">
        <v>3.2878705555555555E-5</v>
      </c>
      <c r="J64" s="91">
        <f t="shared" si="0"/>
        <v>1.288722100067567E-2</v>
      </c>
      <c r="K64" s="91">
        <f>H64/'סכום נכסי הקרן'!$C$42</f>
        <v>1.21202636829642E-3</v>
      </c>
    </row>
    <row r="65" spans="2:11">
      <c r="B65" s="86" t="s">
        <v>1958</v>
      </c>
      <c r="C65" s="87">
        <v>7031</v>
      </c>
      <c r="D65" s="88" t="s">
        <v>129</v>
      </c>
      <c r="E65" s="97">
        <v>43090</v>
      </c>
      <c r="F65" s="90">
        <v>753693.98</v>
      </c>
      <c r="G65" s="98">
        <v>106.11020000000001</v>
      </c>
      <c r="H65" s="90">
        <v>2814.3068399999997</v>
      </c>
      <c r="I65" s="91">
        <v>5.8680065333333335E-5</v>
      </c>
      <c r="J65" s="91">
        <f t="shared" si="0"/>
        <v>1.519764410155049E-2</v>
      </c>
      <c r="K65" s="91">
        <f>H65/'סכום נכסי הקרן'!$C$42</f>
        <v>1.4293186549759643E-3</v>
      </c>
    </row>
    <row r="66" spans="2:11">
      <c r="B66" s="86" t="s">
        <v>1959</v>
      </c>
      <c r="C66" s="87">
        <v>5344</v>
      </c>
      <c r="D66" s="88" t="s">
        <v>129</v>
      </c>
      <c r="E66" s="97">
        <v>43431</v>
      </c>
      <c r="F66" s="90">
        <v>664648.57999999996</v>
      </c>
      <c r="G66" s="98">
        <v>93.053299999999993</v>
      </c>
      <c r="H66" s="90">
        <v>2176.4220800000003</v>
      </c>
      <c r="I66" s="91">
        <v>1.8867485714285716E-4</v>
      </c>
      <c r="J66" s="91">
        <f t="shared" si="0"/>
        <v>1.1752978643436142E-2</v>
      </c>
      <c r="K66" s="91">
        <f>H66/'סכום נכסי הקרן'!$C$42</f>
        <v>1.1053523502951054E-3</v>
      </c>
    </row>
    <row r="67" spans="2:11">
      <c r="B67" s="86" t="s">
        <v>1960</v>
      </c>
      <c r="C67" s="87">
        <v>7989</v>
      </c>
      <c r="D67" s="88" t="s">
        <v>129</v>
      </c>
      <c r="E67" s="97">
        <v>43830</v>
      </c>
      <c r="F67" s="90">
        <v>167514.19</v>
      </c>
      <c r="G67" s="98">
        <v>131.96610000000001</v>
      </c>
      <c r="H67" s="90">
        <v>777.91700000000003</v>
      </c>
      <c r="I67" s="91">
        <v>2.0939275000000002E-4</v>
      </c>
      <c r="J67" s="91">
        <f t="shared" si="0"/>
        <v>4.2008588184172038E-3</v>
      </c>
      <c r="K67" s="91">
        <f>H67/'סכום נכסי הקרן'!$C$42</f>
        <v>3.9508530637794183E-4</v>
      </c>
    </row>
    <row r="68" spans="2:11">
      <c r="B68" s="86" t="s">
        <v>1961</v>
      </c>
      <c r="C68" s="87">
        <v>5299</v>
      </c>
      <c r="D68" s="88" t="s">
        <v>129</v>
      </c>
      <c r="E68" s="97">
        <v>42831</v>
      </c>
      <c r="F68" s="90">
        <v>589516.86</v>
      </c>
      <c r="G68" s="98">
        <v>164.1687</v>
      </c>
      <c r="H68" s="90">
        <v>3405.6958399999999</v>
      </c>
      <c r="I68" s="91">
        <v>7.9558000000000005E-4</v>
      </c>
      <c r="J68" s="91">
        <f t="shared" si="0"/>
        <v>1.8391226059220694E-2</v>
      </c>
      <c r="K68" s="91">
        <f>H68/'סכום נכסי הקרן'!$C$42</f>
        <v>1.729670883110257E-3</v>
      </c>
    </row>
    <row r="69" spans="2:11">
      <c r="B69" s="92"/>
      <c r="C69" s="87"/>
      <c r="D69" s="87"/>
      <c r="E69" s="87"/>
      <c r="F69" s="90"/>
      <c r="G69" s="98"/>
      <c r="H69" s="87"/>
      <c r="I69" s="87"/>
      <c r="J69" s="91"/>
      <c r="K69" s="87"/>
    </row>
    <row r="70" spans="2:11">
      <c r="B70" s="85" t="s">
        <v>192</v>
      </c>
      <c r="C70" s="80"/>
      <c r="D70" s="81"/>
      <c r="E70" s="99"/>
      <c r="F70" s="83"/>
      <c r="G70" s="100"/>
      <c r="H70" s="83">
        <v>143734.50259657204</v>
      </c>
      <c r="I70" s="84"/>
      <c r="J70" s="84">
        <f t="shared" si="0"/>
        <v>0.77618608764639418</v>
      </c>
      <c r="K70" s="84">
        <f>H70/'סכום נכסי הקרן'!$C$42</f>
        <v>7.2999291692362731E-2</v>
      </c>
    </row>
    <row r="71" spans="2:11">
      <c r="B71" s="86" t="s">
        <v>1962</v>
      </c>
      <c r="C71" s="87">
        <v>7055</v>
      </c>
      <c r="D71" s="88" t="s">
        <v>129</v>
      </c>
      <c r="E71" s="97">
        <v>43914</v>
      </c>
      <c r="F71" s="90">
        <v>132463.16</v>
      </c>
      <c r="G71" s="98">
        <v>84.928600000000003</v>
      </c>
      <c r="H71" s="90">
        <v>395.88436999999999</v>
      </c>
      <c r="I71" s="91">
        <v>9.9272307499999996E-4</v>
      </c>
      <c r="J71" s="91">
        <f t="shared" si="0"/>
        <v>2.1378300600038806E-3</v>
      </c>
      <c r="K71" s="91">
        <f>H71/'סכום נכסי הקרן'!$C$42</f>
        <v>2.010601357364455E-4</v>
      </c>
    </row>
    <row r="72" spans="2:11">
      <c r="B72" s="86" t="s">
        <v>1963</v>
      </c>
      <c r="C72" s="87">
        <v>5238</v>
      </c>
      <c r="D72" s="88" t="s">
        <v>131</v>
      </c>
      <c r="E72" s="97">
        <v>43221</v>
      </c>
      <c r="F72" s="90">
        <v>749849.34</v>
      </c>
      <c r="G72" s="98">
        <v>93.967200000000005</v>
      </c>
      <c r="H72" s="90">
        <v>2644.4104500000003</v>
      </c>
      <c r="I72" s="91">
        <v>1.5624035714285715E-4</v>
      </c>
      <c r="J72" s="91">
        <f t="shared" ref="J72:J133" si="1">IFERROR(H72/$H$11,0)</f>
        <v>1.4280180222822108E-2</v>
      </c>
      <c r="K72" s="91">
        <f>H72/'סכום נכסי הקרן'!$C$42</f>
        <v>1.3430323708406953E-3</v>
      </c>
    </row>
    <row r="73" spans="2:11">
      <c r="B73" s="86" t="s">
        <v>1964</v>
      </c>
      <c r="C73" s="87">
        <v>7070</v>
      </c>
      <c r="D73" s="88" t="s">
        <v>131</v>
      </c>
      <c r="E73" s="97">
        <v>44075</v>
      </c>
      <c r="F73" s="90">
        <v>685858.47</v>
      </c>
      <c r="G73" s="98">
        <v>102.9534</v>
      </c>
      <c r="H73" s="90">
        <v>2650.0481299999997</v>
      </c>
      <c r="I73" s="91">
        <v>1.0563764726666666E-4</v>
      </c>
      <c r="J73" s="91">
        <f t="shared" si="1"/>
        <v>1.4310624470400464E-2</v>
      </c>
      <c r="K73" s="91">
        <f>H73/'סכום נכסי הקרן'!$C$42</f>
        <v>1.3458956127161915E-3</v>
      </c>
    </row>
    <row r="74" spans="2:11">
      <c r="B74" s="86" t="s">
        <v>1965</v>
      </c>
      <c r="C74" s="87">
        <v>5339</v>
      </c>
      <c r="D74" s="88" t="s">
        <v>129</v>
      </c>
      <c r="E74" s="97">
        <v>42916</v>
      </c>
      <c r="F74" s="90">
        <v>921540.28</v>
      </c>
      <c r="G74" s="98">
        <v>76.123800000000003</v>
      </c>
      <c r="H74" s="90">
        <v>2468.6188999999999</v>
      </c>
      <c r="I74" s="91">
        <v>6.9114199999999995E-4</v>
      </c>
      <c r="J74" s="91">
        <f t="shared" si="1"/>
        <v>1.3330881669093715E-2</v>
      </c>
      <c r="K74" s="91">
        <f>H74/'סכום נכסי הקרן'!$C$42</f>
        <v>1.2537520769399276E-3</v>
      </c>
    </row>
    <row r="75" spans="2:11">
      <c r="B75" s="86" t="s">
        <v>1966</v>
      </c>
      <c r="C75" s="87">
        <v>7006</v>
      </c>
      <c r="D75" s="88" t="s">
        <v>131</v>
      </c>
      <c r="E75" s="97">
        <v>43617</v>
      </c>
      <c r="F75" s="90">
        <v>340347.68</v>
      </c>
      <c r="G75" s="98">
        <v>165.8237</v>
      </c>
      <c r="H75" s="90">
        <v>2118.1073300000003</v>
      </c>
      <c r="I75" s="91">
        <v>2.2777828571428573E-5</v>
      </c>
      <c r="J75" s="91">
        <f t="shared" si="1"/>
        <v>1.1438070971047834E-2</v>
      </c>
      <c r="K75" s="91">
        <f>H75/'סכום נכסי הקרן'!$C$42</f>
        <v>1.0757356934151259E-3</v>
      </c>
    </row>
    <row r="76" spans="2:11">
      <c r="B76" s="86" t="s">
        <v>1967</v>
      </c>
      <c r="C76" s="87">
        <v>8417</v>
      </c>
      <c r="D76" s="88" t="s">
        <v>131</v>
      </c>
      <c r="E76" s="97">
        <v>44713</v>
      </c>
      <c r="F76" s="90">
        <v>6157</v>
      </c>
      <c r="G76" s="98">
        <v>138.52539999999999</v>
      </c>
      <c r="H76" s="90">
        <v>32.009369999999997</v>
      </c>
      <c r="I76" s="91">
        <v>1.187652E-5</v>
      </c>
      <c r="J76" s="91">
        <f t="shared" si="1"/>
        <v>1.7285500154448234E-4</v>
      </c>
      <c r="K76" s="91">
        <f>H76/'סכום נכסי הקרן'!$C$42</f>
        <v>1.6256788003623648E-5</v>
      </c>
    </row>
    <row r="77" spans="2:11">
      <c r="B77" s="86" t="s">
        <v>1968</v>
      </c>
      <c r="C77" s="123">
        <v>60831</v>
      </c>
      <c r="D77" s="88" t="s">
        <v>129</v>
      </c>
      <c r="E77" s="97">
        <v>42555</v>
      </c>
      <c r="F77" s="90">
        <v>76686.679999999993</v>
      </c>
      <c r="G77" s="98">
        <v>100</v>
      </c>
      <c r="H77" s="90">
        <v>269.86041999999998</v>
      </c>
      <c r="I77" s="91">
        <v>4.2892169117647053E-5</v>
      </c>
      <c r="J77" s="91">
        <f t="shared" si="1"/>
        <v>1.4572833928282454E-3</v>
      </c>
      <c r="K77" s="91">
        <f>H77/'סכום נכסי הקרן'!$C$42</f>
        <v>1.3705560710844478E-4</v>
      </c>
    </row>
    <row r="78" spans="2:11">
      <c r="B78" s="86" t="s">
        <v>1969</v>
      </c>
      <c r="C78" s="87">
        <v>8400</v>
      </c>
      <c r="D78" s="88" t="s">
        <v>129</v>
      </c>
      <c r="E78" s="97">
        <v>44544</v>
      </c>
      <c r="F78" s="90">
        <v>16287.928540999999</v>
      </c>
      <c r="G78" s="98">
        <v>108.035</v>
      </c>
      <c r="H78" s="90">
        <v>61.922659273999997</v>
      </c>
      <c r="I78" s="91">
        <v>5.2500545622601152E-5</v>
      </c>
      <c r="J78" s="91">
        <f t="shared" si="1"/>
        <v>3.3439087880972741E-4</v>
      </c>
      <c r="K78" s="91">
        <f>H78/'סכום נכסי הקרן'!$C$42</f>
        <v>3.1449027095442301E-5</v>
      </c>
    </row>
    <row r="79" spans="2:11">
      <c r="B79" s="86" t="s">
        <v>1970</v>
      </c>
      <c r="C79" s="87">
        <v>8843</v>
      </c>
      <c r="D79" s="88" t="s">
        <v>129</v>
      </c>
      <c r="E79" s="97">
        <v>44562</v>
      </c>
      <c r="F79" s="90">
        <v>9512.2495760000002</v>
      </c>
      <c r="G79" s="98">
        <v>100.09739999999999</v>
      </c>
      <c r="H79" s="90">
        <v>33.506209584999993</v>
      </c>
      <c r="I79" s="91">
        <v>9.5863278043688961E-6</v>
      </c>
      <c r="J79" s="91">
        <f t="shared" si="1"/>
        <v>1.8093814122442656E-4</v>
      </c>
      <c r="K79" s="91">
        <f>H79/'סכום נכסי הקרן'!$C$42</f>
        <v>1.7016996774017347E-5</v>
      </c>
    </row>
    <row r="80" spans="2:11">
      <c r="B80" s="86" t="s">
        <v>1971</v>
      </c>
      <c r="C80" s="87">
        <v>5291</v>
      </c>
      <c r="D80" s="88" t="s">
        <v>129</v>
      </c>
      <c r="E80" s="97">
        <v>42787</v>
      </c>
      <c r="F80" s="90">
        <v>702506.19</v>
      </c>
      <c r="G80" s="98">
        <v>67.347099999999998</v>
      </c>
      <c r="H80" s="90">
        <v>1664.9006200000001</v>
      </c>
      <c r="I80" s="91">
        <v>2.6485083662733676E-4</v>
      </c>
      <c r="J80" s="91">
        <f t="shared" si="1"/>
        <v>8.9906923891819694E-3</v>
      </c>
      <c r="K80" s="91">
        <f>H80/'סכום נכסי הקרן'!$C$42</f>
        <v>8.4556292193322085E-4</v>
      </c>
    </row>
    <row r="81" spans="2:11">
      <c r="B81" s="86" t="s">
        <v>1972</v>
      </c>
      <c r="C81" s="87">
        <v>5281</v>
      </c>
      <c r="D81" s="88" t="s">
        <v>129</v>
      </c>
      <c r="E81" s="97">
        <v>42603</v>
      </c>
      <c r="F81" s="90">
        <v>859780.04</v>
      </c>
      <c r="G81" s="98">
        <v>36.251399999999997</v>
      </c>
      <c r="H81" s="90">
        <v>1096.8100099999999</v>
      </c>
      <c r="I81" s="91">
        <v>2.5882352941176468E-4</v>
      </c>
      <c r="J81" s="91">
        <f t="shared" si="1"/>
        <v>5.9229249426825236E-3</v>
      </c>
      <c r="K81" s="91">
        <f>H81/'סכום נכסי הקרן'!$C$42</f>
        <v>5.5704338488456141E-4</v>
      </c>
    </row>
    <row r="82" spans="2:11">
      <c r="B82" s="86" t="s">
        <v>1973</v>
      </c>
      <c r="C82" s="87">
        <v>5302</v>
      </c>
      <c r="D82" s="88" t="s">
        <v>129</v>
      </c>
      <c r="E82" s="97">
        <v>42948</v>
      </c>
      <c r="F82" s="90">
        <v>707969.47</v>
      </c>
      <c r="G82" s="98">
        <v>103.0787</v>
      </c>
      <c r="H82" s="90">
        <v>2568.0455999999999</v>
      </c>
      <c r="I82" s="91">
        <v>3.6170212765957448E-5</v>
      </c>
      <c r="J82" s="91">
        <f t="shared" si="1"/>
        <v>1.386779952727283E-2</v>
      </c>
      <c r="K82" s="91">
        <f>H82/'סכום נכסי הקרן'!$C$42</f>
        <v>1.3042485029489334E-3</v>
      </c>
    </row>
    <row r="83" spans="2:11">
      <c r="B83" s="86" t="s">
        <v>1974</v>
      </c>
      <c r="C83" s="87">
        <v>7025</v>
      </c>
      <c r="D83" s="88" t="s">
        <v>129</v>
      </c>
      <c r="E83" s="97">
        <v>43556</v>
      </c>
      <c r="F83" s="90">
        <v>241502.6</v>
      </c>
      <c r="G83" s="98">
        <v>115.52630000000001</v>
      </c>
      <c r="H83" s="90">
        <v>981.79755</v>
      </c>
      <c r="I83" s="91">
        <v>1.1195259259259259E-4</v>
      </c>
      <c r="J83" s="91">
        <f t="shared" si="1"/>
        <v>5.3018418363628833E-3</v>
      </c>
      <c r="K83" s="91">
        <f>H83/'סכום נכסי הקרן'!$C$42</f>
        <v>4.986313267904708E-4</v>
      </c>
    </row>
    <row r="84" spans="2:11">
      <c r="B84" s="86" t="s">
        <v>1975</v>
      </c>
      <c r="C84" s="87">
        <v>9386</v>
      </c>
      <c r="D84" s="88" t="s">
        <v>129</v>
      </c>
      <c r="E84" s="97">
        <v>44896</v>
      </c>
      <c r="F84" s="90">
        <v>769.52</v>
      </c>
      <c r="G84" s="98">
        <v>100</v>
      </c>
      <c r="H84" s="90">
        <v>2.7079400000000002</v>
      </c>
      <c r="I84" s="91">
        <v>2.3039850846589935E-5</v>
      </c>
      <c r="J84" s="91">
        <f t="shared" si="1"/>
        <v>1.4623248532612968E-5</v>
      </c>
      <c r="K84" s="91">
        <f>H84/'סכום נכסי הקרן'!$C$42</f>
        <v>1.37529749903021E-6</v>
      </c>
    </row>
    <row r="85" spans="2:11">
      <c r="B85" s="86" t="s">
        <v>1976</v>
      </c>
      <c r="C85" s="87">
        <v>7045</v>
      </c>
      <c r="D85" s="88" t="s">
        <v>131</v>
      </c>
      <c r="E85" s="97">
        <v>43909</v>
      </c>
      <c r="F85" s="90">
        <v>514304.07</v>
      </c>
      <c r="G85" s="98">
        <v>97.799700000000001</v>
      </c>
      <c r="H85" s="90">
        <v>1887.7133600000002</v>
      </c>
      <c r="I85" s="91">
        <v>1.874357975E-4</v>
      </c>
      <c r="J85" s="91">
        <f t="shared" si="1"/>
        <v>1.0193911837638167E-2</v>
      </c>
      <c r="K85" s="91">
        <f>H85/'סכום נכסי הקרן'!$C$42</f>
        <v>9.5872414562136327E-4</v>
      </c>
    </row>
    <row r="86" spans="2:11">
      <c r="B86" s="86" t="s">
        <v>1977</v>
      </c>
      <c r="C86" s="87">
        <v>7086</v>
      </c>
      <c r="D86" s="88" t="s">
        <v>129</v>
      </c>
      <c r="E86" s="97">
        <v>44160</v>
      </c>
      <c r="F86" s="90">
        <v>341551.27</v>
      </c>
      <c r="G86" s="98">
        <v>97.109499999999997</v>
      </c>
      <c r="H86" s="90">
        <v>1167.1774499999999</v>
      </c>
      <c r="I86" s="91">
        <v>1.42610825E-4</v>
      </c>
      <c r="J86" s="91">
        <f t="shared" si="1"/>
        <v>6.3029187991652117E-3</v>
      </c>
      <c r="K86" s="91">
        <f>H86/'סכום נכסי הקרן'!$C$42</f>
        <v>5.9278131269875167E-4</v>
      </c>
    </row>
    <row r="87" spans="2:11">
      <c r="B87" s="86" t="s">
        <v>1978</v>
      </c>
      <c r="C87" s="123">
        <v>87952</v>
      </c>
      <c r="D87" s="88" t="s">
        <v>131</v>
      </c>
      <c r="E87" s="97">
        <v>44819</v>
      </c>
      <c r="F87" s="90">
        <v>8746.81</v>
      </c>
      <c r="G87" s="98">
        <v>100</v>
      </c>
      <c r="H87" s="90">
        <v>32.826769999999996</v>
      </c>
      <c r="I87" s="91">
        <v>2.1318582484121966E-5</v>
      </c>
      <c r="J87" s="91">
        <f t="shared" si="1"/>
        <v>1.772690739945949E-4</v>
      </c>
      <c r="K87" s="91">
        <f>H87/'סכום נכסי הקרן'!$C$42</f>
        <v>1.6671925774662629E-5</v>
      </c>
    </row>
    <row r="88" spans="2:11">
      <c r="B88" s="86" t="s">
        <v>1979</v>
      </c>
      <c r="C88" s="87">
        <v>6650</v>
      </c>
      <c r="D88" s="88" t="s">
        <v>131</v>
      </c>
      <c r="E88" s="97">
        <v>43466</v>
      </c>
      <c r="F88" s="90">
        <v>704691.44</v>
      </c>
      <c r="G88" s="98">
        <v>133.43350000000001</v>
      </c>
      <c r="H88" s="90">
        <v>3528.9251099999997</v>
      </c>
      <c r="I88" s="91">
        <v>2.075E-4</v>
      </c>
      <c r="J88" s="91">
        <f t="shared" si="1"/>
        <v>1.9056681069930852E-2</v>
      </c>
      <c r="K88" s="91">
        <f>H88/'סכום נכסי הקרן'!$C$42</f>
        <v>1.7922560610825601E-3</v>
      </c>
    </row>
    <row r="89" spans="2:11">
      <c r="B89" s="86" t="s">
        <v>1980</v>
      </c>
      <c r="C89" s="123">
        <v>84032</v>
      </c>
      <c r="D89" s="88" t="s">
        <v>129</v>
      </c>
      <c r="E89" s="97">
        <v>44314</v>
      </c>
      <c r="F89" s="90">
        <v>75006.28</v>
      </c>
      <c r="G89" s="98">
        <v>100</v>
      </c>
      <c r="H89" s="90">
        <v>263.94709</v>
      </c>
      <c r="I89" s="91">
        <v>1.13361615121729E-3</v>
      </c>
      <c r="J89" s="91">
        <f t="shared" si="1"/>
        <v>1.425350597328583E-3</v>
      </c>
      <c r="K89" s="91">
        <f>H89/'סכום נכסי הקרן'!$C$42</f>
        <v>1.3405236923761299E-4</v>
      </c>
    </row>
    <row r="90" spans="2:11">
      <c r="B90" s="86" t="s">
        <v>1981</v>
      </c>
      <c r="C90" s="123">
        <v>84035</v>
      </c>
      <c r="D90" s="88" t="s">
        <v>129</v>
      </c>
      <c r="E90" s="97">
        <v>44314</v>
      </c>
      <c r="F90" s="90">
        <v>40944.51</v>
      </c>
      <c r="G90" s="98">
        <v>100</v>
      </c>
      <c r="H90" s="90">
        <v>144.08375000000001</v>
      </c>
      <c r="I90" s="91">
        <v>6.5182928694994193E-4</v>
      </c>
      <c r="J90" s="91">
        <f t="shared" si="1"/>
        <v>7.780720716710391E-4</v>
      </c>
      <c r="K90" s="91">
        <f>H90/'סכום נכסי הקרן'!$C$42</f>
        <v>7.3176666036135958E-5</v>
      </c>
    </row>
    <row r="91" spans="2:11">
      <c r="B91" s="86" t="s">
        <v>1982</v>
      </c>
      <c r="C91" s="87">
        <v>7032</v>
      </c>
      <c r="D91" s="88" t="s">
        <v>129</v>
      </c>
      <c r="E91" s="97">
        <v>43853</v>
      </c>
      <c r="F91" s="90">
        <v>166618.20000000001</v>
      </c>
      <c r="G91" s="98">
        <v>80.963899999999995</v>
      </c>
      <c r="H91" s="90">
        <v>474.71517999999998</v>
      </c>
      <c r="I91" s="91">
        <v>3.0516153846153846E-4</v>
      </c>
      <c r="J91" s="91">
        <f t="shared" si="1"/>
        <v>2.5635272787964654E-3</v>
      </c>
      <c r="K91" s="91">
        <f>H91/'סכום נכסי הקרן'!$C$42</f>
        <v>2.4109640531388282E-4</v>
      </c>
    </row>
    <row r="92" spans="2:11">
      <c r="B92" s="86" t="s">
        <v>1983</v>
      </c>
      <c r="C92" s="87">
        <v>8337</v>
      </c>
      <c r="D92" s="88" t="s">
        <v>129</v>
      </c>
      <c r="E92" s="97">
        <v>44470</v>
      </c>
      <c r="F92" s="90">
        <v>22900.704507999999</v>
      </c>
      <c r="G92" s="98">
        <v>123.79989999999999</v>
      </c>
      <c r="H92" s="90">
        <v>99.767342438</v>
      </c>
      <c r="I92" s="91">
        <v>4.4477773488587072E-5</v>
      </c>
      <c r="J92" s="91">
        <f t="shared" si="1"/>
        <v>5.3875737420665856E-4</v>
      </c>
      <c r="K92" s="91">
        <f>H92/'סכום נכסי הקרן'!$C$42</f>
        <v>5.0669430098108494E-5</v>
      </c>
    </row>
    <row r="93" spans="2:11">
      <c r="B93" s="86" t="s">
        <v>1984</v>
      </c>
      <c r="C93" s="87">
        <v>9237</v>
      </c>
      <c r="D93" s="88" t="s">
        <v>129</v>
      </c>
      <c r="E93" s="97">
        <v>44712</v>
      </c>
      <c r="F93" s="90">
        <v>83716.05</v>
      </c>
      <c r="G93" s="98">
        <v>98.955399999999997</v>
      </c>
      <c r="H93" s="90">
        <v>291.51941999999997</v>
      </c>
      <c r="I93" s="91">
        <v>6.1530909090909094E-5</v>
      </c>
      <c r="J93" s="91">
        <f t="shared" si="1"/>
        <v>1.5742449724673304E-3</v>
      </c>
      <c r="K93" s="91">
        <f>H93/'סכום נכסי הקרן'!$C$42</f>
        <v>1.4805569150156108E-4</v>
      </c>
    </row>
    <row r="94" spans="2:11">
      <c r="B94" s="86" t="s">
        <v>1985</v>
      </c>
      <c r="C94" s="87">
        <v>6648</v>
      </c>
      <c r="D94" s="88" t="s">
        <v>129</v>
      </c>
      <c r="E94" s="97">
        <v>43466</v>
      </c>
      <c r="F94" s="90">
        <v>1136068.68</v>
      </c>
      <c r="G94" s="98">
        <v>117.6467</v>
      </c>
      <c r="H94" s="90">
        <v>4703.30998</v>
      </c>
      <c r="I94" s="91">
        <v>1.8400271285714287E-4</v>
      </c>
      <c r="J94" s="91">
        <f t="shared" si="1"/>
        <v>2.5398520928624314E-2</v>
      </c>
      <c r="K94" s="91">
        <f>H94/'סכום נכסי הקרן'!$C$42</f>
        <v>2.3886978487920067E-3</v>
      </c>
    </row>
    <row r="95" spans="2:11">
      <c r="B95" s="86" t="s">
        <v>1986</v>
      </c>
      <c r="C95" s="87">
        <v>6665</v>
      </c>
      <c r="D95" s="88" t="s">
        <v>129</v>
      </c>
      <c r="E95" s="97">
        <v>43586</v>
      </c>
      <c r="F95" s="90">
        <v>160126.76999999999</v>
      </c>
      <c r="G95" s="98">
        <v>204.38380000000001</v>
      </c>
      <c r="H95" s="90">
        <v>1151.6743200000001</v>
      </c>
      <c r="I95" s="91">
        <v>4.0734345351043646E-4</v>
      </c>
      <c r="J95" s="91">
        <f t="shared" si="1"/>
        <v>6.2191997643921346E-3</v>
      </c>
      <c r="K95" s="91">
        <f>H95/'סכום נכסי הקרן'!$C$42</f>
        <v>5.8490764640033296E-4</v>
      </c>
    </row>
    <row r="96" spans="2:11">
      <c r="B96" s="86" t="s">
        <v>1987</v>
      </c>
      <c r="C96" s="87">
        <v>7016</v>
      </c>
      <c r="D96" s="88" t="s">
        <v>129</v>
      </c>
      <c r="E96" s="97">
        <v>43627</v>
      </c>
      <c r="F96" s="90">
        <v>152759.96</v>
      </c>
      <c r="G96" s="98">
        <v>81.7239</v>
      </c>
      <c r="H96" s="90">
        <v>439.31684999999999</v>
      </c>
      <c r="I96" s="91">
        <v>7.7708515837104073E-4</v>
      </c>
      <c r="J96" s="91">
        <f t="shared" si="1"/>
        <v>2.37237142703112E-3</v>
      </c>
      <c r="K96" s="91">
        <f>H96/'סכום נכסי הקרן'!$C$42</f>
        <v>2.2311844615716369E-4</v>
      </c>
    </row>
    <row r="97" spans="2:11">
      <c r="B97" s="86" t="s">
        <v>1988</v>
      </c>
      <c r="C97" s="87">
        <v>7042</v>
      </c>
      <c r="D97" s="88" t="s">
        <v>129</v>
      </c>
      <c r="E97" s="97">
        <v>43558</v>
      </c>
      <c r="F97" s="90">
        <v>72194.649999999994</v>
      </c>
      <c r="G97" s="98">
        <v>102.0005</v>
      </c>
      <c r="H97" s="90">
        <v>259.13529</v>
      </c>
      <c r="I97" s="91">
        <v>3.7215037461202626E-4</v>
      </c>
      <c r="J97" s="91">
        <f t="shared" si="1"/>
        <v>1.3993662153669341E-3</v>
      </c>
      <c r="K97" s="91">
        <f>H97/'סכום נכסי הקרן'!$C$42</f>
        <v>1.3160857192089491E-4</v>
      </c>
    </row>
    <row r="98" spans="2:11">
      <c r="B98" s="86" t="s">
        <v>1989</v>
      </c>
      <c r="C98" s="87">
        <v>7057</v>
      </c>
      <c r="D98" s="88" t="s">
        <v>129</v>
      </c>
      <c r="E98" s="97">
        <v>43917</v>
      </c>
      <c r="F98" s="90">
        <v>11699.93</v>
      </c>
      <c r="G98" s="98">
        <v>113.1194</v>
      </c>
      <c r="H98" s="90">
        <v>46.573569999999997</v>
      </c>
      <c r="I98" s="91">
        <v>2.0736664705882351E-3</v>
      </c>
      <c r="J98" s="91">
        <f t="shared" si="1"/>
        <v>2.515036851485067E-4</v>
      </c>
      <c r="K98" s="91">
        <f>H98/'סכום נכסי הקרן'!$C$42</f>
        <v>2.3653594371333339E-5</v>
      </c>
    </row>
    <row r="99" spans="2:11">
      <c r="B99" s="86" t="s">
        <v>1990</v>
      </c>
      <c r="C99" s="123">
        <v>87954</v>
      </c>
      <c r="D99" s="88" t="s">
        <v>131</v>
      </c>
      <c r="E99" s="97">
        <v>44837</v>
      </c>
      <c r="F99" s="90">
        <v>18283.46</v>
      </c>
      <c r="G99" s="98">
        <v>100</v>
      </c>
      <c r="H99" s="90">
        <v>68.617829999999998</v>
      </c>
      <c r="I99" s="91">
        <v>4.800457751223678E-5</v>
      </c>
      <c r="J99" s="91">
        <f t="shared" si="1"/>
        <v>3.7054572178799603E-4</v>
      </c>
      <c r="K99" s="91">
        <f>H99/'סכום נכסי הקרן'!$C$42</f>
        <v>3.4849343038575489E-5</v>
      </c>
    </row>
    <row r="100" spans="2:11">
      <c r="B100" s="86" t="s">
        <v>1991</v>
      </c>
      <c r="C100" s="123">
        <v>87953</v>
      </c>
      <c r="D100" s="88" t="s">
        <v>131</v>
      </c>
      <c r="E100" s="97">
        <v>44792</v>
      </c>
      <c r="F100" s="90">
        <v>24719.24</v>
      </c>
      <c r="G100" s="98">
        <v>100</v>
      </c>
      <c r="H100" s="90">
        <v>92.77131</v>
      </c>
      <c r="I100" s="91">
        <v>7.3626330676536151E-5</v>
      </c>
      <c r="J100" s="91">
        <f t="shared" si="1"/>
        <v>5.0097783659389897E-4</v>
      </c>
      <c r="K100" s="91">
        <f>H100/'סכום נכסי הקרן'!$C$42</f>
        <v>4.711631373839756E-5</v>
      </c>
    </row>
    <row r="101" spans="2:11">
      <c r="B101" s="86" t="s">
        <v>1992</v>
      </c>
      <c r="C101" s="87">
        <v>5237</v>
      </c>
      <c r="D101" s="88" t="s">
        <v>129</v>
      </c>
      <c r="E101" s="97">
        <v>43007</v>
      </c>
      <c r="F101" s="90">
        <v>1266521.76</v>
      </c>
      <c r="G101" s="98">
        <v>40.684100000000001</v>
      </c>
      <c r="H101" s="90">
        <v>1813.2456200000001</v>
      </c>
      <c r="I101" s="91">
        <v>7.9462563125000006E-4</v>
      </c>
      <c r="J101" s="91">
        <f t="shared" si="1"/>
        <v>9.7917757970752278E-3</v>
      </c>
      <c r="K101" s="91">
        <f>H101/'סכום נכסי הקרן'!$C$42</f>
        <v>9.2090377420233922E-4</v>
      </c>
    </row>
    <row r="102" spans="2:11">
      <c r="B102" s="86" t="s">
        <v>1993</v>
      </c>
      <c r="C102" s="87">
        <v>8409</v>
      </c>
      <c r="D102" s="88" t="s">
        <v>132</v>
      </c>
      <c r="E102" s="97">
        <v>44644</v>
      </c>
      <c r="F102" s="90">
        <v>59264.19406400001</v>
      </c>
      <c r="G102" s="98">
        <v>101.9517</v>
      </c>
      <c r="H102" s="90">
        <v>256.03940808800002</v>
      </c>
      <c r="I102" s="91">
        <v>1.060371179277693E-4</v>
      </c>
      <c r="J102" s="91">
        <f t="shared" si="1"/>
        <v>1.3826480271401651E-3</v>
      </c>
      <c r="K102" s="91">
        <f>H102/'סכום נכסי הקרן'!$C$42</f>
        <v>1.3003624806923406E-4</v>
      </c>
    </row>
    <row r="103" spans="2:11">
      <c r="B103" s="86" t="s">
        <v>1994</v>
      </c>
      <c r="C103" s="87">
        <v>8329</v>
      </c>
      <c r="D103" s="88" t="s">
        <v>129</v>
      </c>
      <c r="E103" s="97">
        <v>43810</v>
      </c>
      <c r="F103" s="90">
        <v>241347</v>
      </c>
      <c r="G103" s="98">
        <v>109.2992</v>
      </c>
      <c r="H103" s="90">
        <v>928.27819999999997</v>
      </c>
      <c r="I103" s="91">
        <v>2.9566520064285715E-5</v>
      </c>
      <c r="J103" s="91">
        <f t="shared" si="1"/>
        <v>5.0128299836800687E-3</v>
      </c>
      <c r="K103" s="91">
        <f>H103/'סכום נכסי הקרן'!$C$42</f>
        <v>4.71450138062241E-4</v>
      </c>
    </row>
    <row r="104" spans="2:11">
      <c r="B104" s="86" t="s">
        <v>1995</v>
      </c>
      <c r="C104" s="87">
        <v>5290</v>
      </c>
      <c r="D104" s="88" t="s">
        <v>129</v>
      </c>
      <c r="E104" s="97">
        <v>42359</v>
      </c>
      <c r="F104" s="90">
        <v>877654.41</v>
      </c>
      <c r="G104" s="98">
        <v>57.8476</v>
      </c>
      <c r="H104" s="90">
        <v>1786.6033799999998</v>
      </c>
      <c r="I104" s="91">
        <v>1.856221349510315E-4</v>
      </c>
      <c r="J104" s="91">
        <f t="shared" si="1"/>
        <v>9.6479040358894083E-3</v>
      </c>
      <c r="K104" s="91">
        <f>H104/'סכום נכסי הקרן'!$C$42</f>
        <v>9.0737282224603183E-4</v>
      </c>
    </row>
    <row r="105" spans="2:11">
      <c r="B105" s="86" t="s">
        <v>1996</v>
      </c>
      <c r="C105" s="87">
        <v>8278</v>
      </c>
      <c r="D105" s="88" t="s">
        <v>129</v>
      </c>
      <c r="E105" s="97">
        <v>44256</v>
      </c>
      <c r="F105" s="90">
        <v>50886.49</v>
      </c>
      <c r="G105" s="98">
        <v>106.9448</v>
      </c>
      <c r="H105" s="90">
        <v>191.50557000000001</v>
      </c>
      <c r="I105" s="91">
        <v>2.0354460000000002E-4</v>
      </c>
      <c r="J105" s="91">
        <f t="shared" si="1"/>
        <v>1.0341564235137079E-3</v>
      </c>
      <c r="K105" s="91">
        <f>H105/'סכום נכסי הקרן'!$C$42</f>
        <v>9.7261066150414996E-5</v>
      </c>
    </row>
    <row r="106" spans="2:11">
      <c r="B106" s="86" t="s">
        <v>1997</v>
      </c>
      <c r="C106" s="87">
        <v>8413</v>
      </c>
      <c r="D106" s="88" t="s">
        <v>131</v>
      </c>
      <c r="E106" s="97">
        <v>44661</v>
      </c>
      <c r="F106" s="90">
        <v>18606.009999999998</v>
      </c>
      <c r="G106" s="98">
        <v>147.36240000000001</v>
      </c>
      <c r="H106" s="90">
        <v>102.90073</v>
      </c>
      <c r="I106" s="91">
        <v>1.2339733333333335E-4</v>
      </c>
      <c r="J106" s="91">
        <f t="shared" si="1"/>
        <v>5.556780981030979E-4</v>
      </c>
      <c r="K106" s="91">
        <f>H106/'סכום נכסי הקרן'!$C$42</f>
        <v>5.22608021659944E-5</v>
      </c>
    </row>
    <row r="107" spans="2:11">
      <c r="B107" s="86" t="s">
        <v>1998</v>
      </c>
      <c r="C107" s="87">
        <v>7053</v>
      </c>
      <c r="D107" s="88" t="s">
        <v>136</v>
      </c>
      <c r="E107" s="97">
        <v>43096</v>
      </c>
      <c r="F107" s="90">
        <v>7166941.7300000004</v>
      </c>
      <c r="G107" s="98">
        <v>50.495600000000003</v>
      </c>
      <c r="H107" s="90">
        <v>1826.5043700000001</v>
      </c>
      <c r="I107" s="91">
        <v>3.7746092894316955E-4</v>
      </c>
      <c r="J107" s="91">
        <f t="shared" si="1"/>
        <v>9.8633748710878644E-3</v>
      </c>
      <c r="K107" s="91">
        <f>H107/'סכום נכסי הקרן'!$C$42</f>
        <v>9.2763757395981786E-4</v>
      </c>
    </row>
    <row r="108" spans="2:11">
      <c r="B108" s="86" t="s">
        <v>1999</v>
      </c>
      <c r="C108" s="87">
        <v>8281</v>
      </c>
      <c r="D108" s="88" t="s">
        <v>131</v>
      </c>
      <c r="E108" s="97">
        <v>44302</v>
      </c>
      <c r="F108" s="90">
        <v>225565.14</v>
      </c>
      <c r="G108" s="98">
        <v>159.63059999999999</v>
      </c>
      <c r="H108" s="90">
        <v>1351.3464199999999</v>
      </c>
      <c r="I108" s="91">
        <v>1.1589959E-4</v>
      </c>
      <c r="J108" s="91">
        <f t="shared" si="1"/>
        <v>7.2974565733793153E-3</v>
      </c>
      <c r="K108" s="91">
        <f>H108/'סכום נכסי הקרן'!$C$42</f>
        <v>6.8631629642806977E-4</v>
      </c>
    </row>
    <row r="109" spans="2:11">
      <c r="B109" s="86" t="s">
        <v>2000</v>
      </c>
      <c r="C109" s="87">
        <v>5332</v>
      </c>
      <c r="D109" s="88" t="s">
        <v>129</v>
      </c>
      <c r="E109" s="97">
        <v>43318</v>
      </c>
      <c r="F109" s="90">
        <v>609319.84</v>
      </c>
      <c r="G109" s="98">
        <v>105.5604</v>
      </c>
      <c r="H109" s="90">
        <v>2263.4224199999999</v>
      </c>
      <c r="I109" s="91">
        <v>2.9401629629629628E-4</v>
      </c>
      <c r="J109" s="91">
        <f t="shared" si="1"/>
        <v>1.2222792448114909E-2</v>
      </c>
      <c r="K109" s="91">
        <f>H109/'סכום נכסי הקרן'!$C$42</f>
        <v>1.1495377273776025E-3</v>
      </c>
    </row>
    <row r="110" spans="2:11">
      <c r="B110" s="86" t="s">
        <v>2001</v>
      </c>
      <c r="C110" s="87">
        <v>5294</v>
      </c>
      <c r="D110" s="88" t="s">
        <v>132</v>
      </c>
      <c r="E110" s="97">
        <v>42646</v>
      </c>
      <c r="F110" s="90">
        <v>724053.84</v>
      </c>
      <c r="G110" s="98">
        <v>51.252400000000002</v>
      </c>
      <c r="H110" s="90">
        <v>1572.55204</v>
      </c>
      <c r="I110" s="91">
        <v>1.2067566666666668E-3</v>
      </c>
      <c r="J110" s="91">
        <f t="shared" si="1"/>
        <v>8.4919973527432403E-3</v>
      </c>
      <c r="K110" s="91">
        <f>H110/'סכום נכסי הקרן'!$C$42</f>
        <v>7.9866130257939783E-4</v>
      </c>
    </row>
    <row r="111" spans="2:11">
      <c r="B111" s="86" t="s">
        <v>2002</v>
      </c>
      <c r="C111" s="87">
        <v>8323</v>
      </c>
      <c r="D111" s="88" t="s">
        <v>129</v>
      </c>
      <c r="E111" s="97">
        <v>44406</v>
      </c>
      <c r="F111" s="90">
        <v>447258.22</v>
      </c>
      <c r="G111" s="98">
        <v>96.047300000000007</v>
      </c>
      <c r="H111" s="90">
        <v>1511.6900500000002</v>
      </c>
      <c r="I111" s="91">
        <v>2.9624125331010452E-5</v>
      </c>
      <c r="J111" s="91">
        <f t="shared" si="1"/>
        <v>8.1633342339298975E-3</v>
      </c>
      <c r="K111" s="91">
        <f>H111/'סכום נכסי הקרן'!$C$42</f>
        <v>7.6775096385955856E-4</v>
      </c>
    </row>
    <row r="112" spans="2:11">
      <c r="B112" s="86" t="s">
        <v>2003</v>
      </c>
      <c r="C112" s="87">
        <v>7060</v>
      </c>
      <c r="D112" s="88" t="s">
        <v>131</v>
      </c>
      <c r="E112" s="97">
        <v>44197</v>
      </c>
      <c r="F112" s="90">
        <v>271440.14</v>
      </c>
      <c r="G112" s="98">
        <v>115.27070000000001</v>
      </c>
      <c r="H112" s="90">
        <v>1174.2797399999999</v>
      </c>
      <c r="I112" s="91">
        <v>2.2514810360360359E-5</v>
      </c>
      <c r="J112" s="91">
        <f t="shared" si="1"/>
        <v>6.3412721422306754E-3</v>
      </c>
      <c r="K112" s="91">
        <f>H112/'סכום נכסי הקרן'!$C$42</f>
        <v>5.9638839471474439E-4</v>
      </c>
    </row>
    <row r="113" spans="2:11">
      <c r="B113" s="86" t="s">
        <v>2004</v>
      </c>
      <c r="C113" s="123">
        <v>60833</v>
      </c>
      <c r="D113" s="88" t="s">
        <v>129</v>
      </c>
      <c r="E113" s="97">
        <v>42555</v>
      </c>
      <c r="F113" s="90">
        <v>218578.98</v>
      </c>
      <c r="G113" s="98">
        <v>100</v>
      </c>
      <c r="H113" s="90">
        <v>769.17943000000002</v>
      </c>
      <c r="I113" s="91">
        <v>1.456998190332272E-4</v>
      </c>
      <c r="J113" s="91">
        <f t="shared" si="1"/>
        <v>4.1536747383854808E-3</v>
      </c>
      <c r="K113" s="91">
        <f>H113/'סכום נכסי הקרן'!$C$42</f>
        <v>3.9064770503943307E-4</v>
      </c>
    </row>
    <row r="114" spans="2:11">
      <c r="B114" s="86" t="s">
        <v>2005</v>
      </c>
      <c r="C114" s="87">
        <v>8313</v>
      </c>
      <c r="D114" s="88" t="s">
        <v>129</v>
      </c>
      <c r="E114" s="97">
        <v>44357</v>
      </c>
      <c r="F114" s="90">
        <v>56810.19</v>
      </c>
      <c r="G114" s="98">
        <v>102.2286</v>
      </c>
      <c r="H114" s="90">
        <v>204.37035999999998</v>
      </c>
      <c r="I114" s="91">
        <v>4.0655411437908497E-3</v>
      </c>
      <c r="J114" s="91">
        <f t="shared" si="1"/>
        <v>1.1036280593290781E-3</v>
      </c>
      <c r="K114" s="91">
        <f>H114/'סכום נכסי הקרן'!$C$42</f>
        <v>1.0379478311332733E-4</v>
      </c>
    </row>
    <row r="115" spans="2:11">
      <c r="B115" s="86" t="s">
        <v>2006</v>
      </c>
      <c r="C115" s="87">
        <v>6657</v>
      </c>
      <c r="D115" s="88" t="s">
        <v>129</v>
      </c>
      <c r="E115" s="97">
        <v>42916</v>
      </c>
      <c r="F115" s="90">
        <v>94679.039999999994</v>
      </c>
      <c r="G115" s="98">
        <v>95.878399999999999</v>
      </c>
      <c r="H115" s="90">
        <v>319.44337999999999</v>
      </c>
      <c r="I115" s="91">
        <v>4.0639151559519809E-3</v>
      </c>
      <c r="J115" s="91">
        <f t="shared" si="1"/>
        <v>1.7250381979799871E-3</v>
      </c>
      <c r="K115" s="91">
        <f>H115/'סכום נכסי הקרן'!$C$42</f>
        <v>1.6223759817269104E-4</v>
      </c>
    </row>
    <row r="116" spans="2:11">
      <c r="B116" s="86" t="s">
        <v>2007</v>
      </c>
      <c r="C116" s="87">
        <v>7009</v>
      </c>
      <c r="D116" s="88" t="s">
        <v>129</v>
      </c>
      <c r="E116" s="97">
        <v>42916</v>
      </c>
      <c r="F116" s="90">
        <v>65393.94</v>
      </c>
      <c r="G116" s="98">
        <v>98.380700000000004</v>
      </c>
      <c r="H116" s="90">
        <v>226.39492999999999</v>
      </c>
      <c r="I116" s="91">
        <v>4.0639148281021971E-3</v>
      </c>
      <c r="J116" s="91">
        <f t="shared" si="1"/>
        <v>1.2225637672598046E-3</v>
      </c>
      <c r="K116" s="91">
        <f>H116/'סכום נכסי הקרן'!$C$42</f>
        <v>1.1498053170384847E-4</v>
      </c>
    </row>
    <row r="117" spans="2:11">
      <c r="B117" s="86" t="s">
        <v>2008</v>
      </c>
      <c r="C117" s="87">
        <v>7987</v>
      </c>
      <c r="D117" s="88" t="s">
        <v>129</v>
      </c>
      <c r="E117" s="97">
        <v>42916</v>
      </c>
      <c r="F117" s="90">
        <v>76602.17</v>
      </c>
      <c r="G117" s="98">
        <v>99.990200000000002</v>
      </c>
      <c r="H117" s="90">
        <v>269.53661</v>
      </c>
      <c r="I117" s="91">
        <v>4.0639460015680119E-3</v>
      </c>
      <c r="J117" s="91">
        <f t="shared" si="1"/>
        <v>1.4555347742815474E-3</v>
      </c>
      <c r="K117" s="91">
        <f>H117/'סכום נכסי הקרן'!$C$42</f>
        <v>1.3689115180915421E-4</v>
      </c>
    </row>
    <row r="118" spans="2:11">
      <c r="B118" s="86" t="s">
        <v>2009</v>
      </c>
      <c r="C118" s="87">
        <v>7988</v>
      </c>
      <c r="D118" s="88" t="s">
        <v>129</v>
      </c>
      <c r="E118" s="97">
        <v>42916</v>
      </c>
      <c r="F118" s="90">
        <v>76551.63</v>
      </c>
      <c r="G118" s="98">
        <v>0.81669999999999998</v>
      </c>
      <c r="H118" s="90">
        <v>2.2000799999999998</v>
      </c>
      <c r="I118" s="91">
        <v>4.0639460015680119E-3</v>
      </c>
      <c r="J118" s="91">
        <f t="shared" si="1"/>
        <v>1.1880734666067613E-5</v>
      </c>
      <c r="K118" s="91">
        <f>H118/'סכום נכסי הקרן'!$C$42</f>
        <v>1.1173676380076309E-6</v>
      </c>
    </row>
    <row r="119" spans="2:11">
      <c r="B119" s="86" t="s">
        <v>2010</v>
      </c>
      <c r="C119" s="87">
        <v>8271</v>
      </c>
      <c r="D119" s="88" t="s">
        <v>129</v>
      </c>
      <c r="E119" s="97">
        <v>42916</v>
      </c>
      <c r="F119" s="90">
        <v>47076.94</v>
      </c>
      <c r="G119" s="98">
        <v>108.1523</v>
      </c>
      <c r="H119" s="90">
        <v>179.16917999999998</v>
      </c>
      <c r="I119" s="91">
        <v>4.0639133333333329E-3</v>
      </c>
      <c r="J119" s="91">
        <f t="shared" si="1"/>
        <v>9.6753822039058045E-4</v>
      </c>
      <c r="K119" s="91">
        <f>H119/'סכום נכסי הקרן'!$C$42</f>
        <v>9.0995710819772026E-5</v>
      </c>
    </row>
    <row r="120" spans="2:11">
      <c r="B120" s="86" t="s">
        <v>2011</v>
      </c>
      <c r="C120" s="123">
        <v>60834</v>
      </c>
      <c r="D120" s="88" t="s">
        <v>129</v>
      </c>
      <c r="E120" s="97">
        <v>42555</v>
      </c>
      <c r="F120" s="90">
        <v>18152.43</v>
      </c>
      <c r="G120" s="98">
        <v>100</v>
      </c>
      <c r="H120" s="90">
        <v>63.878399999999999</v>
      </c>
      <c r="I120" s="91">
        <v>1.5179153388390242E-4</v>
      </c>
      <c r="J120" s="91">
        <f t="shared" si="1"/>
        <v>3.4495214778232315E-4</v>
      </c>
      <c r="K120" s="91">
        <f>H120/'סכום נכסי הקרן'!$C$42</f>
        <v>3.2442300701659325E-5</v>
      </c>
    </row>
    <row r="121" spans="2:11">
      <c r="B121" s="86" t="s">
        <v>2012</v>
      </c>
      <c r="C121" s="123">
        <v>87957</v>
      </c>
      <c r="D121" s="88" t="s">
        <v>131</v>
      </c>
      <c r="E121" s="97">
        <v>44895</v>
      </c>
      <c r="F121" s="90">
        <v>45635.519999999997</v>
      </c>
      <c r="G121" s="98">
        <v>100</v>
      </c>
      <c r="H121" s="90">
        <v>171.27010999999999</v>
      </c>
      <c r="I121" s="91">
        <v>7.6861230969881304E-5</v>
      </c>
      <c r="J121" s="91">
        <f t="shared" si="1"/>
        <v>9.2488215571170755E-4</v>
      </c>
      <c r="K121" s="91">
        <f>H121/'סכום נכסי הקרן'!$C$42</f>
        <v>8.6983963434060182E-5</v>
      </c>
    </row>
    <row r="122" spans="2:11">
      <c r="B122" s="86" t="s">
        <v>2013</v>
      </c>
      <c r="C122" s="87">
        <v>7991</v>
      </c>
      <c r="D122" s="88" t="s">
        <v>129</v>
      </c>
      <c r="E122" s="97">
        <v>44105</v>
      </c>
      <c r="F122" s="90">
        <v>291061.82</v>
      </c>
      <c r="G122" s="98">
        <v>109.4187</v>
      </c>
      <c r="H122" s="90">
        <v>1120.71722</v>
      </c>
      <c r="I122" s="91">
        <v>5.7515811111111111E-5</v>
      </c>
      <c r="J122" s="91">
        <f t="shared" si="1"/>
        <v>6.0520271656089438E-3</v>
      </c>
      <c r="K122" s="91">
        <f>H122/'סכום נכסי הקרן'!$C$42</f>
        <v>5.6918528098336358E-4</v>
      </c>
    </row>
    <row r="123" spans="2:11">
      <c r="B123" s="86" t="s">
        <v>2014</v>
      </c>
      <c r="C123" s="87">
        <v>9229</v>
      </c>
      <c r="D123" s="88" t="s">
        <v>129</v>
      </c>
      <c r="E123" s="97">
        <v>44735</v>
      </c>
      <c r="F123" s="90">
        <v>44464.68</v>
      </c>
      <c r="G123" s="98">
        <v>99.527100000000004</v>
      </c>
      <c r="H123" s="90">
        <v>155.73126999999999</v>
      </c>
      <c r="I123" s="91">
        <v>2.9611957333333335E-4</v>
      </c>
      <c r="J123" s="91">
        <f t="shared" si="1"/>
        <v>8.4097028202598787E-4</v>
      </c>
      <c r="K123" s="91">
        <f>H123/'סכום נכסי הקרן'!$C$42</f>
        <v>7.9092160886798954E-5</v>
      </c>
    </row>
    <row r="124" spans="2:11">
      <c r="B124" s="86" t="s">
        <v>2015</v>
      </c>
      <c r="C124" s="87">
        <v>7027</v>
      </c>
      <c r="D124" s="88" t="s">
        <v>132</v>
      </c>
      <c r="E124" s="97">
        <v>43738</v>
      </c>
      <c r="F124" s="90">
        <v>312184.01</v>
      </c>
      <c r="G124" s="98">
        <v>95.965100000000007</v>
      </c>
      <c r="H124" s="90">
        <v>1269.5328400000001</v>
      </c>
      <c r="I124" s="91">
        <v>1.3007667083333335E-4</v>
      </c>
      <c r="J124" s="91">
        <f t="shared" si="1"/>
        <v>6.8556519862456233E-3</v>
      </c>
      <c r="K124" s="91">
        <f>H124/'סכום נכסי הקרן'!$C$42</f>
        <v>6.4476514981451566E-4</v>
      </c>
    </row>
    <row r="125" spans="2:11">
      <c r="B125" s="86" t="s">
        <v>2016</v>
      </c>
      <c r="C125" s="87">
        <v>9246</v>
      </c>
      <c r="D125" s="88" t="s">
        <v>131</v>
      </c>
      <c r="E125" s="97">
        <v>44816</v>
      </c>
      <c r="F125" s="90">
        <v>317493</v>
      </c>
      <c r="G125" s="98">
        <v>101.0787</v>
      </c>
      <c r="H125" s="90">
        <v>1204.4045000000001</v>
      </c>
      <c r="I125" s="91">
        <v>1.9500397727272728E-4</v>
      </c>
      <c r="J125" s="91">
        <f t="shared" si="1"/>
        <v>6.5039499905084515E-3</v>
      </c>
      <c r="K125" s="91">
        <f>H125/'סכום נכסי הקרן'!$C$42</f>
        <v>6.1168803469453922E-4</v>
      </c>
    </row>
    <row r="126" spans="2:11">
      <c r="B126" s="86" t="s">
        <v>2017</v>
      </c>
      <c r="C126" s="87">
        <v>9245</v>
      </c>
      <c r="D126" s="88" t="s">
        <v>129</v>
      </c>
      <c r="E126" s="97">
        <v>44816</v>
      </c>
      <c r="F126" s="90">
        <v>29618</v>
      </c>
      <c r="G126" s="98">
        <v>102.8746</v>
      </c>
      <c r="H126" s="90">
        <v>107.22182000000001</v>
      </c>
      <c r="I126" s="91">
        <v>2.0931666666666667E-4</v>
      </c>
      <c r="J126" s="91">
        <f t="shared" si="1"/>
        <v>5.7901257855753516E-4</v>
      </c>
      <c r="K126" s="91">
        <f>H126/'סכום נכסי הקרן'!$C$42</f>
        <v>5.4455379693592674E-5</v>
      </c>
    </row>
    <row r="127" spans="2:11">
      <c r="B127" s="86" t="s">
        <v>2018</v>
      </c>
      <c r="C127" s="87">
        <v>8412</v>
      </c>
      <c r="D127" s="88" t="s">
        <v>131</v>
      </c>
      <c r="E127" s="97">
        <v>44440</v>
      </c>
      <c r="F127" s="90">
        <v>68518.3</v>
      </c>
      <c r="G127" s="98">
        <v>99.973600000000005</v>
      </c>
      <c r="H127" s="90">
        <v>257.08129000000002</v>
      </c>
      <c r="I127" s="91">
        <v>2.3226534169491525E-4</v>
      </c>
      <c r="J127" s="91">
        <f t="shared" si="1"/>
        <v>1.3882743327971628E-3</v>
      </c>
      <c r="K127" s="91">
        <f>H127/'סכום נכסי הקרן'!$C$42</f>
        <v>1.3056539479621413E-4</v>
      </c>
    </row>
    <row r="128" spans="2:11">
      <c r="B128" s="86" t="s">
        <v>2019</v>
      </c>
      <c r="C128" s="87">
        <v>7018</v>
      </c>
      <c r="D128" s="88" t="s">
        <v>129</v>
      </c>
      <c r="E128" s="97">
        <v>43525</v>
      </c>
      <c r="F128" s="90">
        <v>499067.14</v>
      </c>
      <c r="G128" s="98">
        <v>108.2933</v>
      </c>
      <c r="H128" s="90">
        <v>1901.86565</v>
      </c>
      <c r="I128" s="91">
        <v>3.0893940454545454E-5</v>
      </c>
      <c r="J128" s="91">
        <f t="shared" si="1"/>
        <v>1.0270336150575533E-2</v>
      </c>
      <c r="K128" s="91">
        <f>H128/'סכום נכסי הקרן'!$C$42</f>
        <v>9.6591175282187359E-4</v>
      </c>
    </row>
    <row r="129" spans="2:11">
      <c r="B129" s="86" t="s">
        <v>2020</v>
      </c>
      <c r="C129" s="87">
        <v>8287</v>
      </c>
      <c r="D129" s="88" t="s">
        <v>129</v>
      </c>
      <c r="E129" s="97">
        <v>43800</v>
      </c>
      <c r="F129" s="90">
        <v>103057.22</v>
      </c>
      <c r="G129" s="98">
        <v>213.8672</v>
      </c>
      <c r="H129" s="90">
        <v>775.60726999999997</v>
      </c>
      <c r="I129" s="91">
        <v>7.8594643939393935E-4</v>
      </c>
      <c r="J129" s="91">
        <f t="shared" si="1"/>
        <v>4.1883859586665318E-3</v>
      </c>
      <c r="K129" s="91">
        <f>H129/'סכום נכסי הקרן'!$C$42</f>
        <v>3.939122501461069E-4</v>
      </c>
    </row>
    <row r="130" spans="2:11">
      <c r="B130" s="86" t="s">
        <v>2021</v>
      </c>
      <c r="C130" s="123">
        <v>1181106</v>
      </c>
      <c r="D130" s="88" t="s">
        <v>129</v>
      </c>
      <c r="E130" s="97">
        <v>44287</v>
      </c>
      <c r="F130" s="90">
        <v>77886.3</v>
      </c>
      <c r="G130" s="98">
        <v>123.11279999999999</v>
      </c>
      <c r="H130" s="90">
        <v>337.42990999999995</v>
      </c>
      <c r="I130" s="91">
        <v>5.4436386666666667E-4</v>
      </c>
      <c r="J130" s="91">
        <f t="shared" si="1"/>
        <v>1.8221679343956014E-3</v>
      </c>
      <c r="K130" s="91">
        <f>H130/'סכום נכסי הקרן'!$C$42</f>
        <v>1.7137252351270293E-4</v>
      </c>
    </row>
    <row r="131" spans="2:11">
      <c r="B131" s="86" t="s">
        <v>2022</v>
      </c>
      <c r="C131" s="123">
        <v>62171</v>
      </c>
      <c r="D131" s="88" t="s">
        <v>129</v>
      </c>
      <c r="E131" s="97">
        <v>42549</v>
      </c>
      <c r="F131" s="90">
        <v>54055.74</v>
      </c>
      <c r="G131" s="98">
        <v>100</v>
      </c>
      <c r="H131" s="90">
        <v>190.22216</v>
      </c>
      <c r="I131" s="91">
        <v>1.1602703047303326E-5</v>
      </c>
      <c r="J131" s="91">
        <f t="shared" si="1"/>
        <v>1.0272258329543746E-3</v>
      </c>
      <c r="K131" s="91">
        <f>H131/'סכום נכסי הקרן'!$C$42</f>
        <v>9.6609253125299837E-5</v>
      </c>
    </row>
    <row r="132" spans="2:11">
      <c r="B132" s="86" t="s">
        <v>2023</v>
      </c>
      <c r="C132" s="123">
        <v>62172</v>
      </c>
      <c r="D132" s="88" t="s">
        <v>129</v>
      </c>
      <c r="E132" s="97">
        <v>42549</v>
      </c>
      <c r="F132" s="90">
        <v>118329.03</v>
      </c>
      <c r="G132" s="98">
        <v>100</v>
      </c>
      <c r="H132" s="90">
        <v>416.39985999999999</v>
      </c>
      <c r="I132" s="91">
        <v>5.2444987775061115E-5</v>
      </c>
      <c r="J132" s="91">
        <f t="shared" si="1"/>
        <v>2.2486165283297434E-3</v>
      </c>
      <c r="K132" s="91">
        <f>H132/'סכום נכסי הקרן'!$C$42</f>
        <v>2.1147945894463302E-4</v>
      </c>
    </row>
    <row r="133" spans="2:11">
      <c r="B133" s="86" t="s">
        <v>2024</v>
      </c>
      <c r="C133" s="87">
        <v>7000</v>
      </c>
      <c r="D133" s="88" t="s">
        <v>129</v>
      </c>
      <c r="E133" s="97">
        <v>42555</v>
      </c>
      <c r="F133" s="90"/>
      <c r="G133" s="98">
        <v>83.055300000000003</v>
      </c>
      <c r="H133" s="90">
        <v>-1.0000000242143869E-5</v>
      </c>
      <c r="I133" s="91">
        <v>1.1666669999999999E-2</v>
      </c>
      <c r="J133" s="91">
        <f t="shared" si="1"/>
        <v>-5.4001377012437372E-11</v>
      </c>
      <c r="K133" s="91">
        <f>H133/'סכום נכסי הקרן'!$C$42</f>
        <v>-5.078759249954562E-12</v>
      </c>
    </row>
    <row r="134" spans="2:11">
      <c r="B134" s="86" t="s">
        <v>2025</v>
      </c>
      <c r="C134" s="123">
        <v>62173</v>
      </c>
      <c r="D134" s="88" t="s">
        <v>129</v>
      </c>
      <c r="E134" s="97">
        <v>42549</v>
      </c>
      <c r="F134" s="90">
        <v>362337.64</v>
      </c>
      <c r="G134" s="98">
        <v>100</v>
      </c>
      <c r="H134" s="90">
        <v>1275.0661399999999</v>
      </c>
      <c r="I134" s="91">
        <v>3.3716317365269457E-4</v>
      </c>
      <c r="J134" s="91">
        <f t="shared" ref="J134:J191" si="2">IFERROR(H134/$H$11,0)</f>
        <v>6.8855325674643747E-3</v>
      </c>
      <c r="K134" s="91">
        <f>H134/'סכום נכסי הקרן'!$C$42</f>
        <v>6.4757537960224499E-4</v>
      </c>
    </row>
    <row r="135" spans="2:11">
      <c r="B135" s="86" t="s">
        <v>2026</v>
      </c>
      <c r="C135" s="123">
        <v>87956</v>
      </c>
      <c r="D135" s="88" t="s">
        <v>131</v>
      </c>
      <c r="E135" s="97">
        <v>44837</v>
      </c>
      <c r="F135" s="90">
        <v>29253.54</v>
      </c>
      <c r="G135" s="98">
        <v>100</v>
      </c>
      <c r="H135" s="90">
        <v>109.78852999999999</v>
      </c>
      <c r="I135" s="91">
        <v>3.8413737744279728E-5</v>
      </c>
      <c r="J135" s="91">
        <f t="shared" si="2"/>
        <v>5.9287316566106879E-4</v>
      </c>
      <c r="K135" s="91">
        <f>H135/'סכום נכסי הקרן'!$C$42</f>
        <v>5.5758949877472601E-5</v>
      </c>
    </row>
    <row r="136" spans="2:11">
      <c r="B136" s="86" t="s">
        <v>2027</v>
      </c>
      <c r="C136" s="87">
        <v>8299</v>
      </c>
      <c r="D136" s="88" t="s">
        <v>132</v>
      </c>
      <c r="E136" s="97">
        <v>44286</v>
      </c>
      <c r="F136" s="90">
        <v>176100.24</v>
      </c>
      <c r="G136" s="98">
        <v>99.711500000000001</v>
      </c>
      <c r="H136" s="90">
        <v>744.08947000000001</v>
      </c>
      <c r="I136" s="91">
        <v>3.9702610000000001E-4</v>
      </c>
      <c r="J136" s="91">
        <f t="shared" si="2"/>
        <v>4.0181855027475724E-3</v>
      </c>
      <c r="K136" s="91">
        <f>H136/'סכום נכסי הקרן'!$C$42</f>
        <v>3.7790511870488798E-4</v>
      </c>
    </row>
    <row r="137" spans="2:11">
      <c r="B137" s="86" t="s">
        <v>2028</v>
      </c>
      <c r="C137" s="87">
        <v>5326</v>
      </c>
      <c r="D137" s="88" t="s">
        <v>132</v>
      </c>
      <c r="E137" s="97">
        <v>43220</v>
      </c>
      <c r="F137" s="90">
        <v>813619.1</v>
      </c>
      <c r="G137" s="98">
        <v>91.823800000000006</v>
      </c>
      <c r="H137" s="90">
        <v>3165.8938900000003</v>
      </c>
      <c r="I137" s="91">
        <v>6.7515546923076924E-4</v>
      </c>
      <c r="J137" s="91">
        <f t="shared" si="2"/>
        <v>1.7096262539550679E-2</v>
      </c>
      <c r="K137" s="91">
        <f>H137/'סכום נכסי הקרן'!$C$42</f>
        <v>1.6078812488873545E-3</v>
      </c>
    </row>
    <row r="138" spans="2:11">
      <c r="B138" s="86" t="s">
        <v>2029</v>
      </c>
      <c r="C138" s="87">
        <v>7036</v>
      </c>
      <c r="D138" s="88" t="s">
        <v>129</v>
      </c>
      <c r="E138" s="97">
        <v>37987</v>
      </c>
      <c r="F138" s="90">
        <v>1292974.54</v>
      </c>
      <c r="G138" s="98">
        <v>120.93770000000001</v>
      </c>
      <c r="H138" s="90">
        <v>5502.6380199999994</v>
      </c>
      <c r="I138" s="91">
        <v>6.353218421052631E-5</v>
      </c>
      <c r="J138" s="91">
        <f t="shared" si="2"/>
        <v>2.9715002308568623E-2</v>
      </c>
      <c r="K138" s="91">
        <f>H138/'סכום נכסי הקרן'!$C$42</f>
        <v>2.794657306651752E-3</v>
      </c>
    </row>
    <row r="139" spans="2:11">
      <c r="B139" s="86" t="s">
        <v>2030</v>
      </c>
      <c r="C139" s="123">
        <v>62174</v>
      </c>
      <c r="D139" s="88" t="s">
        <v>129</v>
      </c>
      <c r="E139" s="97">
        <v>42549</v>
      </c>
      <c r="F139" s="90">
        <v>86857.67</v>
      </c>
      <c r="G139" s="98">
        <v>100</v>
      </c>
      <c r="H139" s="90">
        <v>305.65214000000003</v>
      </c>
      <c r="I139" s="91">
        <v>1.5959597935379644E-4</v>
      </c>
      <c r="J139" s="91">
        <f t="shared" si="2"/>
        <v>1.6505636047124432E-3</v>
      </c>
      <c r="K139" s="91">
        <f>H139/'סכום נכסי הקרן'!$C$42</f>
        <v>1.5523335957046006E-4</v>
      </c>
    </row>
    <row r="140" spans="2:11">
      <c r="B140" s="86" t="s">
        <v>2031</v>
      </c>
      <c r="C140" s="123">
        <v>60837</v>
      </c>
      <c r="D140" s="88" t="s">
        <v>129</v>
      </c>
      <c r="E140" s="97">
        <v>42555</v>
      </c>
      <c r="F140" s="90">
        <v>45191.360000000001</v>
      </c>
      <c r="G140" s="98">
        <v>100</v>
      </c>
      <c r="H140" s="90">
        <v>159.02839</v>
      </c>
      <c r="I140" s="91">
        <v>7.7599966742880898E-5</v>
      </c>
      <c r="J140" s="91">
        <f t="shared" si="2"/>
        <v>8.587751836123779E-4</v>
      </c>
      <c r="K140" s="91">
        <f>H140/'סכום נכסי הקרן'!$C$42</f>
        <v>8.076668871607231E-5</v>
      </c>
    </row>
    <row r="141" spans="2:11">
      <c r="B141" s="86" t="s">
        <v>2032</v>
      </c>
      <c r="C141" s="87">
        <v>5309</v>
      </c>
      <c r="D141" s="88" t="s">
        <v>129</v>
      </c>
      <c r="E141" s="97">
        <v>42795</v>
      </c>
      <c r="F141" s="90">
        <v>590275</v>
      </c>
      <c r="G141" s="98">
        <v>112.96040000000001</v>
      </c>
      <c r="H141" s="90">
        <v>2346.3882599999997</v>
      </c>
      <c r="I141" s="91">
        <v>8.7622100000000005E-4</v>
      </c>
      <c r="J141" s="91">
        <f t="shared" si="2"/>
        <v>1.2670819397765567E-2</v>
      </c>
      <c r="K141" s="91">
        <f>H141/'סכום נכסי הקרן'!$C$42</f>
        <v>1.1916740790903215E-3</v>
      </c>
    </row>
    <row r="142" spans="2:11">
      <c r="B142" s="86" t="s">
        <v>2033</v>
      </c>
      <c r="C142" s="87">
        <v>7046</v>
      </c>
      <c r="D142" s="88" t="s">
        <v>129</v>
      </c>
      <c r="E142" s="97">
        <v>43795</v>
      </c>
      <c r="F142" s="90">
        <v>302104.65999999997</v>
      </c>
      <c r="G142" s="98">
        <v>160.65639999999999</v>
      </c>
      <c r="H142" s="90">
        <v>1707.9483</v>
      </c>
      <c r="I142" s="91">
        <v>3.4846362222222226E-5</v>
      </c>
      <c r="J142" s="91">
        <f t="shared" si="2"/>
        <v>9.2231557832720863E-3</v>
      </c>
      <c r="K142" s="91">
        <f>H142/'סכום נכסי הקרן'!$C$42</f>
        <v>8.6742580170273296E-4</v>
      </c>
    </row>
    <row r="143" spans="2:11">
      <c r="B143" s="86" t="s">
        <v>2034</v>
      </c>
      <c r="C143" s="87">
        <v>8315</v>
      </c>
      <c r="D143" s="88" t="s">
        <v>129</v>
      </c>
      <c r="E143" s="97">
        <v>44337</v>
      </c>
      <c r="F143" s="90">
        <v>479301.9</v>
      </c>
      <c r="G143" s="98">
        <v>83.593100000000007</v>
      </c>
      <c r="H143" s="90">
        <v>1409.9342199999999</v>
      </c>
      <c r="I143" s="91">
        <v>9.555454032894737E-5</v>
      </c>
      <c r="J143" s="91">
        <f t="shared" si="2"/>
        <v>7.6138387533312432E-3</v>
      </c>
      <c r="K143" s="91">
        <f>H143/'סכום נכסי הקרן'!$C$42</f>
        <v>7.1607162882601143E-4</v>
      </c>
    </row>
    <row r="144" spans="2:11">
      <c r="B144" s="86" t="s">
        <v>2035</v>
      </c>
      <c r="C144" s="123">
        <v>62175</v>
      </c>
      <c r="D144" s="88" t="s">
        <v>129</v>
      </c>
      <c r="E144" s="97">
        <v>42549</v>
      </c>
      <c r="F144" s="90">
        <v>306529.15999999997</v>
      </c>
      <c r="G144" s="98">
        <v>100</v>
      </c>
      <c r="H144" s="90">
        <v>1078.6761200000001</v>
      </c>
      <c r="I144" s="91">
        <v>2.3788022813688208E-5</v>
      </c>
      <c r="J144" s="91">
        <f t="shared" si="2"/>
        <v>5.8249994419945234E-3</v>
      </c>
      <c r="K144" s="91">
        <f>H144/'סכום נכסי הקרן'!$C$42</f>
        <v>5.4783361895005447E-4</v>
      </c>
    </row>
    <row r="145" spans="2:11">
      <c r="B145" s="86" t="s">
        <v>2036</v>
      </c>
      <c r="C145" s="123">
        <v>62176</v>
      </c>
      <c r="D145" s="88" t="s">
        <v>129</v>
      </c>
      <c r="E145" s="97">
        <v>42549</v>
      </c>
      <c r="F145" s="90">
        <v>59497.23</v>
      </c>
      <c r="G145" s="98">
        <v>100</v>
      </c>
      <c r="H145" s="90">
        <v>209.37073999999998</v>
      </c>
      <c r="I145" s="91">
        <v>4.0643574743075022E-5</v>
      </c>
      <c r="J145" s="91">
        <f t="shared" si="2"/>
        <v>1.1306307992337684E-3</v>
      </c>
      <c r="K145" s="91">
        <f>H145/'סכום נכסי הקרן'!$C$42</f>
        <v>1.0633435566966192E-4</v>
      </c>
    </row>
    <row r="146" spans="2:11">
      <c r="B146" s="86" t="s">
        <v>2037</v>
      </c>
      <c r="C146" s="87">
        <v>8296</v>
      </c>
      <c r="D146" s="88" t="s">
        <v>129</v>
      </c>
      <c r="E146" s="97">
        <v>44085</v>
      </c>
      <c r="F146" s="90">
        <v>74853</v>
      </c>
      <c r="G146" s="98">
        <v>104.5996</v>
      </c>
      <c r="H146" s="90">
        <v>275.52340999999996</v>
      </c>
      <c r="I146" s="91">
        <v>6.3584230769230771E-5</v>
      </c>
      <c r="J146" s="91">
        <f t="shared" si="2"/>
        <v>1.487864317888513E-3</v>
      </c>
      <c r="K146" s="91">
        <f>H146/'סכום נכסי הקרן'!$C$42</f>
        <v>1.399317033232919E-4</v>
      </c>
    </row>
    <row r="147" spans="2:11">
      <c r="B147" s="86" t="s">
        <v>2038</v>
      </c>
      <c r="C147" s="123">
        <v>87955</v>
      </c>
      <c r="D147" s="88" t="s">
        <v>131</v>
      </c>
      <c r="E147" s="97">
        <v>44827</v>
      </c>
      <c r="F147" s="90">
        <v>34226.639999999999</v>
      </c>
      <c r="G147" s="98">
        <v>100</v>
      </c>
      <c r="H147" s="90">
        <v>128.45258000000001</v>
      </c>
      <c r="I147" s="91">
        <v>6.1631764867065388E-5</v>
      </c>
      <c r="J147" s="91">
        <f t="shared" si="2"/>
        <v>6.9366160328343681E-4</v>
      </c>
      <c r="K147" s="91">
        <f>H147/'סכום נכסי הקרן'!$C$42</f>
        <v>6.5237971305855366E-5</v>
      </c>
    </row>
    <row r="148" spans="2:11">
      <c r="B148" s="86" t="s">
        <v>2039</v>
      </c>
      <c r="C148" s="123">
        <v>84031</v>
      </c>
      <c r="D148" s="88" t="s">
        <v>129</v>
      </c>
      <c r="E148" s="97">
        <v>44314</v>
      </c>
      <c r="F148" s="90">
        <v>44469.35</v>
      </c>
      <c r="G148" s="98">
        <v>100</v>
      </c>
      <c r="H148" s="90">
        <v>156.48765</v>
      </c>
      <c r="I148" s="91">
        <v>7.0851009451080639E-4</v>
      </c>
      <c r="J148" s="91">
        <f t="shared" si="2"/>
        <v>8.4505483808154961E-4</v>
      </c>
      <c r="K148" s="91">
        <f>H148/'סכום נכסי הקרן'!$C$42</f>
        <v>7.9476308069645121E-5</v>
      </c>
    </row>
    <row r="149" spans="2:11">
      <c r="B149" s="86" t="s">
        <v>2040</v>
      </c>
      <c r="C149" s="87">
        <v>6653</v>
      </c>
      <c r="D149" s="88" t="s">
        <v>129</v>
      </c>
      <c r="E149" s="97">
        <v>39264</v>
      </c>
      <c r="F149" s="90">
        <v>3162514.94</v>
      </c>
      <c r="G149" s="98">
        <v>82.456999999999994</v>
      </c>
      <c r="H149" s="90">
        <v>9176.5489099999995</v>
      </c>
      <c r="I149" s="91">
        <v>3.1562182795641874E-4</v>
      </c>
      <c r="J149" s="91">
        <f t="shared" si="2"/>
        <v>4.9554626536263219E-2</v>
      </c>
      <c r="K149" s="91">
        <f>H149/'סכום נכסי הקרן'!$C$42</f>
        <v>4.6605481530799788E-3</v>
      </c>
    </row>
    <row r="150" spans="2:11">
      <c r="B150" s="86" t="s">
        <v>2041</v>
      </c>
      <c r="C150" s="87">
        <v>8410</v>
      </c>
      <c r="D150" s="88" t="s">
        <v>131</v>
      </c>
      <c r="E150" s="97">
        <v>44651</v>
      </c>
      <c r="F150" s="90">
        <v>8485.4587019999999</v>
      </c>
      <c r="G150" s="98">
        <v>114.31959999999999</v>
      </c>
      <c r="H150" s="90">
        <v>36.406135775999999</v>
      </c>
      <c r="I150" s="91">
        <v>5.6569676745764211E-5</v>
      </c>
      <c r="J150" s="91">
        <f t="shared" si="2"/>
        <v>1.9659814160007255E-4</v>
      </c>
      <c r="K150" s="91">
        <f>H150/'סכום נכסי הקרן'!$C$42</f>
        <v>1.8489799435027012E-5</v>
      </c>
    </row>
    <row r="151" spans="2:11">
      <c r="B151" s="86" t="s">
        <v>2042</v>
      </c>
      <c r="C151" s="87">
        <v>7001</v>
      </c>
      <c r="D151" s="88" t="s">
        <v>131</v>
      </c>
      <c r="E151" s="97">
        <v>43602</v>
      </c>
      <c r="F151" s="90">
        <v>270112.48</v>
      </c>
      <c r="G151" s="98">
        <v>73.470600000000005</v>
      </c>
      <c r="H151" s="90">
        <v>744.79508999999996</v>
      </c>
      <c r="I151" s="91">
        <v>4.6671444999999995E-4</v>
      </c>
      <c r="J151" s="91">
        <f t="shared" si="2"/>
        <v>4.0219959478200555E-3</v>
      </c>
      <c r="K151" s="91">
        <f>H151/'סכום נכסי הקרן'!$C$42</f>
        <v>3.7826348610640561E-4</v>
      </c>
    </row>
    <row r="152" spans="2:11">
      <c r="B152" s="86" t="s">
        <v>2043</v>
      </c>
      <c r="C152" s="87">
        <v>8319</v>
      </c>
      <c r="D152" s="88" t="s">
        <v>131</v>
      </c>
      <c r="E152" s="97">
        <v>44377</v>
      </c>
      <c r="F152" s="90">
        <v>108151.63</v>
      </c>
      <c r="G152" s="98">
        <v>105.48399999999999</v>
      </c>
      <c r="H152" s="90">
        <v>428.15226000000001</v>
      </c>
      <c r="I152" s="91">
        <v>1.247596167857143E-4</v>
      </c>
      <c r="J152" s="91">
        <f t="shared" si="2"/>
        <v>2.3120811051130846E-3</v>
      </c>
      <c r="K152" s="91">
        <f>H152/'סכום נכסי הקרן'!$C$42</f>
        <v>2.1744821982101973E-4</v>
      </c>
    </row>
    <row r="153" spans="2:11">
      <c r="B153" s="86" t="s">
        <v>2044</v>
      </c>
      <c r="C153" s="87">
        <v>8411</v>
      </c>
      <c r="D153" s="88" t="s">
        <v>131</v>
      </c>
      <c r="E153" s="97">
        <v>44651</v>
      </c>
      <c r="F153" s="90">
        <v>17649.753348999999</v>
      </c>
      <c r="G153" s="98">
        <v>103.40770000000001</v>
      </c>
      <c r="H153" s="90">
        <v>68.496768529999997</v>
      </c>
      <c r="I153" s="91">
        <v>8.4854515118646317E-5</v>
      </c>
      <c r="J153" s="91">
        <f t="shared" si="2"/>
        <v>3.6989197319551117E-4</v>
      </c>
      <c r="K153" s="91">
        <f>H153/'סכום נכסי הקרן'!$C$42</f>
        <v>3.478785883400673E-5</v>
      </c>
    </row>
    <row r="154" spans="2:11">
      <c r="B154" s="86" t="s">
        <v>2045</v>
      </c>
      <c r="C154" s="87">
        <v>9384</v>
      </c>
      <c r="D154" s="88" t="s">
        <v>131</v>
      </c>
      <c r="E154" s="97">
        <v>44910</v>
      </c>
      <c r="F154" s="90">
        <v>3312.1794690000006</v>
      </c>
      <c r="G154" s="98">
        <v>100</v>
      </c>
      <c r="H154" s="90">
        <v>12.430609533000002</v>
      </c>
      <c r="I154" s="91">
        <v>3.3121766477378844E-5</v>
      </c>
      <c r="J154" s="91">
        <f t="shared" si="2"/>
        <v>6.7127001563153926E-5</v>
      </c>
      <c r="K154" s="91">
        <f>H154/'סכום נכסי הקרן'!$C$42</f>
        <v>6.3132071619592707E-6</v>
      </c>
    </row>
    <row r="155" spans="2:11">
      <c r="B155" s="86" t="s">
        <v>2046</v>
      </c>
      <c r="C155" s="87">
        <v>5303</v>
      </c>
      <c r="D155" s="88" t="s">
        <v>131</v>
      </c>
      <c r="E155" s="97">
        <v>42788</v>
      </c>
      <c r="F155" s="90">
        <v>667862.05000000005</v>
      </c>
      <c r="G155" s="98">
        <v>82.371300000000005</v>
      </c>
      <c r="H155" s="90">
        <v>2064.6253200000001</v>
      </c>
      <c r="I155" s="91">
        <v>8.4317879467803896E-4</v>
      </c>
      <c r="J155" s="91">
        <f t="shared" si="2"/>
        <v>1.1149260759501902E-2</v>
      </c>
      <c r="K155" s="91">
        <f>H155/'סכום נכסי הקרן'!$C$42</f>
        <v>1.0485734687734761E-3</v>
      </c>
    </row>
    <row r="156" spans="2:11">
      <c r="B156" s="86" t="s">
        <v>2047</v>
      </c>
      <c r="C156" s="87">
        <v>7011</v>
      </c>
      <c r="D156" s="88" t="s">
        <v>131</v>
      </c>
      <c r="E156" s="97">
        <v>43651</v>
      </c>
      <c r="F156" s="90">
        <v>437199.5</v>
      </c>
      <c r="G156" s="98">
        <v>99.250500000000002</v>
      </c>
      <c r="H156" s="90">
        <v>1628.5118600000001</v>
      </c>
      <c r="I156" s="91">
        <v>5.1029241473353644E-4</v>
      </c>
      <c r="J156" s="91">
        <f t="shared" si="2"/>
        <v>8.7941880791626899E-3</v>
      </c>
      <c r="K156" s="91">
        <f>H156/'סכום נכסי הקרן'!$C$42</f>
        <v>8.2708194723628856E-4</v>
      </c>
    </row>
    <row r="157" spans="2:11">
      <c r="B157" s="86" t="s">
        <v>2048</v>
      </c>
      <c r="C157" s="123">
        <v>62177</v>
      </c>
      <c r="D157" s="88" t="s">
        <v>129</v>
      </c>
      <c r="E157" s="97">
        <v>42549</v>
      </c>
      <c r="F157" s="90">
        <v>192508.73</v>
      </c>
      <c r="G157" s="98">
        <v>100</v>
      </c>
      <c r="H157" s="90">
        <v>677.43820999999991</v>
      </c>
      <c r="I157" s="91">
        <v>5.3624999999999989E-5</v>
      </c>
      <c r="J157" s="91">
        <f t="shared" si="2"/>
        <v>3.6582595295015599E-3</v>
      </c>
      <c r="K157" s="91">
        <f>H157/'סכום נכסי הקרן'!$C$42</f>
        <v>3.440545491999461E-4</v>
      </c>
    </row>
    <row r="158" spans="2:11">
      <c r="B158" s="86" t="s">
        <v>2049</v>
      </c>
      <c r="C158" s="87">
        <v>8406</v>
      </c>
      <c r="D158" s="88" t="s">
        <v>129</v>
      </c>
      <c r="E158" s="97">
        <v>44621</v>
      </c>
      <c r="F158" s="90">
        <v>291202</v>
      </c>
      <c r="G158" s="98">
        <v>100</v>
      </c>
      <c r="H158" s="90">
        <v>1024.73984</v>
      </c>
      <c r="I158" s="91">
        <v>3.42591E-4</v>
      </c>
      <c r="J158" s="91">
        <f t="shared" si="2"/>
        <v>5.5337361099544475E-3</v>
      </c>
      <c r="K158" s="91">
        <f>H158/'סכום נכסי הקרן'!$C$42</f>
        <v>5.2044068151754373E-4</v>
      </c>
    </row>
    <row r="159" spans="2:11">
      <c r="B159" s="86" t="s">
        <v>2050</v>
      </c>
      <c r="C159" s="87">
        <v>7017</v>
      </c>
      <c r="D159" s="88" t="s">
        <v>130</v>
      </c>
      <c r="E159" s="97">
        <v>43709</v>
      </c>
      <c r="F159" s="90">
        <v>699291.62</v>
      </c>
      <c r="G159" s="98">
        <v>97.833500000000001</v>
      </c>
      <c r="H159" s="90">
        <v>684.14147000000003</v>
      </c>
      <c r="I159" s="91">
        <v>4.2381359999999998E-4</v>
      </c>
      <c r="J159" s="91">
        <f t="shared" si="2"/>
        <v>3.6944580556722744E-3</v>
      </c>
      <c r="K159" s="91">
        <f>H159/'סכום נכסי הקרן'!$C$42</f>
        <v>3.4745897349049512E-4</v>
      </c>
    </row>
    <row r="160" spans="2:11">
      <c r="B160" s="86" t="s">
        <v>2051</v>
      </c>
      <c r="C160" s="87">
        <v>6885</v>
      </c>
      <c r="D160" s="88" t="s">
        <v>131</v>
      </c>
      <c r="E160" s="97">
        <v>43602</v>
      </c>
      <c r="F160" s="90">
        <v>313592.8</v>
      </c>
      <c r="G160" s="98">
        <v>92.914400000000001</v>
      </c>
      <c r="H160" s="90">
        <v>1093.5223799999999</v>
      </c>
      <c r="I160" s="91">
        <v>5.4850221990075741E-4</v>
      </c>
      <c r="J160" s="91">
        <f t="shared" si="2"/>
        <v>5.9051712884016774E-3</v>
      </c>
      <c r="K160" s="91">
        <f>H160/'סכום נכסי הקרן'!$C$42</f>
        <v>5.5537367679769955E-4</v>
      </c>
    </row>
    <row r="161" spans="2:11">
      <c r="B161" s="86" t="s">
        <v>2052</v>
      </c>
      <c r="C161" s="123">
        <v>84034</v>
      </c>
      <c r="D161" s="88" t="s">
        <v>129</v>
      </c>
      <c r="E161" s="97">
        <v>44314</v>
      </c>
      <c r="F161" s="90">
        <v>46250.57</v>
      </c>
      <c r="G161" s="98">
        <v>100</v>
      </c>
      <c r="H161" s="90">
        <v>162.75576000000001</v>
      </c>
      <c r="I161" s="91">
        <v>7.3685049829123861E-4</v>
      </c>
      <c r="J161" s="91">
        <f t="shared" si="2"/>
        <v>8.789034943884681E-4</v>
      </c>
      <c r="K161" s="91">
        <f>H161/'סכום נכסי הקרן'!$C$42</f>
        <v>8.2659730156783785E-5</v>
      </c>
    </row>
    <row r="162" spans="2:11">
      <c r="B162" s="86" t="s">
        <v>2053</v>
      </c>
      <c r="C162" s="87">
        <v>5317</v>
      </c>
      <c r="D162" s="88" t="s">
        <v>129</v>
      </c>
      <c r="E162" s="97">
        <v>43191</v>
      </c>
      <c r="F162" s="90">
        <v>572250.13</v>
      </c>
      <c r="G162" s="98">
        <v>178.0008</v>
      </c>
      <c r="H162" s="90">
        <v>3584.4879599999999</v>
      </c>
      <c r="I162" s="91">
        <v>4.4024150000000002E-4</v>
      </c>
      <c r="J162" s="91">
        <f t="shared" si="2"/>
        <v>1.9356728103738948E-2</v>
      </c>
      <c r="K162" s="91">
        <f>H162/'סכום נכסי הקרן'!$C$42</f>
        <v>1.8204750942383875E-3</v>
      </c>
    </row>
    <row r="163" spans="2:11">
      <c r="B163" s="86" t="s">
        <v>2054</v>
      </c>
      <c r="C163" s="123">
        <v>60838</v>
      </c>
      <c r="D163" s="88" t="s">
        <v>129</v>
      </c>
      <c r="E163" s="97">
        <v>42555</v>
      </c>
      <c r="F163" s="90">
        <v>71652.100000000006</v>
      </c>
      <c r="G163" s="98">
        <v>100</v>
      </c>
      <c r="H163" s="90">
        <v>252.14375000000001</v>
      </c>
      <c r="I163" s="91">
        <v>2.3659320485294114E-5</v>
      </c>
      <c r="J163" s="91">
        <f t="shared" si="2"/>
        <v>1.3616109375374015E-3</v>
      </c>
      <c r="K163" s="91">
        <f>H163/'סכום נכסי הקרן'!$C$42</f>
        <v>1.2805773716223346E-4</v>
      </c>
    </row>
    <row r="164" spans="2:11">
      <c r="B164" s="86" t="s">
        <v>2055</v>
      </c>
      <c r="C164" s="87">
        <v>7077</v>
      </c>
      <c r="D164" s="88" t="s">
        <v>129</v>
      </c>
      <c r="E164" s="97">
        <v>44012</v>
      </c>
      <c r="F164" s="90">
        <v>516998.40000000002</v>
      </c>
      <c r="G164" s="98">
        <v>118.8313</v>
      </c>
      <c r="H164" s="90">
        <v>2161.9184799999998</v>
      </c>
      <c r="I164" s="91">
        <v>2.5849920399999998E-4</v>
      </c>
      <c r="J164" s="91">
        <f t="shared" si="2"/>
        <v>1.1674657208168886E-2</v>
      </c>
      <c r="K164" s="91">
        <f>H164/'סכום נכסי הקרן'!$C$42</f>
        <v>1.097986321207705E-3</v>
      </c>
    </row>
    <row r="165" spans="2:11">
      <c r="B165" s="86" t="s">
        <v>2056</v>
      </c>
      <c r="C165" s="123">
        <v>60839</v>
      </c>
      <c r="D165" s="88" t="s">
        <v>129</v>
      </c>
      <c r="E165" s="97">
        <v>42555</v>
      </c>
      <c r="F165" s="90">
        <v>121942.01</v>
      </c>
      <c r="G165" s="98">
        <v>100</v>
      </c>
      <c r="H165" s="90">
        <v>429.11392000000001</v>
      </c>
      <c r="I165" s="91">
        <v>1.4159938828304348E-4</v>
      </c>
      <c r="J165" s="91">
        <f t="shared" si="2"/>
        <v>2.3172742014091149E-3</v>
      </c>
      <c r="K165" s="91">
        <f>H165/'סכום נכסי הקרן'!$C$42</f>
        <v>2.1793662377122446E-4</v>
      </c>
    </row>
    <row r="166" spans="2:11">
      <c r="B166" s="86" t="s">
        <v>2057</v>
      </c>
      <c r="C166" s="123">
        <v>84033</v>
      </c>
      <c r="D166" s="88" t="s">
        <v>129</v>
      </c>
      <c r="E166" s="97">
        <v>44314</v>
      </c>
      <c r="F166" s="90">
        <v>53361.34</v>
      </c>
      <c r="G166" s="98">
        <v>100</v>
      </c>
      <c r="H166" s="90">
        <v>187.77857</v>
      </c>
      <c r="I166" s="91">
        <v>8.5021211341296742E-4</v>
      </c>
      <c r="J166" s="91">
        <f t="shared" si="2"/>
        <v>1.0140301107885187E-3</v>
      </c>
      <c r="K166" s="91">
        <f>H166/'סכום נכסי הקרן'!$C$42</f>
        <v>9.5368212623791226E-5</v>
      </c>
    </row>
    <row r="167" spans="2:11">
      <c r="B167" s="86" t="s">
        <v>2058</v>
      </c>
      <c r="C167" s="87">
        <v>8275</v>
      </c>
      <c r="D167" s="88" t="s">
        <v>129</v>
      </c>
      <c r="E167" s="97">
        <v>44256</v>
      </c>
      <c r="F167" s="90">
        <v>38312.410000000003</v>
      </c>
      <c r="G167" s="98">
        <v>100.9622</v>
      </c>
      <c r="H167" s="90">
        <v>136.11861999999999</v>
      </c>
      <c r="I167" s="91">
        <v>6.3854016666666679E-5</v>
      </c>
      <c r="J167" s="91">
        <f t="shared" si="2"/>
        <v>7.350592739042601E-4</v>
      </c>
      <c r="K167" s="91">
        <f>H167/'סכום נכסי הקרן'!$C$42</f>
        <v>6.9131368367631292E-5</v>
      </c>
    </row>
    <row r="168" spans="2:11">
      <c r="B168" s="86" t="s">
        <v>2059</v>
      </c>
      <c r="C168" s="87">
        <v>6651</v>
      </c>
      <c r="D168" s="88" t="s">
        <v>131</v>
      </c>
      <c r="E168" s="97">
        <v>43465</v>
      </c>
      <c r="F168" s="90">
        <v>593450</v>
      </c>
      <c r="G168" s="98">
        <v>105.2244</v>
      </c>
      <c r="H168" s="90">
        <v>2343.5766200000003</v>
      </c>
      <c r="I168" s="91">
        <v>4.0487804878048782E-3</v>
      </c>
      <c r="J168" s="91">
        <f t="shared" si="2"/>
        <v>1.2655636154966898E-2</v>
      </c>
      <c r="K168" s="91">
        <f>H168/'סכום נכסי הקרן'!$C$42</f>
        <v>1.1902461148591448E-3</v>
      </c>
    </row>
    <row r="169" spans="2:11">
      <c r="B169" s="86" t="s">
        <v>2060</v>
      </c>
      <c r="C169" s="87">
        <v>8310</v>
      </c>
      <c r="D169" s="88" t="s">
        <v>129</v>
      </c>
      <c r="E169" s="97">
        <v>44377</v>
      </c>
      <c r="F169" s="90">
        <v>138496.47</v>
      </c>
      <c r="G169" s="98">
        <v>40.707700000000003</v>
      </c>
      <c r="H169" s="90">
        <v>198.39675</v>
      </c>
      <c r="I169" s="91">
        <v>3.6129129230769229E-4</v>
      </c>
      <c r="J169" s="91">
        <f t="shared" si="2"/>
        <v>1.0713697435366669E-3</v>
      </c>
      <c r="K169" s="91">
        <f>H169/'סכום נכסי הקרן'!$C$42</f>
        <v>1.0076093048247811E-4</v>
      </c>
    </row>
    <row r="170" spans="2:11">
      <c r="B170" s="86" t="s">
        <v>2061</v>
      </c>
      <c r="C170" s="123">
        <v>87951</v>
      </c>
      <c r="D170" s="88" t="s">
        <v>131</v>
      </c>
      <c r="E170" s="97">
        <v>44771</v>
      </c>
      <c r="F170" s="90">
        <v>29261.91</v>
      </c>
      <c r="G170" s="98">
        <v>100</v>
      </c>
      <c r="H170" s="90">
        <v>109.81994999999999</v>
      </c>
      <c r="I170" s="91">
        <v>1.1408880110051078E-4</v>
      </c>
      <c r="J170" s="91">
        <f t="shared" si="2"/>
        <v>5.9304283798353337E-4</v>
      </c>
      <c r="K170" s="91">
        <f>H170/'סכום נכסי הקרן'!$C$42</f>
        <v>5.5774907338649559E-5</v>
      </c>
    </row>
    <row r="171" spans="2:11">
      <c r="B171" s="86" t="s">
        <v>2062</v>
      </c>
      <c r="C171" s="87">
        <v>7085</v>
      </c>
      <c r="D171" s="88" t="s">
        <v>129</v>
      </c>
      <c r="E171" s="97">
        <v>43983</v>
      </c>
      <c r="F171" s="90">
        <v>418785</v>
      </c>
      <c r="G171" s="98">
        <v>97.230599999999995</v>
      </c>
      <c r="H171" s="90">
        <v>1432.8916499999998</v>
      </c>
      <c r="I171" s="91">
        <v>1.3959520333333333E-4</v>
      </c>
      <c r="J171" s="91">
        <f t="shared" si="2"/>
        <v>7.7378120335959699E-3</v>
      </c>
      <c r="K171" s="91">
        <f>H171/'סכום נכסי הקרן'!$C$42</f>
        <v>7.2773115454045163E-4</v>
      </c>
    </row>
    <row r="172" spans="2:11">
      <c r="B172" s="86" t="s">
        <v>2063</v>
      </c>
      <c r="C172" s="123">
        <v>608311</v>
      </c>
      <c r="D172" s="88" t="s">
        <v>129</v>
      </c>
      <c r="E172" s="97">
        <v>42555</v>
      </c>
      <c r="F172" s="90">
        <v>102731</v>
      </c>
      <c r="G172" s="98">
        <v>100</v>
      </c>
      <c r="H172" s="90">
        <v>361.5104</v>
      </c>
      <c r="I172" s="91">
        <v>7.6923098901098894E-5</v>
      </c>
      <c r="J172" s="91">
        <f t="shared" si="2"/>
        <v>1.9522058931602351E-3</v>
      </c>
      <c r="K172" s="91">
        <f>H172/'סכום נכסי הקרן'!$C$42</f>
        <v>1.8360242434965721E-4</v>
      </c>
    </row>
    <row r="173" spans="2:11">
      <c r="B173" s="86" t="s">
        <v>2064</v>
      </c>
      <c r="C173" s="87">
        <v>5331</v>
      </c>
      <c r="D173" s="88" t="s">
        <v>129</v>
      </c>
      <c r="E173" s="97">
        <v>43251</v>
      </c>
      <c r="F173" s="90">
        <v>614188.11</v>
      </c>
      <c r="G173" s="98">
        <v>148.6833</v>
      </c>
      <c r="H173" s="90">
        <v>3213.5337000000004</v>
      </c>
      <c r="I173" s="91">
        <v>1.3131234428571429E-3</v>
      </c>
      <c r="J173" s="91">
        <f t="shared" si="2"/>
        <v>1.7353524067382338E-2</v>
      </c>
      <c r="K173" s="91">
        <f>H173/'סכום נכסי הקרן'!$C$42</f>
        <v>1.6320763608718425E-3</v>
      </c>
    </row>
    <row r="174" spans="2:11">
      <c r="B174" s="86" t="s">
        <v>2065</v>
      </c>
      <c r="C174" s="123">
        <v>62178</v>
      </c>
      <c r="D174" s="88" t="s">
        <v>129</v>
      </c>
      <c r="E174" s="97">
        <v>42549</v>
      </c>
      <c r="F174" s="90">
        <v>62857.41</v>
      </c>
      <c r="G174" s="98">
        <v>100</v>
      </c>
      <c r="H174" s="90">
        <v>221.19523999999998</v>
      </c>
      <c r="I174" s="91">
        <v>1.1723407696E-4</v>
      </c>
      <c r="J174" s="91">
        <f t="shared" si="2"/>
        <v>1.1944847259359413E-3</v>
      </c>
      <c r="K174" s="91">
        <f>H174/'סכום נכסי הקרן'!$C$42</f>
        <v>1.1233973439935412E-4</v>
      </c>
    </row>
    <row r="175" spans="2:11">
      <c r="B175" s="86" t="s">
        <v>2066</v>
      </c>
      <c r="C175" s="87">
        <v>5320</v>
      </c>
      <c r="D175" s="88" t="s">
        <v>129</v>
      </c>
      <c r="E175" s="97">
        <v>42948</v>
      </c>
      <c r="F175" s="90">
        <v>402479.93</v>
      </c>
      <c r="G175" s="98">
        <v>127.06319999999999</v>
      </c>
      <c r="H175" s="90">
        <v>1799.63021</v>
      </c>
      <c r="I175" s="91">
        <v>2.64144748E-4</v>
      </c>
      <c r="J175" s="91">
        <f t="shared" si="2"/>
        <v>9.7182507099967015E-3</v>
      </c>
      <c r="K175" s="91">
        <f>H175/'סכום נכסי הקרן'!$C$42</f>
        <v>9.1398883542183774E-4</v>
      </c>
    </row>
    <row r="176" spans="2:11">
      <c r="B176" s="86" t="s">
        <v>2067</v>
      </c>
      <c r="C176" s="87">
        <v>5287</v>
      </c>
      <c r="D176" s="88" t="s">
        <v>131</v>
      </c>
      <c r="E176" s="97">
        <v>42735</v>
      </c>
      <c r="F176" s="90">
        <v>626714.25</v>
      </c>
      <c r="G176" s="98">
        <v>40.094299999999997</v>
      </c>
      <c r="H176" s="90">
        <v>943.04142000000002</v>
      </c>
      <c r="I176" s="91">
        <v>4.0754169687333956E-4</v>
      </c>
      <c r="J176" s="91">
        <f t="shared" si="2"/>
        <v>5.0925534026633711E-3</v>
      </c>
      <c r="K176" s="91">
        <f>H176/'סכום נכסי הקרן'!$C$42</f>
        <v>4.7894802189409579E-4</v>
      </c>
    </row>
    <row r="177" spans="2:11">
      <c r="B177" s="86" t="s">
        <v>2068</v>
      </c>
      <c r="C177" s="87">
        <v>7028</v>
      </c>
      <c r="D177" s="88" t="s">
        <v>131</v>
      </c>
      <c r="E177" s="97">
        <v>43754</v>
      </c>
      <c r="F177" s="90">
        <v>377232.32</v>
      </c>
      <c r="G177" s="98">
        <v>105.42100000000001</v>
      </c>
      <c r="H177" s="90">
        <v>1492.5008899999998</v>
      </c>
      <c r="I177" s="91">
        <v>4.4056603773584907E-5</v>
      </c>
      <c r="J177" s="91">
        <f t="shared" si="2"/>
        <v>8.0597101300678917E-3</v>
      </c>
      <c r="K177" s="91">
        <f>H177/'סכום נכסי הקרן'!$C$42</f>
        <v>7.5800525171065901E-4</v>
      </c>
    </row>
    <row r="178" spans="2:11">
      <c r="B178" s="86" t="s">
        <v>2069</v>
      </c>
      <c r="C178" s="87">
        <v>5335</v>
      </c>
      <c r="D178" s="88" t="s">
        <v>129</v>
      </c>
      <c r="E178" s="97">
        <v>43306</v>
      </c>
      <c r="F178" s="90">
        <v>552276.59</v>
      </c>
      <c r="G178" s="98">
        <v>143.35730000000001</v>
      </c>
      <c r="H178" s="90">
        <v>2786.0936799999999</v>
      </c>
      <c r="I178" s="91">
        <v>6.8087888888888892E-4</v>
      </c>
      <c r="J178" s="91">
        <f t="shared" si="2"/>
        <v>1.504528915625245E-2</v>
      </c>
      <c r="K178" s="91">
        <f>H178/'סכום נכסי הקרן'!$C$42</f>
        <v>1.4149898705908823E-3</v>
      </c>
    </row>
    <row r="179" spans="2:11">
      <c r="B179" s="86" t="s">
        <v>2070</v>
      </c>
      <c r="C179" s="87">
        <v>8339</v>
      </c>
      <c r="D179" s="88" t="s">
        <v>129</v>
      </c>
      <c r="E179" s="97">
        <v>44539</v>
      </c>
      <c r="F179" s="90">
        <v>15507.483091</v>
      </c>
      <c r="G179" s="98">
        <v>103.4333</v>
      </c>
      <c r="H179" s="90">
        <v>56.444413348000005</v>
      </c>
      <c r="I179" s="91">
        <v>3.7875393615580287E-5</v>
      </c>
      <c r="J179" s="91">
        <f t="shared" si="2"/>
        <v>3.0480759716439095E-4</v>
      </c>
      <c r="K179" s="91">
        <f>H179/'סכום נכסי הקרן'!$C$42</f>
        <v>2.8666757945793408E-5</v>
      </c>
    </row>
    <row r="180" spans="2:11">
      <c r="B180" s="86" t="s">
        <v>2071</v>
      </c>
      <c r="C180" s="87">
        <v>7013</v>
      </c>
      <c r="D180" s="88" t="s">
        <v>131</v>
      </c>
      <c r="E180" s="97">
        <v>43507</v>
      </c>
      <c r="F180" s="90">
        <v>273056.86</v>
      </c>
      <c r="G180" s="98">
        <v>97.1721</v>
      </c>
      <c r="H180" s="90">
        <v>995.80255</v>
      </c>
      <c r="I180" s="91">
        <v>2.3965187477509897E-4</v>
      </c>
      <c r="J180" s="91">
        <f t="shared" si="2"/>
        <v>5.3774707630374939E-3</v>
      </c>
      <c r="K180" s="91">
        <f>H180/'סכום נכסי הקרן'!$C$42</f>
        <v>5.0574412894779995E-4</v>
      </c>
    </row>
    <row r="181" spans="2:11">
      <c r="B181" s="86" t="s">
        <v>2072</v>
      </c>
      <c r="C181" s="123">
        <v>608312</v>
      </c>
      <c r="D181" s="88" t="s">
        <v>129</v>
      </c>
      <c r="E181" s="97">
        <v>42555</v>
      </c>
      <c r="F181" s="90">
        <v>39748.730000000003</v>
      </c>
      <c r="G181" s="98">
        <v>100</v>
      </c>
      <c r="H181" s="90">
        <v>139.87577999999999</v>
      </c>
      <c r="I181" s="91">
        <v>3.4093686175825956E-3</v>
      </c>
      <c r="J181" s="91">
        <f t="shared" si="2"/>
        <v>7.5534845477857491E-4</v>
      </c>
      <c r="K181" s="91">
        <f>H181/'סכום נכסי הקרן'!$C$42</f>
        <v>7.1039539431782034E-5</v>
      </c>
    </row>
    <row r="182" spans="2:11">
      <c r="B182" s="86" t="s">
        <v>2073</v>
      </c>
      <c r="C182" s="123">
        <v>608314</v>
      </c>
      <c r="D182" s="88" t="s">
        <v>129</v>
      </c>
      <c r="E182" s="97">
        <v>42555</v>
      </c>
      <c r="F182" s="90">
        <v>33991.730000000003</v>
      </c>
      <c r="G182" s="98">
        <v>100</v>
      </c>
      <c r="H182" s="90">
        <v>119.6169</v>
      </c>
      <c r="I182" s="91">
        <v>5.7765905263803998E-4</v>
      </c>
      <c r="J182" s="91">
        <f t="shared" si="2"/>
        <v>6.4594771575467408E-4</v>
      </c>
      <c r="K182" s="91">
        <f>H182/'סכום נכסי הקרן'!$C$42</f>
        <v>6.075054226155185E-5</v>
      </c>
    </row>
    <row r="183" spans="2:11">
      <c r="B183" s="86" t="s">
        <v>2074</v>
      </c>
      <c r="C183" s="123">
        <v>608315</v>
      </c>
      <c r="D183" s="88" t="s">
        <v>129</v>
      </c>
      <c r="E183" s="97">
        <v>42555</v>
      </c>
      <c r="F183" s="90">
        <v>19859.36</v>
      </c>
      <c r="G183" s="98">
        <v>100</v>
      </c>
      <c r="H183" s="90">
        <v>69.885070000000013</v>
      </c>
      <c r="I183" s="91">
        <v>3.8751754934025939E-5</v>
      </c>
      <c r="J183" s="91">
        <f t="shared" si="2"/>
        <v>3.7738899212281466E-4</v>
      </c>
      <c r="K183" s="91">
        <f>H183/'סכום נכסי הקרן'!$C$42</f>
        <v>3.5492943710182338E-5</v>
      </c>
    </row>
    <row r="184" spans="2:11">
      <c r="B184" s="86" t="s">
        <v>2075</v>
      </c>
      <c r="C184" s="123">
        <v>608316</v>
      </c>
      <c r="D184" s="88" t="s">
        <v>129</v>
      </c>
      <c r="E184" s="97">
        <v>42555</v>
      </c>
      <c r="F184" s="90">
        <v>74288.69</v>
      </c>
      <c r="G184" s="98">
        <v>100</v>
      </c>
      <c r="H184" s="90">
        <v>261.42189000000002</v>
      </c>
      <c r="I184" s="91">
        <v>2.1341712164487973E-5</v>
      </c>
      <c r="J184" s="91">
        <f t="shared" si="2"/>
        <v>1.4117141699356E-3</v>
      </c>
      <c r="K184" s="91">
        <f>H184/'סכום נכסי הקרן'!$C$42</f>
        <v>1.3276988098286915E-4</v>
      </c>
    </row>
    <row r="185" spans="2:11">
      <c r="B185" s="86" t="s">
        <v>2076</v>
      </c>
      <c r="C185" s="123">
        <v>608317</v>
      </c>
      <c r="D185" s="88" t="s">
        <v>129</v>
      </c>
      <c r="E185" s="97">
        <v>42555</v>
      </c>
      <c r="F185" s="90">
        <v>1840.29</v>
      </c>
      <c r="G185" s="98">
        <v>100</v>
      </c>
      <c r="H185" s="90">
        <v>6.4759799999999998</v>
      </c>
      <c r="I185" s="91">
        <v>3.0490099135973723E-4</v>
      </c>
      <c r="J185" s="91">
        <f t="shared" si="2"/>
        <v>3.497118290369466E-5</v>
      </c>
      <c r="K185" s="91">
        <f>H185/'סכום נכסי הקרן'!$C$42</f>
        <v>3.2889942531110947E-6</v>
      </c>
    </row>
    <row r="186" spans="2:11">
      <c r="B186" s="86" t="s">
        <v>2077</v>
      </c>
      <c r="C186" s="123">
        <v>84036</v>
      </c>
      <c r="D186" s="88" t="s">
        <v>129</v>
      </c>
      <c r="E186" s="97">
        <v>44314</v>
      </c>
      <c r="F186" s="90">
        <v>35577.360000000001</v>
      </c>
      <c r="G186" s="98">
        <v>100</v>
      </c>
      <c r="H186" s="90">
        <v>125.19674000000001</v>
      </c>
      <c r="I186" s="91">
        <v>5.6680807560864502E-4</v>
      </c>
      <c r="J186" s="91">
        <f t="shared" si="2"/>
        <v>6.7607961937595634E-4</v>
      </c>
      <c r="K186" s="91">
        <f>H186/'סכום נכסי הקרן'!$C$42</f>
        <v>6.3584408594258166E-5</v>
      </c>
    </row>
    <row r="187" spans="2:11">
      <c r="B187" s="86" t="s">
        <v>2078</v>
      </c>
      <c r="C187" s="87">
        <v>7043</v>
      </c>
      <c r="D187" s="88" t="s">
        <v>131</v>
      </c>
      <c r="E187" s="97">
        <v>43860</v>
      </c>
      <c r="F187" s="90">
        <v>499753.91</v>
      </c>
      <c r="G187" s="98">
        <v>92.055000000000007</v>
      </c>
      <c r="H187" s="90">
        <v>1726.56187</v>
      </c>
      <c r="I187" s="91">
        <v>1.897526875E-4</v>
      </c>
      <c r="J187" s="91">
        <f t="shared" si="2"/>
        <v>9.3236716219498948E-3</v>
      </c>
      <c r="K187" s="91">
        <f>H187/'סכום נכסי הקרן'!$C$42</f>
        <v>8.7687918555504269E-4</v>
      </c>
    </row>
    <row r="188" spans="2:11">
      <c r="B188" s="86" t="s">
        <v>2079</v>
      </c>
      <c r="C188" s="87">
        <v>5304</v>
      </c>
      <c r="D188" s="88" t="s">
        <v>131</v>
      </c>
      <c r="E188" s="97">
        <v>42928</v>
      </c>
      <c r="F188" s="90">
        <v>783356.42</v>
      </c>
      <c r="G188" s="98">
        <v>56.814399999999999</v>
      </c>
      <c r="H188" s="90">
        <v>1670.30736</v>
      </c>
      <c r="I188" s="91">
        <v>1.4674122E-4</v>
      </c>
      <c r="J188" s="91">
        <f t="shared" si="2"/>
        <v>9.0198895289897996E-3</v>
      </c>
      <c r="K188" s="91">
        <f>H188/'סכום נכסי הקרן'!$C$42</f>
        <v>8.4830887494543911E-4</v>
      </c>
    </row>
    <row r="189" spans="2:11">
      <c r="B189" s="86" t="s">
        <v>2080</v>
      </c>
      <c r="C189" s="87">
        <v>5284</v>
      </c>
      <c r="D189" s="88" t="s">
        <v>131</v>
      </c>
      <c r="E189" s="97">
        <v>42531</v>
      </c>
      <c r="F189" s="90">
        <v>761279.88</v>
      </c>
      <c r="G189" s="98">
        <v>43.957500000000003</v>
      </c>
      <c r="H189" s="90">
        <v>1255.9024199999999</v>
      </c>
      <c r="I189" s="91">
        <v>6.8263424999999997E-4</v>
      </c>
      <c r="J189" s="91">
        <f t="shared" si="2"/>
        <v>6.7820458431021632E-3</v>
      </c>
      <c r="K189" s="91">
        <f>H189/'סכום נכסי הקרן'!$C$42</f>
        <v>6.3784258781656464E-4</v>
      </c>
    </row>
    <row r="190" spans="2:11">
      <c r="B190" s="86" t="s">
        <v>2081</v>
      </c>
      <c r="C190" s="87">
        <v>7041</v>
      </c>
      <c r="D190" s="88" t="s">
        <v>129</v>
      </c>
      <c r="E190" s="97">
        <v>43516</v>
      </c>
      <c r="F190" s="90">
        <v>252307.68</v>
      </c>
      <c r="G190" s="98">
        <v>81.663399999999996</v>
      </c>
      <c r="H190" s="90">
        <v>725.06543000000011</v>
      </c>
      <c r="I190" s="91">
        <v>1.69211184E-4</v>
      </c>
      <c r="J190" s="91">
        <f t="shared" si="2"/>
        <v>3.9154530696012069E-3</v>
      </c>
      <c r="K190" s="91">
        <f>H190/'סכום נכסי הקרן'!$C$42</f>
        <v>3.6824326702669327E-4</v>
      </c>
    </row>
    <row r="191" spans="2:11">
      <c r="B191" s="86" t="s">
        <v>2082</v>
      </c>
      <c r="C191" s="87">
        <v>7054</v>
      </c>
      <c r="D191" s="88" t="s">
        <v>129</v>
      </c>
      <c r="E191" s="97">
        <v>43973</v>
      </c>
      <c r="F191" s="90">
        <v>94088.66</v>
      </c>
      <c r="G191" s="98">
        <v>105.3287</v>
      </c>
      <c r="H191" s="90">
        <v>348.74119999999999</v>
      </c>
      <c r="I191" s="91">
        <v>2.9518984615384616E-4</v>
      </c>
      <c r="J191" s="91">
        <f t="shared" si="2"/>
        <v>1.883250456495227E-3</v>
      </c>
      <c r="K191" s="91">
        <f>H191/'סכום נכסי הקרן'!$C$42</f>
        <v>1.7711725524523962E-4</v>
      </c>
    </row>
    <row r="192" spans="2:11">
      <c r="B192" s="86" t="s">
        <v>2083</v>
      </c>
      <c r="C192" s="87">
        <v>7071</v>
      </c>
      <c r="D192" s="88" t="s">
        <v>129</v>
      </c>
      <c r="E192" s="97">
        <v>44055</v>
      </c>
      <c r="F192" s="90">
        <v>125759.59</v>
      </c>
      <c r="G192" s="98">
        <v>0</v>
      </c>
      <c r="H192" s="90">
        <v>0</v>
      </c>
      <c r="I192" s="91">
        <v>3.9048735384615384E-4</v>
      </c>
      <c r="J192" s="91">
        <f t="shared" ref="J192:J205" si="3">IFERROR(H192/$H$11,0)</f>
        <v>0</v>
      </c>
      <c r="K192" s="91">
        <f>H192/'סכום נכסי הקרן'!$C$42</f>
        <v>0</v>
      </c>
    </row>
    <row r="193" spans="2:11">
      <c r="B193" s="86" t="s">
        <v>2084</v>
      </c>
      <c r="C193" s="123">
        <v>83111</v>
      </c>
      <c r="D193" s="88" t="s">
        <v>129</v>
      </c>
      <c r="E193" s="97">
        <v>44256</v>
      </c>
      <c r="F193" s="90">
        <v>45242.85</v>
      </c>
      <c r="G193" s="98">
        <v>100</v>
      </c>
      <c r="H193" s="90">
        <v>159.20957999999999</v>
      </c>
      <c r="I193" s="91">
        <v>3.66483552E-5</v>
      </c>
      <c r="J193" s="91">
        <f t="shared" si="3"/>
        <v>8.5975363453877362E-4</v>
      </c>
      <c r="K193" s="91">
        <f>H193/'סכום נכסי הקרן'!$C$42</f>
        <v>8.0858710752693968E-5</v>
      </c>
    </row>
    <row r="194" spans="2:11">
      <c r="B194" s="86" t="s">
        <v>2085</v>
      </c>
      <c r="C194" s="123">
        <v>62179</v>
      </c>
      <c r="D194" s="88" t="s">
        <v>129</v>
      </c>
      <c r="E194" s="97">
        <v>42549</v>
      </c>
      <c r="F194" s="90">
        <v>150935.19</v>
      </c>
      <c r="G194" s="98">
        <v>100</v>
      </c>
      <c r="H194" s="90">
        <v>531.14094999999998</v>
      </c>
      <c r="I194" s="91">
        <v>7.0069999999999998E-5</v>
      </c>
      <c r="J194" s="91">
        <f t="shared" si="3"/>
        <v>2.8682341993168819E-3</v>
      </c>
      <c r="K194" s="91">
        <f>H194/'סכום נכסי הקרן'!$C$42</f>
        <v>2.6975369475229499E-4</v>
      </c>
    </row>
    <row r="195" spans="2:11">
      <c r="B195" s="86" t="s">
        <v>2086</v>
      </c>
      <c r="C195" s="87">
        <v>6646</v>
      </c>
      <c r="D195" s="88" t="s">
        <v>131</v>
      </c>
      <c r="E195" s="97">
        <v>42947</v>
      </c>
      <c r="F195" s="90">
        <v>806649.74</v>
      </c>
      <c r="G195" s="98">
        <v>85.778099999999995</v>
      </c>
      <c r="H195" s="90">
        <v>2596.8088600000001</v>
      </c>
      <c r="I195" s="91">
        <v>6.3022019741837507E-4</v>
      </c>
      <c r="J195" s="91">
        <f t="shared" si="3"/>
        <v>1.4023125088248392E-2</v>
      </c>
      <c r="K195" s="91">
        <f>H195/'סכום נכסי הקרן'!$C$42</f>
        <v>1.3188566698735904E-3</v>
      </c>
    </row>
    <row r="196" spans="2:11">
      <c r="B196" s="86" t="s">
        <v>2087</v>
      </c>
      <c r="C196" s="123">
        <v>621710</v>
      </c>
      <c r="D196" s="88" t="s">
        <v>129</v>
      </c>
      <c r="E196" s="97">
        <v>42549</v>
      </c>
      <c r="F196" s="90">
        <v>167466.48000000001</v>
      </c>
      <c r="G196" s="98">
        <v>100</v>
      </c>
      <c r="H196" s="90">
        <v>589.31454000000008</v>
      </c>
      <c r="I196" s="91">
        <v>5.0912223133716158E-5</v>
      </c>
      <c r="J196" s="91">
        <f t="shared" si="3"/>
        <v>3.1823795882857399E-3</v>
      </c>
      <c r="K196" s="91">
        <f>H196/'סכום נכסי הקרן'!$C$42</f>
        <v>2.9929865986843824E-4</v>
      </c>
    </row>
    <row r="197" spans="2:11">
      <c r="B197" s="86" t="s">
        <v>2088</v>
      </c>
      <c r="C197" s="87">
        <v>5276</v>
      </c>
      <c r="D197" s="88" t="s">
        <v>129</v>
      </c>
      <c r="E197" s="97">
        <v>42423</v>
      </c>
      <c r="F197" s="90">
        <v>629689.17000000004</v>
      </c>
      <c r="G197" s="98">
        <v>94.519099999999995</v>
      </c>
      <c r="H197" s="90">
        <v>2094.4262399999998</v>
      </c>
      <c r="I197" s="91">
        <v>8.0000000000000007E-5</v>
      </c>
      <c r="J197" s="91">
        <f t="shared" si="3"/>
        <v>1.131018982722885E-2</v>
      </c>
      <c r="K197" s="91">
        <f>H197/'סכום נכסי הקרן'!$C$42</f>
        <v>1.0637086382177027E-3</v>
      </c>
    </row>
    <row r="198" spans="2:11">
      <c r="B198" s="86" t="s">
        <v>2089</v>
      </c>
      <c r="C198" s="87">
        <v>6647</v>
      </c>
      <c r="D198" s="88" t="s">
        <v>129</v>
      </c>
      <c r="E198" s="97">
        <v>43454</v>
      </c>
      <c r="F198" s="90">
        <v>1067536.4099999999</v>
      </c>
      <c r="G198" s="98">
        <v>117.7958</v>
      </c>
      <c r="H198" s="90">
        <v>4425.1884600000003</v>
      </c>
      <c r="I198" s="91">
        <v>7.7835043478260871E-5</v>
      </c>
      <c r="J198" s="91">
        <f t="shared" si="3"/>
        <v>2.3896626459312554E-2</v>
      </c>
      <c r="K198" s="91">
        <f>H198/'סכום נכסי הקרן'!$C$42</f>
        <v>2.2474466279811763E-3</v>
      </c>
    </row>
    <row r="199" spans="2:11">
      <c r="B199" s="86" t="s">
        <v>2090</v>
      </c>
      <c r="C199" s="87">
        <v>8000</v>
      </c>
      <c r="D199" s="88" t="s">
        <v>129</v>
      </c>
      <c r="E199" s="97">
        <v>44228</v>
      </c>
      <c r="F199" s="90">
        <v>282337</v>
      </c>
      <c r="G199" s="98">
        <v>88.771799999999999</v>
      </c>
      <c r="H199" s="90">
        <v>881.9868100000001</v>
      </c>
      <c r="I199" s="91">
        <v>1.843131575757576E-5</v>
      </c>
      <c r="J199" s="91">
        <f t="shared" si="3"/>
        <v>4.7628501093512016E-3</v>
      </c>
      <c r="K199" s="91">
        <f>H199/'סכום נכסי הקרן'!$C$42</f>
        <v>4.4793985611595272E-4</v>
      </c>
    </row>
    <row r="200" spans="2:11">
      <c r="B200" s="86" t="s">
        <v>2091</v>
      </c>
      <c r="C200" s="87">
        <v>8312</v>
      </c>
      <c r="D200" s="88" t="s">
        <v>131</v>
      </c>
      <c r="E200" s="97">
        <v>44377</v>
      </c>
      <c r="F200" s="90">
        <v>650262.30000000005</v>
      </c>
      <c r="G200" s="98">
        <v>89.669300000000007</v>
      </c>
      <c r="H200" s="90">
        <v>2188.32044</v>
      </c>
      <c r="I200" s="91">
        <v>6.4046320909090916E-4</v>
      </c>
      <c r="J200" s="91">
        <f t="shared" si="3"/>
        <v>1.1817231424299269E-2</v>
      </c>
      <c r="K200" s="91">
        <f>H200/'סכום נכסי הקרן'!$C$42</f>
        <v>1.1113952407397092E-3</v>
      </c>
    </row>
    <row r="201" spans="2:11">
      <c r="B201" s="86" t="s">
        <v>2092</v>
      </c>
      <c r="C201" s="87">
        <v>5337</v>
      </c>
      <c r="D201" s="88" t="s">
        <v>129</v>
      </c>
      <c r="E201" s="97">
        <v>42985</v>
      </c>
      <c r="F201" s="90">
        <v>543645.91</v>
      </c>
      <c r="G201" s="98">
        <v>103.9299</v>
      </c>
      <c r="H201" s="90">
        <v>1988.2724800000001</v>
      </c>
      <c r="I201" s="91">
        <v>1.3289081333333334E-4</v>
      </c>
      <c r="J201" s="91">
        <f t="shared" si="3"/>
        <v>1.0736944919604845E-2</v>
      </c>
      <c r="K201" s="91">
        <f>H201/'סכום נכסי הקרן'!$C$42</f>
        <v>1.0097957004714258E-3</v>
      </c>
    </row>
    <row r="202" spans="2:11">
      <c r="B202" s="86" t="s">
        <v>2093</v>
      </c>
      <c r="C202" s="87">
        <v>7049</v>
      </c>
      <c r="D202" s="88" t="s">
        <v>131</v>
      </c>
      <c r="E202" s="97">
        <v>43922</v>
      </c>
      <c r="F202" s="90">
        <v>80482.42</v>
      </c>
      <c r="G202" s="98">
        <v>101.4939</v>
      </c>
      <c r="H202" s="90">
        <v>306.56286</v>
      </c>
      <c r="I202" s="91">
        <v>2.4324249999999999E-4</v>
      </c>
      <c r="J202" s="91">
        <f t="shared" si="3"/>
        <v>1.6554816180006332E-3</v>
      </c>
      <c r="K202" s="91">
        <f>H202/'סכום נכסי הקרן'!$C$42</f>
        <v>1.5569589232167195E-4</v>
      </c>
    </row>
    <row r="203" spans="2:11">
      <c r="B203" s="86" t="s">
        <v>2094</v>
      </c>
      <c r="C203" s="123">
        <v>608318</v>
      </c>
      <c r="D203" s="88" t="s">
        <v>129</v>
      </c>
      <c r="E203" s="97">
        <v>42555</v>
      </c>
      <c r="F203" s="90">
        <v>26569.919999999998</v>
      </c>
      <c r="G203" s="98">
        <v>100</v>
      </c>
      <c r="H203" s="90">
        <v>93.499549999999999</v>
      </c>
      <c r="I203" s="91">
        <v>1.5873020408163266E-4</v>
      </c>
      <c r="J203" s="91">
        <f t="shared" si="3"/>
        <v>5.0491043277822723E-4</v>
      </c>
      <c r="K203" s="91">
        <f>H203/'סכום נכסי הקרן'!$C$42</f>
        <v>4.7486169293060431E-5</v>
      </c>
    </row>
    <row r="204" spans="2:11">
      <c r="B204" s="86" t="s">
        <v>2095</v>
      </c>
      <c r="C204" s="87">
        <v>7005</v>
      </c>
      <c r="D204" s="88" t="s">
        <v>129</v>
      </c>
      <c r="E204" s="97">
        <v>43621</v>
      </c>
      <c r="F204" s="90">
        <v>116380</v>
      </c>
      <c r="G204" s="98">
        <v>92.530100000000004</v>
      </c>
      <c r="H204" s="90">
        <v>378.94890000000004</v>
      </c>
      <c r="I204" s="91">
        <v>5.9529411764705881E-5</v>
      </c>
      <c r="J204" s="91">
        <f t="shared" si="3"/>
        <v>2.0463761921830979E-3</v>
      </c>
      <c r="K204" s="91">
        <f>H204/'סכום נכסי הקרן'!$C$42</f>
        <v>1.9245901845323351E-4</v>
      </c>
    </row>
    <row r="205" spans="2:11">
      <c r="B205" s="86" t="s">
        <v>2096</v>
      </c>
      <c r="C205" s="87">
        <v>5286</v>
      </c>
      <c r="D205" s="88" t="s">
        <v>129</v>
      </c>
      <c r="E205" s="97">
        <v>42705</v>
      </c>
      <c r="F205" s="90">
        <v>479999.9</v>
      </c>
      <c r="G205" s="98">
        <v>122.1392</v>
      </c>
      <c r="H205" s="90">
        <v>2063.0772299999999</v>
      </c>
      <c r="I205" s="91">
        <v>2.2857137142857144E-4</v>
      </c>
      <c r="J205" s="91">
        <f t="shared" si="3"/>
        <v>1.1140900860530411E-2</v>
      </c>
      <c r="K205" s="91">
        <f>H205/'סכום נכסי הקרן'!$C$42</f>
        <v>1.0477872311517879E-3</v>
      </c>
    </row>
    <row r="206" spans="2:11">
      <c r="B206" s="86" t="s">
        <v>2097</v>
      </c>
      <c r="C206" s="123">
        <v>608320</v>
      </c>
      <c r="D206" s="88" t="s">
        <v>129</v>
      </c>
      <c r="E206" s="97">
        <v>42555</v>
      </c>
      <c r="F206" s="90">
        <v>41936.83</v>
      </c>
      <c r="G206" s="98">
        <v>100</v>
      </c>
      <c r="H206" s="90">
        <v>147.57569000000001</v>
      </c>
      <c r="I206" s="91">
        <v>6.6666685714285716E-5</v>
      </c>
      <c r="J206" s="91">
        <f t="shared" ref="J206:J210" si="4">IFERROR(H206/$H$11,0)</f>
        <v>7.969290280589106E-4</v>
      </c>
      <c r="K206" s="91">
        <f>H206/'סכום נכסי הקרן'!$C$42</f>
        <v>7.4950138250721044E-5</v>
      </c>
    </row>
    <row r="207" spans="2:11">
      <c r="B207" s="86" t="s">
        <v>2098</v>
      </c>
      <c r="C207" s="87">
        <v>8273</v>
      </c>
      <c r="D207" s="88" t="s">
        <v>129</v>
      </c>
      <c r="E207" s="97">
        <v>43922</v>
      </c>
      <c r="F207" s="90">
        <v>366254.91</v>
      </c>
      <c r="G207" s="98">
        <v>71.253600000000006</v>
      </c>
      <c r="H207" s="90">
        <v>918.35275999999999</v>
      </c>
      <c r="I207" s="91">
        <v>1.0994569E-4</v>
      </c>
      <c r="J207" s="91">
        <f t="shared" si="4"/>
        <v>4.9592312422324968E-3</v>
      </c>
      <c r="K207" s="91">
        <f>H207/'סכום נכסי הקרן'!$C$42</f>
        <v>4.6640924616331623E-4</v>
      </c>
    </row>
    <row r="208" spans="2:11">
      <c r="B208" s="86" t="s">
        <v>2099</v>
      </c>
      <c r="C208" s="87">
        <v>8509</v>
      </c>
      <c r="D208" s="88" t="s">
        <v>129</v>
      </c>
      <c r="E208" s="97">
        <v>44531</v>
      </c>
      <c r="F208" s="90">
        <v>398364.65</v>
      </c>
      <c r="G208" s="98">
        <v>79.185599999999994</v>
      </c>
      <c r="H208" s="90">
        <v>1110.05954</v>
      </c>
      <c r="I208" s="91">
        <v>2.606575268285714E-4</v>
      </c>
      <c r="J208" s="91">
        <f t="shared" si="4"/>
        <v>5.994474227426762E-3</v>
      </c>
      <c r="K208" s="91">
        <f>H208/'סכום נכסי הקרן'!$C$42</f>
        <v>5.6377250202612513E-4</v>
      </c>
    </row>
    <row r="209" spans="2:11">
      <c r="B209" s="86" t="s">
        <v>2100</v>
      </c>
      <c r="C209" s="123">
        <v>608321</v>
      </c>
      <c r="D209" s="88" t="s">
        <v>129</v>
      </c>
      <c r="E209" s="97">
        <v>42555</v>
      </c>
      <c r="F209" s="90">
        <v>55864.83</v>
      </c>
      <c r="G209" s="98">
        <v>100</v>
      </c>
      <c r="H209" s="90">
        <v>196.58835000000002</v>
      </c>
      <c r="I209" s="91">
        <v>6.7049827586206881E-5</v>
      </c>
      <c r="J209" s="91">
        <f t="shared" si="4"/>
        <v>1.0616041347542061E-3</v>
      </c>
      <c r="K209" s="91">
        <f>H209/'סכום נכסי הקרן'!$C$42</f>
        <v>9.9842487681955878E-5</v>
      </c>
    </row>
    <row r="210" spans="2:11">
      <c r="B210" s="86" t="s">
        <v>2101</v>
      </c>
      <c r="C210" s="87">
        <v>6658</v>
      </c>
      <c r="D210" s="88" t="s">
        <v>129</v>
      </c>
      <c r="E210" s="97">
        <v>43356</v>
      </c>
      <c r="F210" s="90">
        <v>595447.37</v>
      </c>
      <c r="G210" s="98">
        <v>55.927300000000002</v>
      </c>
      <c r="H210" s="90">
        <v>1171.8890700000002</v>
      </c>
      <c r="I210" s="91">
        <v>7.6199218456896652E-4</v>
      </c>
      <c r="J210" s="91">
        <f t="shared" si="4"/>
        <v>6.3283621953450506E-3</v>
      </c>
      <c r="K210" s="91">
        <f>H210/'סכום נכסי הקרן'!$C$42</f>
        <v>5.9517423100653591E-4</v>
      </c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107" t="s">
        <v>110</v>
      </c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107" t="s">
        <v>199</v>
      </c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107" t="s">
        <v>207</v>
      </c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31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143</v>
      </c>
      <c r="C1" s="46" t="s" vm="1">
        <v>224</v>
      </c>
    </row>
    <row r="2" spans="2:12">
      <c r="B2" s="46" t="s">
        <v>142</v>
      </c>
      <c r="C2" s="46" t="s">
        <v>225</v>
      </c>
    </row>
    <row r="3" spans="2:12">
      <c r="B3" s="46" t="s">
        <v>144</v>
      </c>
      <c r="C3" s="46" t="s">
        <v>226</v>
      </c>
    </row>
    <row r="4" spans="2:12">
      <c r="B4" s="46" t="s">
        <v>145</v>
      </c>
      <c r="C4" s="46">
        <v>414</v>
      </c>
    </row>
    <row r="6" spans="2:12" ht="26.25" customHeight="1">
      <c r="B6" s="144" t="s">
        <v>171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12" ht="26.25" customHeight="1">
      <c r="B7" s="144" t="s">
        <v>97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12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201</v>
      </c>
      <c r="H8" s="29" t="s">
        <v>200</v>
      </c>
      <c r="I8" s="29" t="s">
        <v>109</v>
      </c>
      <c r="J8" s="29" t="s">
        <v>58</v>
      </c>
      <c r="K8" s="29" t="s">
        <v>146</v>
      </c>
      <c r="L8" s="30" t="s">
        <v>148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47</v>
      </c>
      <c r="C11" s="87"/>
      <c r="D11" s="88"/>
      <c r="E11" s="88"/>
      <c r="F11" s="97"/>
      <c r="G11" s="90"/>
      <c r="H11" s="98"/>
      <c r="I11" s="90">
        <v>1.698178465</v>
      </c>
      <c r="J11" s="91"/>
      <c r="K11" s="91">
        <f>IFERROR(I11/$I$11,0)</f>
        <v>1</v>
      </c>
      <c r="L11" s="91">
        <f>I11/'סכום נכסי הקרן'!$C$42</f>
        <v>8.6246393783520344E-7</v>
      </c>
    </row>
    <row r="12" spans="2:12" ht="21" customHeight="1">
      <c r="B12" s="115" t="s">
        <v>2102</v>
      </c>
      <c r="C12" s="87"/>
      <c r="D12" s="88"/>
      <c r="E12" s="88"/>
      <c r="F12" s="97"/>
      <c r="G12" s="90"/>
      <c r="H12" s="98"/>
      <c r="I12" s="90">
        <v>0.83985421399999993</v>
      </c>
      <c r="J12" s="91"/>
      <c r="K12" s="91">
        <f t="shared" ref="K12:K18" si="0">IFERROR(I12/$I$11,0)</f>
        <v>0.49456180920301562</v>
      </c>
      <c r="L12" s="91">
        <f>I12/'סכום נכסי הקרן'!$C$42</f>
        <v>4.2654172546813538E-7</v>
      </c>
    </row>
    <row r="13" spans="2:12">
      <c r="B13" s="92" t="s">
        <v>2103</v>
      </c>
      <c r="C13" s="87">
        <v>8944</v>
      </c>
      <c r="D13" s="88" t="s">
        <v>567</v>
      </c>
      <c r="E13" s="88" t="s">
        <v>130</v>
      </c>
      <c r="F13" s="97">
        <v>44607</v>
      </c>
      <c r="G13" s="90">
        <v>5187.3989499999998</v>
      </c>
      <c r="H13" s="98">
        <v>16.1723</v>
      </c>
      <c r="I13" s="90">
        <v>0.83892172099999995</v>
      </c>
      <c r="J13" s="91">
        <v>3.1141821971531793E-5</v>
      </c>
      <c r="K13" s="91">
        <f t="shared" si="0"/>
        <v>0.49401269553845151</v>
      </c>
      <c r="L13" s="91">
        <f>I13/'סכום נכסי הקרן'!$C$42</f>
        <v>4.2606813473467631E-7</v>
      </c>
    </row>
    <row r="14" spans="2:12">
      <c r="B14" s="92" t="s">
        <v>2104</v>
      </c>
      <c r="C14" s="87" t="s">
        <v>2105</v>
      </c>
      <c r="D14" s="88" t="s">
        <v>1032</v>
      </c>
      <c r="E14" s="88" t="s">
        <v>130</v>
      </c>
      <c r="F14" s="97">
        <v>44628</v>
      </c>
      <c r="G14" s="90">
        <v>9203.4497499999998</v>
      </c>
      <c r="H14" s="98">
        <v>1E-4</v>
      </c>
      <c r="I14" s="90">
        <v>9.2030000000000015E-6</v>
      </c>
      <c r="J14" s="91">
        <v>1.0118624381144093E-4</v>
      </c>
      <c r="K14" s="91">
        <f t="shared" si="0"/>
        <v>5.4193361826667616E-6</v>
      </c>
      <c r="L14" s="91">
        <f>I14/'סכום נכסי הקרן'!$C$42</f>
        <v>4.6739820245555752E-12</v>
      </c>
    </row>
    <row r="15" spans="2:12">
      <c r="B15" s="92" t="s">
        <v>2106</v>
      </c>
      <c r="C15" s="87">
        <v>8731</v>
      </c>
      <c r="D15" s="88" t="s">
        <v>152</v>
      </c>
      <c r="E15" s="88" t="s">
        <v>130</v>
      </c>
      <c r="F15" s="97">
        <v>44537</v>
      </c>
      <c r="G15" s="90">
        <v>1104.4139700000001</v>
      </c>
      <c r="H15" s="98">
        <v>8.3599999999999994E-2</v>
      </c>
      <c r="I15" s="90">
        <v>9.232899999999999E-4</v>
      </c>
      <c r="J15" s="91">
        <v>1.6878428406506398E-4</v>
      </c>
      <c r="K15" s="91">
        <f t="shared" si="0"/>
        <v>5.4369432838144015E-4</v>
      </c>
      <c r="L15" s="91">
        <f>I15/'סכום נכסי הקרן'!$C$42</f>
        <v>4.6891675143452305E-10</v>
      </c>
    </row>
    <row r="16" spans="2:12">
      <c r="B16" s="115" t="s">
        <v>195</v>
      </c>
      <c r="C16" s="87"/>
      <c r="D16" s="88"/>
      <c r="E16" s="88"/>
      <c r="F16" s="97"/>
      <c r="G16" s="90"/>
      <c r="H16" s="98"/>
      <c r="I16" s="90">
        <v>0.85832425099999987</v>
      </c>
      <c r="J16" s="91"/>
      <c r="K16" s="91">
        <f t="shared" si="0"/>
        <v>0.50543819079698427</v>
      </c>
      <c r="L16" s="91">
        <f>I16/'סכום נכסי הקרן'!$C$42</f>
        <v>4.3592221236706795E-7</v>
      </c>
    </row>
    <row r="17" spans="2:12">
      <c r="B17" s="92" t="s">
        <v>2107</v>
      </c>
      <c r="C17" s="87" t="s">
        <v>2108</v>
      </c>
      <c r="D17" s="88" t="s">
        <v>1385</v>
      </c>
      <c r="E17" s="88" t="s">
        <v>129</v>
      </c>
      <c r="F17" s="97">
        <v>43879</v>
      </c>
      <c r="G17" s="90">
        <v>1216.983874</v>
      </c>
      <c r="H17" s="98">
        <v>1E-4</v>
      </c>
      <c r="I17" s="90">
        <v>4.2509999999999996E-6</v>
      </c>
      <c r="J17" s="91">
        <v>5.2639851014703884E-4</v>
      </c>
      <c r="K17" s="91">
        <f t="shared" si="0"/>
        <v>2.5032704675123761E-6</v>
      </c>
      <c r="L17" s="91">
        <f>I17/'סכום נכסי הקרן'!$C$42</f>
        <v>2.1589805048772948E-12</v>
      </c>
    </row>
    <row r="18" spans="2:12">
      <c r="B18" s="92" t="s">
        <v>2109</v>
      </c>
      <c r="C18" s="87">
        <v>9122</v>
      </c>
      <c r="D18" s="88" t="s">
        <v>1124</v>
      </c>
      <c r="E18" s="88" t="s">
        <v>129</v>
      </c>
      <c r="F18" s="97">
        <v>44742</v>
      </c>
      <c r="G18" s="90">
        <v>1464.95</v>
      </c>
      <c r="H18" s="98">
        <v>16.649999999999999</v>
      </c>
      <c r="I18" s="90">
        <v>0.85832000000000008</v>
      </c>
      <c r="J18" s="91">
        <v>1.7611060883479347E-4</v>
      </c>
      <c r="K18" s="91">
        <f t="shared" si="0"/>
        <v>0.50543568752651691</v>
      </c>
      <c r="L18" s="91">
        <f>I18/'סכום נכסי הקרן'!$C$42</f>
        <v>4.3592005338656316E-7</v>
      </c>
    </row>
    <row r="19" spans="2:12">
      <c r="B19" s="87"/>
      <c r="C19" s="87"/>
      <c r="D19" s="87"/>
      <c r="E19" s="87"/>
      <c r="F19" s="87"/>
      <c r="G19" s="90"/>
      <c r="H19" s="98"/>
      <c r="I19" s="87"/>
      <c r="J19" s="87"/>
      <c r="K19" s="91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4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24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24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143</v>
      </c>
      <c r="C1" s="46" t="s" vm="1">
        <v>224</v>
      </c>
    </row>
    <row r="2" spans="2:12">
      <c r="B2" s="46" t="s">
        <v>142</v>
      </c>
      <c r="C2" s="46" t="s">
        <v>225</v>
      </c>
    </row>
    <row r="3" spans="2:12">
      <c r="B3" s="46" t="s">
        <v>144</v>
      </c>
      <c r="C3" s="46" t="s">
        <v>226</v>
      </c>
    </row>
    <row r="4" spans="2:12">
      <c r="B4" s="46" t="s">
        <v>145</v>
      </c>
      <c r="C4" s="46">
        <v>414</v>
      </c>
    </row>
    <row r="6" spans="2:12" ht="26.25" customHeight="1">
      <c r="B6" s="144" t="s">
        <v>171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12" ht="26.25" customHeight="1">
      <c r="B7" s="144" t="s">
        <v>98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12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201</v>
      </c>
      <c r="H8" s="29" t="s">
        <v>200</v>
      </c>
      <c r="I8" s="29" t="s">
        <v>109</v>
      </c>
      <c r="J8" s="29" t="s">
        <v>58</v>
      </c>
      <c r="K8" s="29" t="s">
        <v>146</v>
      </c>
      <c r="L8" s="30" t="s">
        <v>148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4" t="s">
        <v>49</v>
      </c>
      <c r="C11" s="87"/>
      <c r="D11" s="87"/>
      <c r="E11" s="87"/>
      <c r="F11" s="87"/>
      <c r="G11" s="87"/>
      <c r="H11" s="87"/>
      <c r="I11" s="105">
        <v>0</v>
      </c>
      <c r="J11" s="87"/>
      <c r="K11" s="106">
        <v>0</v>
      </c>
      <c r="L11" s="106">
        <v>0</v>
      </c>
    </row>
    <row r="12" spans="2:12" ht="19.5" customHeight="1">
      <c r="B12" s="107" t="s">
        <v>216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7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7" t="s">
        <v>199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7" t="s">
        <v>207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5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143</v>
      </c>
      <c r="C1" s="46" t="s" vm="1">
        <v>224</v>
      </c>
    </row>
    <row r="2" spans="2:12">
      <c r="B2" s="46" t="s">
        <v>142</v>
      </c>
      <c r="C2" s="46" t="s">
        <v>225</v>
      </c>
    </row>
    <row r="3" spans="2:12">
      <c r="B3" s="46" t="s">
        <v>144</v>
      </c>
      <c r="C3" s="46" t="s">
        <v>226</v>
      </c>
    </row>
    <row r="4" spans="2:12">
      <c r="B4" s="46" t="s">
        <v>145</v>
      </c>
      <c r="C4" s="46">
        <v>414</v>
      </c>
    </row>
    <row r="6" spans="2:12" ht="26.25" customHeight="1">
      <c r="B6" s="144" t="s">
        <v>169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12" s="3" customFormat="1" ht="63">
      <c r="B7" s="66" t="s">
        <v>113</v>
      </c>
      <c r="C7" s="49" t="s">
        <v>44</v>
      </c>
      <c r="D7" s="49" t="s">
        <v>115</v>
      </c>
      <c r="E7" s="49" t="s">
        <v>14</v>
      </c>
      <c r="F7" s="49" t="s">
        <v>65</v>
      </c>
      <c r="G7" s="49" t="s">
        <v>101</v>
      </c>
      <c r="H7" s="49" t="s">
        <v>16</v>
      </c>
      <c r="I7" s="49" t="s">
        <v>18</v>
      </c>
      <c r="J7" s="49" t="s">
        <v>61</v>
      </c>
      <c r="K7" s="49" t="s">
        <v>146</v>
      </c>
      <c r="L7" s="51" t="s">
        <v>147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43</v>
      </c>
      <c r="C10" s="74"/>
      <c r="D10" s="74"/>
      <c r="E10" s="74"/>
      <c r="F10" s="74"/>
      <c r="G10" s="75"/>
      <c r="H10" s="76"/>
      <c r="I10" s="76"/>
      <c r="J10" s="77">
        <f>J11</f>
        <v>121111.799588607</v>
      </c>
      <c r="K10" s="78">
        <f>IFERROR(J10/$J$10,0)</f>
        <v>1</v>
      </c>
      <c r="L10" s="78">
        <f>J10/'סכום נכסי הקרן'!$C$42</f>
        <v>6.1509765754506819E-2</v>
      </c>
    </row>
    <row r="11" spans="2:12">
      <c r="B11" s="79" t="s">
        <v>194</v>
      </c>
      <c r="C11" s="80"/>
      <c r="D11" s="80"/>
      <c r="E11" s="80"/>
      <c r="F11" s="80"/>
      <c r="G11" s="81"/>
      <c r="H11" s="82"/>
      <c r="I11" s="82"/>
      <c r="J11" s="83">
        <f>J12+J21</f>
        <v>121111.799588607</v>
      </c>
      <c r="K11" s="84">
        <f t="shared" ref="K11:K58" si="0">IFERROR(J11/$J$10,0)</f>
        <v>1</v>
      </c>
      <c r="L11" s="84">
        <f>J11/'סכום נכסי הקרן'!$C$42</f>
        <v>6.1509765754506819E-2</v>
      </c>
    </row>
    <row r="12" spans="2:12">
      <c r="B12" s="85" t="s">
        <v>41</v>
      </c>
      <c r="C12" s="80"/>
      <c r="D12" s="80"/>
      <c r="E12" s="80"/>
      <c r="F12" s="80"/>
      <c r="G12" s="81"/>
      <c r="H12" s="82"/>
      <c r="I12" s="82"/>
      <c r="J12" s="83">
        <f>SUM(J13:J19)</f>
        <v>58013.204911592999</v>
      </c>
      <c r="K12" s="84">
        <f t="shared" si="0"/>
        <v>0.47900539095820938</v>
      </c>
      <c r="L12" s="84">
        <f>J12/'סכום נכסי הקרן'!$C$42</f>
        <v>2.9463509392985421E-2</v>
      </c>
    </row>
    <row r="13" spans="2:12">
      <c r="B13" s="86" t="s">
        <v>2795</v>
      </c>
      <c r="C13" s="87" t="s">
        <v>2796</v>
      </c>
      <c r="D13" s="87">
        <v>11</v>
      </c>
      <c r="E13" s="87" t="s">
        <v>249</v>
      </c>
      <c r="F13" s="87" t="s">
        <v>250</v>
      </c>
      <c r="G13" s="88" t="s">
        <v>130</v>
      </c>
      <c r="H13" s="89">
        <v>0</v>
      </c>
      <c r="I13" s="89">
        <v>0</v>
      </c>
      <c r="J13" s="90">
        <v>33334.774160000001</v>
      </c>
      <c r="K13" s="91">
        <f t="shared" si="0"/>
        <v>0.27523968988349345</v>
      </c>
      <c r="L13" s="91">
        <f>J13/'סכום נכסי הקרן'!$C$42</f>
        <v>1.6929928851076782E-2</v>
      </c>
    </row>
    <row r="14" spans="2:12">
      <c r="B14" s="86" t="s">
        <v>2795</v>
      </c>
      <c r="C14" s="87" t="s">
        <v>2797</v>
      </c>
      <c r="D14" s="87">
        <v>11</v>
      </c>
      <c r="E14" s="87" t="s">
        <v>249</v>
      </c>
      <c r="F14" s="87" t="s">
        <v>250</v>
      </c>
      <c r="G14" s="88" t="s">
        <v>130</v>
      </c>
      <c r="H14" s="89">
        <v>0</v>
      </c>
      <c r="I14" s="89">
        <v>0</v>
      </c>
      <c r="J14" s="90">
        <v>4487.8592770209998</v>
      </c>
      <c r="K14" s="91">
        <f t="shared" si="0"/>
        <v>3.7055508152511782E-2</v>
      </c>
      <c r="L14" s="91">
        <f>J14/'סכום נכסי הקרן'!$C$42</f>
        <v>2.2792756263752176E-3</v>
      </c>
    </row>
    <row r="15" spans="2:12">
      <c r="B15" s="86" t="s">
        <v>2798</v>
      </c>
      <c r="C15" s="87" t="s">
        <v>2799</v>
      </c>
      <c r="D15" s="87">
        <v>12</v>
      </c>
      <c r="E15" s="87" t="s">
        <v>249</v>
      </c>
      <c r="F15" s="87" t="s">
        <v>250</v>
      </c>
      <c r="G15" s="88" t="s">
        <v>130</v>
      </c>
      <c r="H15" s="89">
        <v>0</v>
      </c>
      <c r="I15" s="89">
        <v>0</v>
      </c>
      <c r="J15" s="90">
        <v>1413.9412561709996</v>
      </c>
      <c r="K15" s="91">
        <f t="shared" si="0"/>
        <v>1.167467795024003E-2</v>
      </c>
      <c r="L15" s="91">
        <f>J15/'סכום נכסי הקרן'!$C$42</f>
        <v>7.1810670597857013E-4</v>
      </c>
    </row>
    <row r="16" spans="2:12">
      <c r="B16" s="86" t="s">
        <v>2800</v>
      </c>
      <c r="C16" s="87" t="s">
        <v>2801</v>
      </c>
      <c r="D16" s="87">
        <v>10</v>
      </c>
      <c r="E16" s="87" t="s">
        <v>249</v>
      </c>
      <c r="F16" s="87" t="s">
        <v>250</v>
      </c>
      <c r="G16" s="88" t="s">
        <v>130</v>
      </c>
      <c r="H16" s="89">
        <v>0</v>
      </c>
      <c r="I16" s="89">
        <v>0</v>
      </c>
      <c r="J16" s="90">
        <v>1297.0142472660002</v>
      </c>
      <c r="K16" s="91">
        <f t="shared" si="0"/>
        <v>1.0709231071387782E-2</v>
      </c>
      <c r="L16" s="91">
        <f>J16/'סכום נכסי הקרן'!$C$42</f>
        <v>6.587222946119487E-4</v>
      </c>
    </row>
    <row r="17" spans="2:12">
      <c r="B17" s="86" t="s">
        <v>2800</v>
      </c>
      <c r="C17" s="87" t="s">
        <v>2802</v>
      </c>
      <c r="D17" s="87">
        <v>10</v>
      </c>
      <c r="E17" s="87" t="s">
        <v>249</v>
      </c>
      <c r="F17" s="87" t="s">
        <v>250</v>
      </c>
      <c r="G17" s="88" t="s">
        <v>130</v>
      </c>
      <c r="H17" s="89">
        <v>0</v>
      </c>
      <c r="I17" s="89">
        <v>0</v>
      </c>
      <c r="J17" s="90">
        <v>16380.070568693001</v>
      </c>
      <c r="K17" s="91">
        <f t="shared" si="0"/>
        <v>0.13524752026089024</v>
      </c>
      <c r="L17" s="91">
        <f>J17/'סכום נכסי הקרן'!$C$42</f>
        <v>8.3190432901252727E-3</v>
      </c>
    </row>
    <row r="18" spans="2:12">
      <c r="B18" s="86" t="s">
        <v>2803</v>
      </c>
      <c r="C18" s="87" t="s">
        <v>2804</v>
      </c>
      <c r="D18" s="87">
        <v>20</v>
      </c>
      <c r="E18" s="87" t="s">
        <v>249</v>
      </c>
      <c r="F18" s="87" t="s">
        <v>250</v>
      </c>
      <c r="G18" s="88" t="s">
        <v>130</v>
      </c>
      <c r="H18" s="89">
        <v>0</v>
      </c>
      <c r="I18" s="89">
        <v>0</v>
      </c>
      <c r="J18" s="90">
        <v>1096.2094624419999</v>
      </c>
      <c r="K18" s="91">
        <f t="shared" si="0"/>
        <v>9.0512193375509916E-3</v>
      </c>
      <c r="L18" s="91">
        <f>J18/'סכום נכסי הקרן'!$C$42</f>
        <v>5.5673838124542388E-4</v>
      </c>
    </row>
    <row r="19" spans="2:12">
      <c r="B19" s="86" t="s">
        <v>2805</v>
      </c>
      <c r="C19" s="87" t="s">
        <v>2806</v>
      </c>
      <c r="D19" s="87">
        <v>26</v>
      </c>
      <c r="E19" s="87" t="s">
        <v>249</v>
      </c>
      <c r="F19" s="87" t="s">
        <v>250</v>
      </c>
      <c r="G19" s="88" t="s">
        <v>130</v>
      </c>
      <c r="H19" s="89">
        <v>0</v>
      </c>
      <c r="I19" s="89">
        <v>0</v>
      </c>
      <c r="J19" s="90">
        <v>3.3359399999999999</v>
      </c>
      <c r="K19" s="91">
        <f t="shared" si="0"/>
        <v>2.7544302135147304E-5</v>
      </c>
      <c r="L19" s="91">
        <f>J19/'סכום נכסי הקרן'!$C$42</f>
        <v>1.6942435722042727E-6</v>
      </c>
    </row>
    <row r="20" spans="2:12">
      <c r="B20" s="92"/>
      <c r="C20" s="87"/>
      <c r="D20" s="87"/>
      <c r="E20" s="87"/>
      <c r="F20" s="87"/>
      <c r="G20" s="87"/>
      <c r="H20" s="87"/>
      <c r="I20" s="87"/>
      <c r="J20" s="87"/>
      <c r="K20" s="91"/>
      <c r="L20" s="87"/>
    </row>
    <row r="21" spans="2:12">
      <c r="B21" s="85" t="s">
        <v>42</v>
      </c>
      <c r="C21" s="80"/>
      <c r="D21" s="80"/>
      <c r="E21" s="80"/>
      <c r="F21" s="80"/>
      <c r="G21" s="81"/>
      <c r="H21" s="82"/>
      <c r="I21" s="82"/>
      <c r="J21" s="83">
        <f>SUM(J22:J58)</f>
        <v>63098.594677014</v>
      </c>
      <c r="K21" s="84">
        <f t="shared" si="0"/>
        <v>0.52099460904179062</v>
      </c>
      <c r="L21" s="84">
        <f>J21/'סכום נכסי הקרן'!$C$42</f>
        <v>3.2046256361521405E-2</v>
      </c>
    </row>
    <row r="22" spans="2:12">
      <c r="B22" s="86" t="s">
        <v>2795</v>
      </c>
      <c r="C22" s="87" t="s">
        <v>2807</v>
      </c>
      <c r="D22" s="87">
        <v>11</v>
      </c>
      <c r="E22" s="87" t="s">
        <v>249</v>
      </c>
      <c r="F22" s="87" t="s">
        <v>250</v>
      </c>
      <c r="G22" s="88" t="s">
        <v>138</v>
      </c>
      <c r="H22" s="89">
        <v>0</v>
      </c>
      <c r="I22" s="89">
        <v>0</v>
      </c>
      <c r="J22" s="90">
        <v>8.7563020000000005E-3</v>
      </c>
      <c r="K22" s="91">
        <f t="shared" si="0"/>
        <v>7.2299330286094653E-8</v>
      </c>
      <c r="L22" s="91">
        <f>J22/'סכום נכסי הקרן'!$C$42</f>
        <v>4.4471148701054034E-9</v>
      </c>
    </row>
    <row r="23" spans="2:12">
      <c r="B23" s="86" t="s">
        <v>2795</v>
      </c>
      <c r="C23" s="87" t="s">
        <v>2808</v>
      </c>
      <c r="D23" s="87">
        <v>11</v>
      </c>
      <c r="E23" s="87" t="s">
        <v>249</v>
      </c>
      <c r="F23" s="87" t="s">
        <v>250</v>
      </c>
      <c r="G23" s="88" t="s">
        <v>132</v>
      </c>
      <c r="H23" s="89">
        <v>0</v>
      </c>
      <c r="I23" s="89">
        <v>0</v>
      </c>
      <c r="J23" s="90">
        <v>1.3186369999999999E-3</v>
      </c>
      <c r="K23" s="91">
        <f t="shared" si="0"/>
        <v>1.0887766546935566E-8</v>
      </c>
      <c r="L23" s="91">
        <f>J23/'סכום נכסי הקרן'!$C$42</f>
        <v>6.6970396989176226E-10</v>
      </c>
    </row>
    <row r="24" spans="2:12">
      <c r="B24" s="86" t="s">
        <v>2795</v>
      </c>
      <c r="C24" s="87" t="s">
        <v>2809</v>
      </c>
      <c r="D24" s="87">
        <v>11</v>
      </c>
      <c r="E24" s="87" t="s">
        <v>249</v>
      </c>
      <c r="F24" s="87" t="s">
        <v>250</v>
      </c>
      <c r="G24" s="88" t="s">
        <v>131</v>
      </c>
      <c r="H24" s="89">
        <v>0</v>
      </c>
      <c r="I24" s="89">
        <v>0</v>
      </c>
      <c r="J24" s="90">
        <v>0.14777185100000001</v>
      </c>
      <c r="K24" s="91">
        <f t="shared" si="0"/>
        <v>1.2201276135104257E-6</v>
      </c>
      <c r="L24" s="91">
        <f>J24/'סכום נכסי הקרן'!$C$42</f>
        <v>7.5049763697631715E-8</v>
      </c>
    </row>
    <row r="25" spans="2:12">
      <c r="B25" s="86" t="s">
        <v>2795</v>
      </c>
      <c r="C25" s="87" t="s">
        <v>2810</v>
      </c>
      <c r="D25" s="87">
        <v>11</v>
      </c>
      <c r="E25" s="87" t="s">
        <v>249</v>
      </c>
      <c r="F25" s="87" t="s">
        <v>250</v>
      </c>
      <c r="G25" s="88" t="s">
        <v>129</v>
      </c>
      <c r="H25" s="89">
        <v>0</v>
      </c>
      <c r="I25" s="89">
        <v>0</v>
      </c>
      <c r="J25" s="90">
        <v>4375.8431899539992</v>
      </c>
      <c r="K25" s="91">
        <f t="shared" si="0"/>
        <v>3.6130609939063571E-2</v>
      </c>
      <c r="L25" s="91">
        <f>J25/'סכום נכסי הקרן'!$C$42</f>
        <v>2.2223853539192562E-3</v>
      </c>
    </row>
    <row r="26" spans="2:12">
      <c r="B26" s="86" t="s">
        <v>2795</v>
      </c>
      <c r="C26" s="87" t="s">
        <v>2811</v>
      </c>
      <c r="D26" s="87">
        <v>11</v>
      </c>
      <c r="E26" s="87" t="s">
        <v>249</v>
      </c>
      <c r="F26" s="87" t="s">
        <v>250</v>
      </c>
      <c r="G26" s="88" t="s">
        <v>133</v>
      </c>
      <c r="H26" s="89">
        <v>0</v>
      </c>
      <c r="I26" s="89">
        <v>0</v>
      </c>
      <c r="J26" s="90">
        <v>1.1445800000000001E-4</v>
      </c>
      <c r="K26" s="91">
        <f t="shared" si="0"/>
        <v>9.4506068268155015E-10</v>
      </c>
      <c r="L26" s="91">
        <f>J26/'סכום נכסי הקרן'!$C$42</f>
        <v>5.8130461215536447E-11</v>
      </c>
    </row>
    <row r="27" spans="2:12">
      <c r="B27" s="86" t="s">
        <v>2798</v>
      </c>
      <c r="C27" s="87" t="s">
        <v>2812</v>
      </c>
      <c r="D27" s="87">
        <v>12</v>
      </c>
      <c r="E27" s="87" t="s">
        <v>249</v>
      </c>
      <c r="F27" s="87" t="s">
        <v>250</v>
      </c>
      <c r="G27" s="88" t="s">
        <v>132</v>
      </c>
      <c r="H27" s="89">
        <v>0</v>
      </c>
      <c r="I27" s="89">
        <v>0</v>
      </c>
      <c r="J27" s="90">
        <v>6.0501799999999992E-4</v>
      </c>
      <c r="K27" s="91">
        <f t="shared" si="0"/>
        <v>4.9955330699001025E-9</v>
      </c>
      <c r="L27" s="91">
        <f>J27/'סכום נכסי הקרן'!$C$42</f>
        <v>3.0727406894844768E-10</v>
      </c>
    </row>
    <row r="28" spans="2:12">
      <c r="B28" s="86" t="s">
        <v>2798</v>
      </c>
      <c r="C28" s="87" t="s">
        <v>2813</v>
      </c>
      <c r="D28" s="87">
        <v>12</v>
      </c>
      <c r="E28" s="87" t="s">
        <v>249</v>
      </c>
      <c r="F28" s="87" t="s">
        <v>250</v>
      </c>
      <c r="G28" s="88" t="s">
        <v>138</v>
      </c>
      <c r="H28" s="89">
        <v>0</v>
      </c>
      <c r="I28" s="89">
        <v>0</v>
      </c>
      <c r="J28" s="90">
        <v>1.5535278999999997E-2</v>
      </c>
      <c r="K28" s="91">
        <f t="shared" si="0"/>
        <v>1.2827221668549465E-7</v>
      </c>
      <c r="L28" s="91">
        <f>J28/'סכום נכסי הקרן'!$C$42</f>
        <v>7.8899940011361173E-9</v>
      </c>
    </row>
    <row r="29" spans="2:12">
      <c r="B29" s="86" t="s">
        <v>2798</v>
      </c>
      <c r="C29" s="87" t="s">
        <v>2814</v>
      </c>
      <c r="D29" s="87">
        <v>12</v>
      </c>
      <c r="E29" s="87" t="s">
        <v>249</v>
      </c>
      <c r="F29" s="87" t="s">
        <v>250</v>
      </c>
      <c r="G29" s="88" t="s">
        <v>129</v>
      </c>
      <c r="H29" s="89">
        <v>0</v>
      </c>
      <c r="I29" s="89">
        <v>0</v>
      </c>
      <c r="J29" s="90">
        <v>743.47484816899987</v>
      </c>
      <c r="K29" s="91">
        <f t="shared" si="0"/>
        <v>6.1387482532208916E-3</v>
      </c>
      <c r="L29" s="91">
        <f>J29/'סכום נכסי הקרן'!$C$42</f>
        <v>3.7759296708150494E-4</v>
      </c>
    </row>
    <row r="30" spans="2:12">
      <c r="B30" s="86" t="s">
        <v>2798</v>
      </c>
      <c r="C30" s="87" t="s">
        <v>2815</v>
      </c>
      <c r="D30" s="87">
        <v>12</v>
      </c>
      <c r="E30" s="87" t="s">
        <v>249</v>
      </c>
      <c r="F30" s="87" t="s">
        <v>250</v>
      </c>
      <c r="G30" s="88" t="s">
        <v>131</v>
      </c>
      <c r="H30" s="89">
        <v>0</v>
      </c>
      <c r="I30" s="89">
        <v>0</v>
      </c>
      <c r="J30" s="90">
        <v>5.6800000000000007E-6</v>
      </c>
      <c r="K30" s="91">
        <f t="shared" si="0"/>
        <v>4.6898815964206999E-11</v>
      </c>
      <c r="L30" s="91">
        <f>J30/'סכום נכסי הקרן'!$C$42</f>
        <v>2.8847351841220974E-12</v>
      </c>
    </row>
    <row r="31" spans="2:12">
      <c r="B31" s="86" t="s">
        <v>2798</v>
      </c>
      <c r="C31" s="87" t="s">
        <v>2816</v>
      </c>
      <c r="D31" s="87">
        <v>12</v>
      </c>
      <c r="E31" s="87" t="s">
        <v>249</v>
      </c>
      <c r="F31" s="87" t="s">
        <v>250</v>
      </c>
      <c r="G31" s="88" t="s">
        <v>136</v>
      </c>
      <c r="H31" s="89">
        <v>0</v>
      </c>
      <c r="I31" s="89">
        <v>0</v>
      </c>
      <c r="J31" s="90">
        <v>0.39271</v>
      </c>
      <c r="K31" s="91">
        <f t="shared" si="0"/>
        <v>3.2425412002295297E-6</v>
      </c>
      <c r="L31" s="91">
        <f>J31/'סכום נכסי הקרן'!$C$42</f>
        <v>1.9944794967545578E-7</v>
      </c>
    </row>
    <row r="32" spans="2:12">
      <c r="B32" s="86" t="s">
        <v>2798</v>
      </c>
      <c r="C32" s="87" t="s">
        <v>2817</v>
      </c>
      <c r="D32" s="87">
        <v>12</v>
      </c>
      <c r="E32" s="87" t="s">
        <v>249</v>
      </c>
      <c r="F32" s="87" t="s">
        <v>250</v>
      </c>
      <c r="G32" s="88" t="s">
        <v>133</v>
      </c>
      <c r="H32" s="89">
        <v>0</v>
      </c>
      <c r="I32" s="89">
        <v>0</v>
      </c>
      <c r="J32" s="90">
        <v>8678.78802</v>
      </c>
      <c r="K32" s="91">
        <f t="shared" si="0"/>
        <v>7.1659310236328239E-2</v>
      </c>
      <c r="L32" s="91">
        <f>J32/'סכום נכסי הקרן'!$C$42</f>
        <v>4.4077473867660828E-3</v>
      </c>
    </row>
    <row r="33" spans="2:12">
      <c r="B33" s="86" t="s">
        <v>2800</v>
      </c>
      <c r="C33" s="87" t="s">
        <v>2818</v>
      </c>
      <c r="D33" s="87">
        <v>10</v>
      </c>
      <c r="E33" s="87" t="s">
        <v>249</v>
      </c>
      <c r="F33" s="87" t="s">
        <v>250</v>
      </c>
      <c r="G33" s="88" t="s">
        <v>129</v>
      </c>
      <c r="H33" s="89">
        <v>0</v>
      </c>
      <c r="I33" s="89">
        <v>0</v>
      </c>
      <c r="J33" s="90">
        <v>20677.084172756</v>
      </c>
      <c r="K33" s="91">
        <f t="shared" si="0"/>
        <v>0.17072724741100367</v>
      </c>
      <c r="L33" s="91">
        <f>J33/'סכום נכסי הקרן'!$C$42</f>
        <v>1.0501392996162567E-2</v>
      </c>
    </row>
    <row r="34" spans="2:12">
      <c r="B34" s="86" t="s">
        <v>2800</v>
      </c>
      <c r="C34" s="87" t="s">
        <v>2819</v>
      </c>
      <c r="D34" s="87">
        <v>10</v>
      </c>
      <c r="E34" s="87" t="s">
        <v>249</v>
      </c>
      <c r="F34" s="87" t="s">
        <v>250</v>
      </c>
      <c r="G34" s="88" t="s">
        <v>2790</v>
      </c>
      <c r="H34" s="89">
        <v>0</v>
      </c>
      <c r="I34" s="89">
        <v>0</v>
      </c>
      <c r="J34" s="90">
        <v>0.11341952799999999</v>
      </c>
      <c r="K34" s="91">
        <f t="shared" si="0"/>
        <v>9.3648619197521512E-7</v>
      </c>
      <c r="L34" s="91">
        <f>J34/'סכום נכסי הקרן'!$C$42</f>
        <v>5.7603046300725586E-8</v>
      </c>
    </row>
    <row r="35" spans="2:12">
      <c r="B35" s="86" t="s">
        <v>2800</v>
      </c>
      <c r="C35" s="87" t="s">
        <v>2820</v>
      </c>
      <c r="D35" s="87">
        <v>10</v>
      </c>
      <c r="E35" s="87" t="s">
        <v>249</v>
      </c>
      <c r="F35" s="87" t="s">
        <v>250</v>
      </c>
      <c r="G35" s="88" t="s">
        <v>131</v>
      </c>
      <c r="H35" s="89">
        <v>0</v>
      </c>
      <c r="I35" s="89">
        <v>0</v>
      </c>
      <c r="J35" s="90">
        <v>0.35699000000000003</v>
      </c>
      <c r="K35" s="91">
        <f t="shared" si="0"/>
        <v>2.947607097018003E-6</v>
      </c>
      <c r="L35" s="91">
        <f>J35/'סכום נכסי הקרן'!$C$42</f>
        <v>1.8130662207389923E-7</v>
      </c>
    </row>
    <row r="36" spans="2:12">
      <c r="B36" s="86" t="s">
        <v>2800</v>
      </c>
      <c r="C36" s="87" t="s">
        <v>2821</v>
      </c>
      <c r="D36" s="87">
        <v>10</v>
      </c>
      <c r="E36" s="87" t="s">
        <v>249</v>
      </c>
      <c r="F36" s="87" t="s">
        <v>250</v>
      </c>
      <c r="G36" s="88" t="s">
        <v>134</v>
      </c>
      <c r="H36" s="89">
        <v>0</v>
      </c>
      <c r="I36" s="89">
        <v>0</v>
      </c>
      <c r="J36" s="90">
        <v>0.13354011199999999</v>
      </c>
      <c r="K36" s="91">
        <f t="shared" si="0"/>
        <v>1.1026185099520404E-6</v>
      </c>
      <c r="L36" s="91">
        <f>J36/'סכום נכסי הקרן'!$C$42</f>
        <v>6.7821806263733351E-8</v>
      </c>
    </row>
    <row r="37" spans="2:12">
      <c r="B37" s="86" t="s">
        <v>2800</v>
      </c>
      <c r="C37" s="87" t="s">
        <v>2822</v>
      </c>
      <c r="D37" s="87">
        <v>10</v>
      </c>
      <c r="E37" s="87" t="s">
        <v>249</v>
      </c>
      <c r="F37" s="87" t="s">
        <v>250</v>
      </c>
      <c r="G37" s="88" t="s">
        <v>136</v>
      </c>
      <c r="H37" s="89">
        <v>0</v>
      </c>
      <c r="I37" s="89">
        <v>0</v>
      </c>
      <c r="J37" s="90">
        <v>-3.2030000000000001E-6</v>
      </c>
      <c r="K37" s="91">
        <f t="shared" si="0"/>
        <v>-2.6446638650238557E-11</v>
      </c>
      <c r="L37" s="91">
        <f>J37/'סכום נכסי הקרן'!$C$42</f>
        <v>-1.6267265483702602E-12</v>
      </c>
    </row>
    <row r="38" spans="2:12">
      <c r="B38" s="86" t="s">
        <v>2800</v>
      </c>
      <c r="C38" s="87" t="s">
        <v>2823</v>
      </c>
      <c r="D38" s="87">
        <v>10</v>
      </c>
      <c r="E38" s="87" t="s">
        <v>249</v>
      </c>
      <c r="F38" s="87" t="s">
        <v>250</v>
      </c>
      <c r="G38" s="88" t="s">
        <v>131</v>
      </c>
      <c r="H38" s="89">
        <v>0</v>
      </c>
      <c r="I38" s="89">
        <v>0</v>
      </c>
      <c r="J38" s="90">
        <v>-4.8650836109999993</v>
      </c>
      <c r="K38" s="91">
        <f t="shared" si="0"/>
        <v>-4.0170186782177564E-5</v>
      </c>
      <c r="L38" s="91">
        <f>J38/'סכום נכסי הקרן'!$C$42</f>
        <v>-2.4708587792865284E-6</v>
      </c>
    </row>
    <row r="39" spans="2:12">
      <c r="B39" s="86" t="s">
        <v>2800</v>
      </c>
      <c r="C39" s="87" t="s">
        <v>2824</v>
      </c>
      <c r="D39" s="87">
        <v>10</v>
      </c>
      <c r="E39" s="87" t="s">
        <v>249</v>
      </c>
      <c r="F39" s="87" t="s">
        <v>250</v>
      </c>
      <c r="G39" s="88" t="s">
        <v>133</v>
      </c>
      <c r="H39" s="89">
        <v>0</v>
      </c>
      <c r="I39" s="89">
        <v>0</v>
      </c>
      <c r="J39" s="90">
        <v>1.8015343000000003E-2</v>
      </c>
      <c r="K39" s="91">
        <f t="shared" si="0"/>
        <v>1.4874969293821565E-7</v>
      </c>
      <c r="L39" s="91">
        <f>J39/'סכום נכסי הקרן'!$C$42</f>
        <v>9.1495587686844616E-9</v>
      </c>
    </row>
    <row r="40" spans="2:12">
      <c r="B40" s="86" t="s">
        <v>2800</v>
      </c>
      <c r="C40" s="87" t="s">
        <v>2825</v>
      </c>
      <c r="D40" s="87">
        <v>10</v>
      </c>
      <c r="E40" s="87" t="s">
        <v>249</v>
      </c>
      <c r="F40" s="87" t="s">
        <v>250</v>
      </c>
      <c r="G40" s="88" t="s">
        <v>137</v>
      </c>
      <c r="H40" s="89">
        <v>0</v>
      </c>
      <c r="I40" s="89">
        <v>0</v>
      </c>
      <c r="J40" s="90">
        <v>7.3512470849999989</v>
      </c>
      <c r="K40" s="91">
        <f t="shared" si="0"/>
        <v>6.0698025377962692E-5</v>
      </c>
      <c r="L40" s="91">
        <f>J40/'סכום נכסי הקרן'!$C$42</f>
        <v>3.7335213227595954E-6</v>
      </c>
    </row>
    <row r="41" spans="2:12">
      <c r="B41" s="86" t="s">
        <v>2800</v>
      </c>
      <c r="C41" s="87" t="s">
        <v>2826</v>
      </c>
      <c r="D41" s="87">
        <v>10</v>
      </c>
      <c r="E41" s="87" t="s">
        <v>249</v>
      </c>
      <c r="F41" s="87" t="s">
        <v>250</v>
      </c>
      <c r="G41" s="88" t="s">
        <v>132</v>
      </c>
      <c r="H41" s="89">
        <v>0</v>
      </c>
      <c r="I41" s="89">
        <v>0</v>
      </c>
      <c r="J41" s="90">
        <v>16.117159999999998</v>
      </c>
      <c r="K41" s="91">
        <f t="shared" si="0"/>
        <v>1.3307671139184478E-4</v>
      </c>
      <c r="L41" s="91">
        <f>J41/'סכום נכסי הקרן'!$C$42</f>
        <v>8.1855173450924811E-6</v>
      </c>
    </row>
    <row r="42" spans="2:12">
      <c r="B42" s="86" t="s">
        <v>2800</v>
      </c>
      <c r="C42" s="87" t="s">
        <v>2827</v>
      </c>
      <c r="D42" s="87">
        <v>10</v>
      </c>
      <c r="E42" s="87" t="s">
        <v>249</v>
      </c>
      <c r="F42" s="87" t="s">
        <v>250</v>
      </c>
      <c r="G42" s="88" t="s">
        <v>2792</v>
      </c>
      <c r="H42" s="89">
        <v>0</v>
      </c>
      <c r="I42" s="89">
        <v>0</v>
      </c>
      <c r="J42" s="90">
        <v>2.2876855269999998</v>
      </c>
      <c r="K42" s="91">
        <f t="shared" si="0"/>
        <v>1.8889039175132551E-5</v>
      </c>
      <c r="L42" s="91">
        <f>J42/'סכום נכסי הקרן'!$C$42</f>
        <v>1.161860374990106E-6</v>
      </c>
    </row>
    <row r="43" spans="2:12">
      <c r="B43" s="86" t="s">
        <v>2800</v>
      </c>
      <c r="C43" s="87" t="s">
        <v>2828</v>
      </c>
      <c r="D43" s="87">
        <v>10</v>
      </c>
      <c r="E43" s="87" t="s">
        <v>249</v>
      </c>
      <c r="F43" s="87" t="s">
        <v>250</v>
      </c>
      <c r="G43" s="88" t="s">
        <v>138</v>
      </c>
      <c r="H43" s="89">
        <v>0</v>
      </c>
      <c r="I43" s="89">
        <v>0</v>
      </c>
      <c r="J43" s="90">
        <v>13.637922965</v>
      </c>
      <c r="K43" s="91">
        <f t="shared" si="0"/>
        <v>1.1260606325168437E-4</v>
      </c>
      <c r="L43" s="91">
        <f>J43/'סכום נכסי הקרן'!$C$42</f>
        <v>6.9263725731482839E-6</v>
      </c>
    </row>
    <row r="44" spans="2:12">
      <c r="B44" s="86" t="s">
        <v>2800</v>
      </c>
      <c r="C44" s="87" t="s">
        <v>2829</v>
      </c>
      <c r="D44" s="87">
        <v>10</v>
      </c>
      <c r="E44" s="87" t="s">
        <v>249</v>
      </c>
      <c r="F44" s="87" t="s">
        <v>250</v>
      </c>
      <c r="G44" s="88" t="s">
        <v>129</v>
      </c>
      <c r="H44" s="89">
        <v>0</v>
      </c>
      <c r="I44" s="89">
        <v>0</v>
      </c>
      <c r="J44" s="90">
        <v>19351.413921872001</v>
      </c>
      <c r="K44" s="91">
        <f t="shared" si="0"/>
        <v>0.15978140848046973</v>
      </c>
      <c r="L44" s="91">
        <f>J44/'סכום נכסי הקרן'!$C$42</f>
        <v>9.8281170075588623E-3</v>
      </c>
    </row>
    <row r="45" spans="2:12">
      <c r="B45" s="86" t="s">
        <v>2800</v>
      </c>
      <c r="C45" s="87" t="s">
        <v>2830</v>
      </c>
      <c r="D45" s="87">
        <v>10</v>
      </c>
      <c r="E45" s="87" t="s">
        <v>249</v>
      </c>
      <c r="F45" s="87" t="s">
        <v>250</v>
      </c>
      <c r="G45" s="88" t="s">
        <v>135</v>
      </c>
      <c r="H45" s="89">
        <v>0</v>
      </c>
      <c r="I45" s="89">
        <v>0</v>
      </c>
      <c r="J45" s="90">
        <v>3.6022756000000003E-2</v>
      </c>
      <c r="K45" s="91">
        <f t="shared" si="0"/>
        <v>2.9743390918442488E-7</v>
      </c>
      <c r="L45" s="91">
        <f>J45/'סכום נכסי הקרן'!$C$42</f>
        <v>1.829509008138123E-8</v>
      </c>
    </row>
    <row r="46" spans="2:12">
      <c r="B46" s="86" t="s">
        <v>2800</v>
      </c>
      <c r="C46" s="87" t="s">
        <v>2831</v>
      </c>
      <c r="D46" s="87">
        <v>10</v>
      </c>
      <c r="E46" s="87" t="s">
        <v>249</v>
      </c>
      <c r="F46" s="87" t="s">
        <v>250</v>
      </c>
      <c r="G46" s="88" t="s">
        <v>129</v>
      </c>
      <c r="H46" s="89">
        <v>0</v>
      </c>
      <c r="I46" s="89">
        <v>0</v>
      </c>
      <c r="J46" s="90">
        <v>0.39913145199999994</v>
      </c>
      <c r="K46" s="91">
        <f t="shared" si="0"/>
        <v>3.2955620621258302E-6</v>
      </c>
      <c r="L46" s="91">
        <f>J46/'סכום נכסי הקרן'!$C$42</f>
        <v>2.0270925047079928E-7</v>
      </c>
    </row>
    <row r="47" spans="2:12">
      <c r="B47" s="86" t="s">
        <v>2800</v>
      </c>
      <c r="C47" s="87" t="s">
        <v>2832</v>
      </c>
      <c r="D47" s="87">
        <v>10</v>
      </c>
      <c r="E47" s="87" t="s">
        <v>249</v>
      </c>
      <c r="F47" s="87" t="s">
        <v>250</v>
      </c>
      <c r="G47" s="88" t="s">
        <v>137</v>
      </c>
      <c r="H47" s="89">
        <v>0</v>
      </c>
      <c r="I47" s="89">
        <v>0</v>
      </c>
      <c r="J47" s="90">
        <v>0.24179</v>
      </c>
      <c r="K47" s="91">
        <f t="shared" si="0"/>
        <v>1.9964198436594382E-6</v>
      </c>
      <c r="L47" s="91">
        <f>J47/'סכום נכסי הקרן'!$C$42</f>
        <v>1.2279931693114117E-7</v>
      </c>
    </row>
    <row r="48" spans="2:12">
      <c r="B48" s="86" t="s">
        <v>2800</v>
      </c>
      <c r="C48" s="87" t="s">
        <v>2833</v>
      </c>
      <c r="D48" s="87">
        <v>10</v>
      </c>
      <c r="E48" s="87" t="s">
        <v>249</v>
      </c>
      <c r="F48" s="87" t="s">
        <v>250</v>
      </c>
      <c r="G48" s="88" t="s">
        <v>132</v>
      </c>
      <c r="H48" s="89">
        <v>0</v>
      </c>
      <c r="I48" s="89">
        <v>0</v>
      </c>
      <c r="J48" s="90">
        <v>14.802874261000001</v>
      </c>
      <c r="K48" s="91">
        <f t="shared" si="0"/>
        <v>1.222248724837915E-4</v>
      </c>
      <c r="L48" s="91">
        <f>J48/'סכום נכסי הקרן'!$C$42</f>
        <v>7.5180232758524807E-6</v>
      </c>
    </row>
    <row r="49" spans="2:12">
      <c r="B49" s="86" t="s">
        <v>2803</v>
      </c>
      <c r="C49" s="87" t="s">
        <v>2834</v>
      </c>
      <c r="D49" s="87">
        <v>20</v>
      </c>
      <c r="E49" s="87" t="s">
        <v>249</v>
      </c>
      <c r="F49" s="87" t="s">
        <v>250</v>
      </c>
      <c r="G49" s="88" t="s">
        <v>137</v>
      </c>
      <c r="H49" s="89">
        <v>0</v>
      </c>
      <c r="I49" s="89">
        <v>0</v>
      </c>
      <c r="J49" s="90">
        <v>608.57772959099998</v>
      </c>
      <c r="K49" s="91">
        <f t="shared" si="0"/>
        <v>5.0249251654935273E-3</v>
      </c>
      <c r="L49" s="91">
        <f>J49/'סכום נכסי הקרן'!$C$42</f>
        <v>3.0908196986343333E-4</v>
      </c>
    </row>
    <row r="50" spans="2:12">
      <c r="B50" s="86" t="s">
        <v>2803</v>
      </c>
      <c r="C50" s="87" t="s">
        <v>2835</v>
      </c>
      <c r="D50" s="87">
        <v>20</v>
      </c>
      <c r="E50" s="87" t="s">
        <v>249</v>
      </c>
      <c r="F50" s="87" t="s">
        <v>250</v>
      </c>
      <c r="G50" s="88" t="s">
        <v>135</v>
      </c>
      <c r="H50" s="89">
        <v>0</v>
      </c>
      <c r="I50" s="89">
        <v>0</v>
      </c>
      <c r="J50" s="90">
        <v>2.8570000000000003E-6</v>
      </c>
      <c r="K50" s="91">
        <f t="shared" si="0"/>
        <v>2.358977415664426E-11</v>
      </c>
      <c r="L50" s="91">
        <f>J50/'סכום נכסי הקרן'!$C$42</f>
        <v>1.4510014825769072E-12</v>
      </c>
    </row>
    <row r="51" spans="2:12">
      <c r="B51" s="86" t="s">
        <v>2803</v>
      </c>
      <c r="C51" s="87" t="s">
        <v>2836</v>
      </c>
      <c r="D51" s="87">
        <v>20</v>
      </c>
      <c r="E51" s="87" t="s">
        <v>249</v>
      </c>
      <c r="F51" s="87" t="s">
        <v>250</v>
      </c>
      <c r="G51" s="88" t="s">
        <v>138</v>
      </c>
      <c r="H51" s="89">
        <v>0</v>
      </c>
      <c r="I51" s="89">
        <v>0</v>
      </c>
      <c r="J51" s="90">
        <v>3.3851332999999997E-2</v>
      </c>
      <c r="K51" s="91">
        <f t="shared" si="0"/>
        <v>2.7950483037149418E-7</v>
      </c>
      <c r="L51" s="91">
        <f>J51/'סכום נכסי הקרן'!$C$42</f>
        <v>1.719227664340377E-8</v>
      </c>
    </row>
    <row r="52" spans="2:12">
      <c r="B52" s="86" t="s">
        <v>2803</v>
      </c>
      <c r="C52" s="87" t="s">
        <v>2837</v>
      </c>
      <c r="D52" s="87">
        <v>20</v>
      </c>
      <c r="E52" s="87" t="s">
        <v>249</v>
      </c>
      <c r="F52" s="87" t="s">
        <v>250</v>
      </c>
      <c r="G52" s="88" t="s">
        <v>133</v>
      </c>
      <c r="H52" s="89">
        <v>0</v>
      </c>
      <c r="I52" s="89">
        <v>0</v>
      </c>
      <c r="J52" s="90">
        <v>414.76697546500003</v>
      </c>
      <c r="K52" s="91">
        <f t="shared" si="0"/>
        <v>3.4246619806978509E-3</v>
      </c>
      <c r="L52" s="91">
        <f>J52/'סכום נכסי הקרן'!$C$42</f>
        <v>2.1065015622109018E-4</v>
      </c>
    </row>
    <row r="53" spans="2:12">
      <c r="B53" s="86" t="s">
        <v>2803</v>
      </c>
      <c r="C53" s="87" t="s">
        <v>2838</v>
      </c>
      <c r="D53" s="87">
        <v>20</v>
      </c>
      <c r="E53" s="87" t="s">
        <v>249</v>
      </c>
      <c r="F53" s="87" t="s">
        <v>250</v>
      </c>
      <c r="G53" s="88" t="s">
        <v>131</v>
      </c>
      <c r="H53" s="89">
        <v>0</v>
      </c>
      <c r="I53" s="89">
        <v>0</v>
      </c>
      <c r="J53" s="90">
        <v>1.0858225699999999</v>
      </c>
      <c r="K53" s="91">
        <f t="shared" si="0"/>
        <v>8.9654564929951173E-6</v>
      </c>
      <c r="L53" s="91">
        <f>J53/'סכום נכסי הקרן'!$C$42</f>
        <v>5.514631287663519E-7</v>
      </c>
    </row>
    <row r="54" spans="2:12">
      <c r="B54" s="86" t="s">
        <v>2803</v>
      </c>
      <c r="C54" s="87" t="s">
        <v>2839</v>
      </c>
      <c r="D54" s="87">
        <v>20</v>
      </c>
      <c r="E54" s="87" t="s">
        <v>249</v>
      </c>
      <c r="F54" s="87" t="s">
        <v>250</v>
      </c>
      <c r="G54" s="88" t="s">
        <v>129</v>
      </c>
      <c r="H54" s="89">
        <v>0</v>
      </c>
      <c r="I54" s="89">
        <v>0</v>
      </c>
      <c r="J54" s="90">
        <v>7306.8545469709989</v>
      </c>
      <c r="K54" s="91">
        <f t="shared" si="0"/>
        <v>6.0331483569651755E-2</v>
      </c>
      <c r="L54" s="91">
        <f>J54/'סכום נכסי הקרן'!$C$42</f>
        <v>3.7109754219911565E-3</v>
      </c>
    </row>
    <row r="55" spans="2:12">
      <c r="B55" s="86" t="s">
        <v>2805</v>
      </c>
      <c r="C55" s="87" t="s">
        <v>2840</v>
      </c>
      <c r="D55" s="87">
        <v>26</v>
      </c>
      <c r="E55" s="87" t="s">
        <v>249</v>
      </c>
      <c r="F55" s="87" t="s">
        <v>250</v>
      </c>
      <c r="G55" s="88" t="s">
        <v>129</v>
      </c>
      <c r="H55" s="89">
        <v>0</v>
      </c>
      <c r="I55" s="89">
        <v>0</v>
      </c>
      <c r="J55" s="90">
        <v>5.45906</v>
      </c>
      <c r="K55" s="91">
        <f t="shared" si="0"/>
        <v>4.5074551105204904E-5</v>
      </c>
      <c r="L55" s="91">
        <f>J55/'סכום נכסי הקרן'!$C$42</f>
        <v>2.7725250799706999E-6</v>
      </c>
    </row>
    <row r="56" spans="2:12">
      <c r="B56" s="86" t="s">
        <v>2805</v>
      </c>
      <c r="C56" s="87" t="s">
        <v>2841</v>
      </c>
      <c r="D56" s="87">
        <v>26</v>
      </c>
      <c r="E56" s="87" t="s">
        <v>249</v>
      </c>
      <c r="F56" s="87" t="s">
        <v>250</v>
      </c>
      <c r="G56" s="88" t="s">
        <v>138</v>
      </c>
      <c r="H56" s="89">
        <v>0</v>
      </c>
      <c r="I56" s="89">
        <v>0</v>
      </c>
      <c r="J56" s="90">
        <v>1.1E-4</v>
      </c>
      <c r="K56" s="91">
        <f t="shared" si="0"/>
        <v>9.0825171761668478E-10</v>
      </c>
      <c r="L56" s="91">
        <f>J56/'סכום נכסי הקרן'!$C$42</f>
        <v>5.5866350396730759E-11</v>
      </c>
    </row>
    <row r="57" spans="2:12">
      <c r="B57" s="86" t="s">
        <v>2842</v>
      </c>
      <c r="C57" s="87" t="s">
        <v>2843</v>
      </c>
      <c r="D57" s="87">
        <v>85</v>
      </c>
      <c r="E57" s="87" t="s">
        <v>2844</v>
      </c>
      <c r="F57" s="87" t="s">
        <v>2845</v>
      </c>
      <c r="G57" s="88" t="s">
        <v>129</v>
      </c>
      <c r="H57" s="89">
        <v>0</v>
      </c>
      <c r="I57" s="89">
        <v>0</v>
      </c>
      <c r="J57" s="90">
        <v>863.72205283799997</v>
      </c>
      <c r="K57" s="91">
        <f t="shared" si="0"/>
        <v>7.1316094366683852E-3</v>
      </c>
      <c r="L57" s="91">
        <f>J57/'סכום נכסי הקרן'!$C$42</f>
        <v>4.3866362590210277E-4</v>
      </c>
    </row>
    <row r="58" spans="2:12">
      <c r="B58" s="86" t="s">
        <v>2842</v>
      </c>
      <c r="C58" s="87" t="s">
        <v>2846</v>
      </c>
      <c r="D58" s="87">
        <v>85</v>
      </c>
      <c r="E58" s="87" t="s">
        <v>2844</v>
      </c>
      <c r="F58" s="87" t="s">
        <v>2845</v>
      </c>
      <c r="G58" s="88" t="s">
        <v>131</v>
      </c>
      <c r="H58" s="89">
        <v>0</v>
      </c>
      <c r="I58" s="89">
        <v>0</v>
      </c>
      <c r="J58" s="90">
        <v>20.292843198000003</v>
      </c>
      <c r="K58" s="91">
        <f t="shared" si="0"/>
        <v>1.6755463354463238E-4</v>
      </c>
      <c r="L58" s="91">
        <f>J58/'סכום נכסי הקרן'!$C$42</f>
        <v>1.0306246260412569E-5</v>
      </c>
    </row>
    <row r="59" spans="2:12">
      <c r="B59" s="92"/>
      <c r="C59" s="87"/>
      <c r="D59" s="87"/>
      <c r="E59" s="87"/>
      <c r="F59" s="87"/>
      <c r="G59" s="87"/>
      <c r="H59" s="87"/>
      <c r="I59" s="87"/>
      <c r="J59" s="87"/>
      <c r="K59" s="91"/>
      <c r="L59" s="87"/>
    </row>
    <row r="60" spans="2:12">
      <c r="B60" s="93"/>
      <c r="C60" s="93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5" t="s">
        <v>216</v>
      </c>
      <c r="C61" s="93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6"/>
      <c r="C62" s="93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3"/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3"/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143</v>
      </c>
      <c r="C1" s="46" t="s" vm="1">
        <v>224</v>
      </c>
    </row>
    <row r="2" spans="2:11">
      <c r="B2" s="46" t="s">
        <v>142</v>
      </c>
      <c r="C2" s="46" t="s">
        <v>225</v>
      </c>
    </row>
    <row r="3" spans="2:11">
      <c r="B3" s="46" t="s">
        <v>144</v>
      </c>
      <c r="C3" s="46" t="s">
        <v>226</v>
      </c>
    </row>
    <row r="4" spans="2:11">
      <c r="B4" s="46" t="s">
        <v>145</v>
      </c>
      <c r="C4" s="46">
        <v>414</v>
      </c>
    </row>
    <row r="6" spans="2:11" ht="26.25" customHeight="1">
      <c r="B6" s="144" t="s">
        <v>171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1" ht="26.25" customHeight="1">
      <c r="B7" s="144" t="s">
        <v>99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1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201</v>
      </c>
      <c r="H8" s="29" t="s">
        <v>200</v>
      </c>
      <c r="I8" s="29" t="s">
        <v>109</v>
      </c>
      <c r="J8" s="29" t="s">
        <v>146</v>
      </c>
      <c r="K8" s="30" t="s">
        <v>148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48</v>
      </c>
      <c r="C11" s="74"/>
      <c r="D11" s="75"/>
      <c r="E11" s="75"/>
      <c r="F11" s="108"/>
      <c r="G11" s="77"/>
      <c r="H11" s="109"/>
      <c r="I11" s="77">
        <v>-8540.2227899680001</v>
      </c>
      <c r="J11" s="78">
        <f>IFERROR(I11/$I$11,0)</f>
        <v>1</v>
      </c>
      <c r="K11" s="78">
        <f>I11/'סכום נכסי הקרן'!$C$42</f>
        <v>-4.3373734440954352E-3</v>
      </c>
    </row>
    <row r="12" spans="2:11" ht="19.5" customHeight="1">
      <c r="B12" s="79" t="s">
        <v>32</v>
      </c>
      <c r="C12" s="80"/>
      <c r="D12" s="81"/>
      <c r="E12" s="81"/>
      <c r="F12" s="99"/>
      <c r="G12" s="83"/>
      <c r="H12" s="100"/>
      <c r="I12" s="83">
        <v>-6248.4887401530004</v>
      </c>
      <c r="J12" s="84">
        <f t="shared" ref="J12:J75" si="0">IFERROR(I12/$I$11,0)</f>
        <v>0.73165406732631777</v>
      </c>
      <c r="K12" s="84">
        <f>I12/'סכום נכסי הקרן'!$C$42</f>
        <v>-3.1734569218855838E-3</v>
      </c>
    </row>
    <row r="13" spans="2:11">
      <c r="B13" s="85" t="s">
        <v>188</v>
      </c>
      <c r="C13" s="80"/>
      <c r="D13" s="81"/>
      <c r="E13" s="81"/>
      <c r="F13" s="99"/>
      <c r="G13" s="83"/>
      <c r="H13" s="100"/>
      <c r="I13" s="83">
        <v>-146.59641671399999</v>
      </c>
      <c r="J13" s="84">
        <f t="shared" si="0"/>
        <v>1.7165408950010456E-2</v>
      </c>
      <c r="K13" s="84">
        <f>I13/'סכום נכסי הקרן'!$C$42</f>
        <v>-7.4452788936813459E-5</v>
      </c>
    </row>
    <row r="14" spans="2:11">
      <c r="B14" s="86" t="s">
        <v>2110</v>
      </c>
      <c r="C14" s="87" t="s">
        <v>2111</v>
      </c>
      <c r="D14" s="88" t="s">
        <v>619</v>
      </c>
      <c r="E14" s="88" t="s">
        <v>130</v>
      </c>
      <c r="F14" s="97">
        <v>44616</v>
      </c>
      <c r="G14" s="90">
        <v>98497.628454000005</v>
      </c>
      <c r="H14" s="98">
        <v>7.2256549999999997</v>
      </c>
      <c r="I14" s="90">
        <v>7.1170984419999996</v>
      </c>
      <c r="J14" s="91">
        <f t="shared" si="0"/>
        <v>-8.333621519054853E-4</v>
      </c>
      <c r="K14" s="91">
        <f>I14/'סכום נכסי הקרן'!$C$42</f>
        <v>3.6146028669890775E-6</v>
      </c>
    </row>
    <row r="15" spans="2:11">
      <c r="B15" s="86" t="s">
        <v>2110</v>
      </c>
      <c r="C15" s="87" t="s">
        <v>2112</v>
      </c>
      <c r="D15" s="88" t="s">
        <v>619</v>
      </c>
      <c r="E15" s="88" t="s">
        <v>130</v>
      </c>
      <c r="F15" s="97">
        <v>44606</v>
      </c>
      <c r="G15" s="90">
        <v>115891.18282200002</v>
      </c>
      <c r="H15" s="98">
        <v>1.2932570000000001</v>
      </c>
      <c r="I15" s="90">
        <v>1.49877058</v>
      </c>
      <c r="J15" s="91">
        <f t="shared" si="0"/>
        <v>-1.7549548962125095E-4</v>
      </c>
      <c r="K15" s="91">
        <f>I15/'סכום נכסי הקרן'!$C$42</f>
        <v>7.6118947624173988E-7</v>
      </c>
    </row>
    <row r="16" spans="2:11" s="6" customFormat="1">
      <c r="B16" s="86" t="s">
        <v>2110</v>
      </c>
      <c r="C16" s="87" t="s">
        <v>2113</v>
      </c>
      <c r="D16" s="88" t="s">
        <v>619</v>
      </c>
      <c r="E16" s="88" t="s">
        <v>130</v>
      </c>
      <c r="F16" s="97">
        <v>44587</v>
      </c>
      <c r="G16" s="90">
        <v>45770.210723000004</v>
      </c>
      <c r="H16" s="98">
        <v>11.058242999999999</v>
      </c>
      <c r="I16" s="90">
        <v>5.0613812669999998</v>
      </c>
      <c r="J16" s="91">
        <f t="shared" si="0"/>
        <v>-5.9265213466626256E-4</v>
      </c>
      <c r="K16" s="91">
        <f>I16/'סכום נכסי הקרן'!$C$42</f>
        <v>2.5705536304879186E-6</v>
      </c>
    </row>
    <row r="17" spans="2:11" s="6" customFormat="1">
      <c r="B17" s="86" t="s">
        <v>2110</v>
      </c>
      <c r="C17" s="87" t="s">
        <v>2114</v>
      </c>
      <c r="D17" s="88" t="s">
        <v>619</v>
      </c>
      <c r="E17" s="88" t="s">
        <v>130</v>
      </c>
      <c r="F17" s="97">
        <v>44620</v>
      </c>
      <c r="G17" s="90">
        <v>57935.655936000003</v>
      </c>
      <c r="H17" s="98">
        <v>6.1703789999999996</v>
      </c>
      <c r="I17" s="90">
        <v>3.5748496350000001</v>
      </c>
      <c r="J17" s="91">
        <f t="shared" si="0"/>
        <v>-4.1858973974300673E-4</v>
      </c>
      <c r="K17" s="91">
        <f>I17/'סכום נכסי הקרן'!$C$42</f>
        <v>1.8155800211321368E-6</v>
      </c>
    </row>
    <row r="18" spans="2:11" s="6" customFormat="1">
      <c r="B18" s="86" t="s">
        <v>2110</v>
      </c>
      <c r="C18" s="87" t="s">
        <v>2115</v>
      </c>
      <c r="D18" s="88" t="s">
        <v>619</v>
      </c>
      <c r="E18" s="88" t="s">
        <v>130</v>
      </c>
      <c r="F18" s="97">
        <v>44635</v>
      </c>
      <c r="G18" s="90">
        <v>114510.985338</v>
      </c>
      <c r="H18" s="98">
        <v>2.8283140000000002</v>
      </c>
      <c r="I18" s="90">
        <v>3.2387297090000002</v>
      </c>
      <c r="J18" s="91">
        <f t="shared" si="0"/>
        <v>-3.7923246133630847E-4</v>
      </c>
      <c r="K18" s="91">
        <f>I18/'סכום נכסי הקרן'!$C$42</f>
        <v>1.6448728069390533E-6</v>
      </c>
    </row>
    <row r="19" spans="2:11">
      <c r="B19" s="86" t="s">
        <v>895</v>
      </c>
      <c r="C19" s="87" t="s">
        <v>2116</v>
      </c>
      <c r="D19" s="88" t="s">
        <v>619</v>
      </c>
      <c r="E19" s="88" t="s">
        <v>130</v>
      </c>
      <c r="F19" s="97">
        <v>44585</v>
      </c>
      <c r="G19" s="90">
        <v>524267.84836399998</v>
      </c>
      <c r="H19" s="98">
        <v>11.729858</v>
      </c>
      <c r="I19" s="90">
        <v>61.49587292199999</v>
      </c>
      <c r="J19" s="91">
        <f t="shared" si="0"/>
        <v>-7.2007340363810825E-3</v>
      </c>
      <c r="K19" s="91">
        <f>I19/'סכום נכסי הקרן'!$C$42</f>
        <v>3.1232272587393441E-5</v>
      </c>
    </row>
    <row r="20" spans="2:11">
      <c r="B20" s="86" t="s">
        <v>1011</v>
      </c>
      <c r="C20" s="87" t="s">
        <v>2117</v>
      </c>
      <c r="D20" s="88" t="s">
        <v>619</v>
      </c>
      <c r="E20" s="88" t="s">
        <v>130</v>
      </c>
      <c r="F20" s="97">
        <v>44585</v>
      </c>
      <c r="G20" s="90">
        <v>554031.44264200004</v>
      </c>
      <c r="H20" s="98">
        <v>-41.956257999999998</v>
      </c>
      <c r="I20" s="90">
        <v>-232.45086099399998</v>
      </c>
      <c r="J20" s="91">
        <f t="shared" si="0"/>
        <v>2.7218360306367484E-2</v>
      </c>
      <c r="K20" s="91">
        <f>I20/'סכום נכסי הקרן'!$C$42</f>
        <v>-1.180561931846596E-4</v>
      </c>
    </row>
    <row r="21" spans="2:11">
      <c r="B21" s="86" t="s">
        <v>939</v>
      </c>
      <c r="C21" s="87" t="s">
        <v>2118</v>
      </c>
      <c r="D21" s="88" t="s">
        <v>619</v>
      </c>
      <c r="E21" s="88" t="s">
        <v>130</v>
      </c>
      <c r="F21" s="97">
        <v>44679</v>
      </c>
      <c r="G21" s="90">
        <v>437147.12958000007</v>
      </c>
      <c r="H21" s="98">
        <v>1.025569</v>
      </c>
      <c r="I21" s="90">
        <v>4.4832460210000002</v>
      </c>
      <c r="J21" s="91">
        <f t="shared" si="0"/>
        <v>-5.249565650987893E-4</v>
      </c>
      <c r="K21" s="91">
        <f>I21/'סכום נכסי הקרן'!$C$42</f>
        <v>2.276932664763045E-6</v>
      </c>
    </row>
    <row r="22" spans="2:11">
      <c r="B22" s="86" t="s">
        <v>905</v>
      </c>
      <c r="C22" s="87" t="s">
        <v>2119</v>
      </c>
      <c r="D22" s="88" t="s">
        <v>619</v>
      </c>
      <c r="E22" s="88" t="s">
        <v>130</v>
      </c>
      <c r="F22" s="97">
        <v>44882</v>
      </c>
      <c r="G22" s="90">
        <v>145789.33745799999</v>
      </c>
      <c r="H22" s="98">
        <v>-1.4164460000000001</v>
      </c>
      <c r="I22" s="90">
        <v>-2.0650267819999999</v>
      </c>
      <c r="J22" s="91">
        <f t="shared" si="0"/>
        <v>2.4180010671685738E-4</v>
      </c>
      <c r="K22" s="91">
        <f>I22/'סכום נכסי הקרן'!$C$42</f>
        <v>-1.0487773616531394E-6</v>
      </c>
    </row>
    <row r="23" spans="2:11">
      <c r="B23" s="86" t="s">
        <v>939</v>
      </c>
      <c r="C23" s="87" t="s">
        <v>2120</v>
      </c>
      <c r="D23" s="88" t="s">
        <v>619</v>
      </c>
      <c r="E23" s="88" t="s">
        <v>130</v>
      </c>
      <c r="F23" s="97">
        <v>44917</v>
      </c>
      <c r="G23" s="90">
        <v>513378.66932400002</v>
      </c>
      <c r="H23" s="98">
        <v>0.28234999999999999</v>
      </c>
      <c r="I23" s="90">
        <v>1.4495224859999998</v>
      </c>
      <c r="J23" s="91">
        <f t="shared" si="0"/>
        <v>-1.6972888432169707E-4</v>
      </c>
      <c r="K23" s="91">
        <f>I23/'סכום נכסי הקרן'!$C$42</f>
        <v>7.3617755555287486E-7</v>
      </c>
    </row>
    <row r="24" spans="2:11">
      <c r="B24" s="92"/>
      <c r="C24" s="87"/>
      <c r="D24" s="87"/>
      <c r="E24" s="87"/>
      <c r="F24" s="87"/>
      <c r="G24" s="90"/>
      <c r="H24" s="98"/>
      <c r="I24" s="87"/>
      <c r="J24" s="91"/>
      <c r="K24" s="87"/>
    </row>
    <row r="25" spans="2:11">
      <c r="B25" s="85" t="s">
        <v>2121</v>
      </c>
      <c r="C25" s="80"/>
      <c r="D25" s="81"/>
      <c r="E25" s="81"/>
      <c r="F25" s="99"/>
      <c r="G25" s="83"/>
      <c r="H25" s="100"/>
      <c r="I25" s="83">
        <v>-5292.6744143979995</v>
      </c>
      <c r="J25" s="84">
        <f t="shared" si="0"/>
        <v>0.61973493485617026</v>
      </c>
      <c r="K25" s="84">
        <f>I25/'סכום נכסי הקרן'!$C$42</f>
        <v>-2.6880218488233671E-3</v>
      </c>
    </row>
    <row r="26" spans="2:11">
      <c r="B26" s="86" t="s">
        <v>2122</v>
      </c>
      <c r="C26" s="87" t="s">
        <v>2123</v>
      </c>
      <c r="D26" s="88" t="s">
        <v>619</v>
      </c>
      <c r="E26" s="88" t="s">
        <v>129</v>
      </c>
      <c r="F26" s="97">
        <v>44656</v>
      </c>
      <c r="G26" s="90">
        <v>497996.23104000004</v>
      </c>
      <c r="H26" s="98">
        <v>-11.323626000000001</v>
      </c>
      <c r="I26" s="90">
        <v>-56.391229033999991</v>
      </c>
      <c r="J26" s="91">
        <f t="shared" si="0"/>
        <v>6.60301615318999E-3</v>
      </c>
      <c r="K26" s="91">
        <f>I26/'סכום נכסי הקרן'!$C$42</f>
        <v>-2.8639746913779457E-5</v>
      </c>
    </row>
    <row r="27" spans="2:11">
      <c r="B27" s="86" t="s">
        <v>2124</v>
      </c>
      <c r="C27" s="87" t="s">
        <v>2125</v>
      </c>
      <c r="D27" s="88" t="s">
        <v>619</v>
      </c>
      <c r="E27" s="88" t="s">
        <v>129</v>
      </c>
      <c r="F27" s="97">
        <v>44656</v>
      </c>
      <c r="G27" s="90">
        <v>363352.07601000002</v>
      </c>
      <c r="H27" s="98">
        <v>-11.253212</v>
      </c>
      <c r="I27" s="90">
        <v>-40.888780271999998</v>
      </c>
      <c r="J27" s="91">
        <f t="shared" si="0"/>
        <v>4.7877884778405417E-3</v>
      </c>
      <c r="K27" s="91">
        <f>I27/'סכום נכסי הקרן'!$C$42</f>
        <v>-2.0766426599731673E-5</v>
      </c>
    </row>
    <row r="28" spans="2:11">
      <c r="B28" s="86" t="s">
        <v>2126</v>
      </c>
      <c r="C28" s="87" t="s">
        <v>2127</v>
      </c>
      <c r="D28" s="88" t="s">
        <v>619</v>
      </c>
      <c r="E28" s="88" t="s">
        <v>129</v>
      </c>
      <c r="F28" s="97">
        <v>44665</v>
      </c>
      <c r="G28" s="90">
        <v>317468.81573999999</v>
      </c>
      <c r="H28" s="98">
        <v>-11.239820999999999</v>
      </c>
      <c r="I28" s="90">
        <v>-35.682926918999996</v>
      </c>
      <c r="J28" s="91">
        <f t="shared" si="0"/>
        <v>4.1782196784041622E-3</v>
      </c>
      <c r="K28" s="91">
        <f>I28/'סכום נכסי הקרן'!$C$42</f>
        <v>-1.812249907670718E-5</v>
      </c>
    </row>
    <row r="29" spans="2:11">
      <c r="B29" s="86" t="s">
        <v>2128</v>
      </c>
      <c r="C29" s="87" t="s">
        <v>2129</v>
      </c>
      <c r="D29" s="88" t="s">
        <v>619</v>
      </c>
      <c r="E29" s="88" t="s">
        <v>129</v>
      </c>
      <c r="F29" s="97">
        <v>44664</v>
      </c>
      <c r="G29" s="90">
        <v>436160.38573799998</v>
      </c>
      <c r="H29" s="98">
        <v>-11.209114</v>
      </c>
      <c r="I29" s="90">
        <v>-48.889716257000003</v>
      </c>
      <c r="J29" s="91">
        <f t="shared" si="0"/>
        <v>5.7246417873816607E-3</v>
      </c>
      <c r="K29" s="91">
        <f>I29/'סכום נכסי הקרן'!$C$42</f>
        <v>-2.482990926554824E-5</v>
      </c>
    </row>
    <row r="30" spans="2:11">
      <c r="B30" s="86" t="s">
        <v>2130</v>
      </c>
      <c r="C30" s="87" t="s">
        <v>2131</v>
      </c>
      <c r="D30" s="88" t="s">
        <v>619</v>
      </c>
      <c r="E30" s="88" t="s">
        <v>129</v>
      </c>
      <c r="F30" s="97">
        <v>44664</v>
      </c>
      <c r="G30" s="90">
        <v>363489.97053600004</v>
      </c>
      <c r="H30" s="98">
        <v>-11.202083</v>
      </c>
      <c r="I30" s="90">
        <v>-40.718447799000003</v>
      </c>
      <c r="J30" s="91">
        <f t="shared" si="0"/>
        <v>4.7678437437054938E-3</v>
      </c>
      <c r="K30" s="91">
        <f>I30/'סכום נכסי הקרן'!$C$42</f>
        <v>-2.0679918839544767E-5</v>
      </c>
    </row>
    <row r="31" spans="2:11">
      <c r="B31" s="86" t="s">
        <v>2132</v>
      </c>
      <c r="C31" s="87" t="s">
        <v>2133</v>
      </c>
      <c r="D31" s="88" t="s">
        <v>619</v>
      </c>
      <c r="E31" s="88" t="s">
        <v>129</v>
      </c>
      <c r="F31" s="97">
        <v>44665</v>
      </c>
      <c r="G31" s="90">
        <v>328206.73156699998</v>
      </c>
      <c r="H31" s="98">
        <v>-11.187075999999999</v>
      </c>
      <c r="I31" s="90">
        <v>-36.716735837999998</v>
      </c>
      <c r="J31" s="91">
        <f t="shared" si="0"/>
        <v>4.2992714289761024E-3</v>
      </c>
      <c r="K31" s="91">
        <f>I31/'סכום נכסי הקרן'!$C$42</f>
        <v>-1.864754572499918E-5</v>
      </c>
    </row>
    <row r="32" spans="2:11">
      <c r="B32" s="86" t="s">
        <v>2134</v>
      </c>
      <c r="C32" s="87" t="s">
        <v>2135</v>
      </c>
      <c r="D32" s="88" t="s">
        <v>619</v>
      </c>
      <c r="E32" s="88" t="s">
        <v>129</v>
      </c>
      <c r="F32" s="97">
        <v>44656</v>
      </c>
      <c r="G32" s="90">
        <v>311937.11703000002</v>
      </c>
      <c r="H32" s="98">
        <v>-11.077567999999999</v>
      </c>
      <c r="I32" s="90">
        <v>-34.555045512000007</v>
      </c>
      <c r="J32" s="91">
        <f t="shared" si="0"/>
        <v>4.0461527013781196E-3</v>
      </c>
      <c r="K32" s="91">
        <f>I32/'סכום נכסי הקרן'!$C$42</f>
        <v>-1.7549675277712461E-5</v>
      </c>
    </row>
    <row r="33" spans="2:11">
      <c r="B33" s="86" t="s">
        <v>2136</v>
      </c>
      <c r="C33" s="87" t="s">
        <v>2137</v>
      </c>
      <c r="D33" s="88" t="s">
        <v>619</v>
      </c>
      <c r="E33" s="88" t="s">
        <v>129</v>
      </c>
      <c r="F33" s="97">
        <v>44657</v>
      </c>
      <c r="G33" s="90">
        <v>106358.41201999999</v>
      </c>
      <c r="H33" s="98">
        <v>-10.693095</v>
      </c>
      <c r="I33" s="90">
        <v>-11.373006436000001</v>
      </c>
      <c r="J33" s="91">
        <f t="shared" si="0"/>
        <v>1.3316990335848855E-3</v>
      </c>
      <c r="K33" s="91">
        <f>I33/'סכום נכסי הקרן'!$C$42</f>
        <v>-5.7760760237986373E-6</v>
      </c>
    </row>
    <row r="34" spans="2:11">
      <c r="B34" s="86" t="s">
        <v>2138</v>
      </c>
      <c r="C34" s="87" t="s">
        <v>2139</v>
      </c>
      <c r="D34" s="88" t="s">
        <v>619</v>
      </c>
      <c r="E34" s="88" t="s">
        <v>129</v>
      </c>
      <c r="F34" s="97">
        <v>44657</v>
      </c>
      <c r="G34" s="90">
        <v>139290.71616000001</v>
      </c>
      <c r="H34" s="98">
        <v>-10.623476999999999</v>
      </c>
      <c r="I34" s="90">
        <v>-14.797517300999999</v>
      </c>
      <c r="J34" s="91">
        <f t="shared" si="0"/>
        <v>1.7326851611391564E-3</v>
      </c>
      <c r="K34" s="91">
        <f>I34/'סכום נכסי הקרן'!$C$42</f>
        <v>-7.5153026049031959E-6</v>
      </c>
    </row>
    <row r="35" spans="2:11">
      <c r="B35" s="86" t="s">
        <v>2140</v>
      </c>
      <c r="C35" s="87" t="s">
        <v>2141</v>
      </c>
      <c r="D35" s="88" t="s">
        <v>619</v>
      </c>
      <c r="E35" s="88" t="s">
        <v>129</v>
      </c>
      <c r="F35" s="97">
        <v>44657</v>
      </c>
      <c r="G35" s="90">
        <v>428064.00714</v>
      </c>
      <c r="H35" s="98">
        <v>-10.623476999999999</v>
      </c>
      <c r="I35" s="90">
        <v>-45.475281662999997</v>
      </c>
      <c r="J35" s="91">
        <f t="shared" si="0"/>
        <v>5.3248355202652024E-3</v>
      </c>
      <c r="K35" s="91">
        <f>I35/'סכום נכסי הקרן'!$C$42</f>
        <v>-2.3095800179774388E-5</v>
      </c>
    </row>
    <row r="36" spans="2:11">
      <c r="B36" s="86" t="s">
        <v>2142</v>
      </c>
      <c r="C36" s="87" t="s">
        <v>2143</v>
      </c>
      <c r="D36" s="88" t="s">
        <v>619</v>
      </c>
      <c r="E36" s="88" t="s">
        <v>129</v>
      </c>
      <c r="F36" s="97">
        <v>44658</v>
      </c>
      <c r="G36" s="90">
        <v>522735.16564499994</v>
      </c>
      <c r="H36" s="98">
        <v>-10.469661</v>
      </c>
      <c r="I36" s="90">
        <v>-54.728602032000005</v>
      </c>
      <c r="J36" s="91">
        <f t="shared" si="0"/>
        <v>6.4083342294405264E-3</v>
      </c>
      <c r="K36" s="91">
        <f>I36/'סכום נכסי הקרן'!$C$42</f>
        <v>-2.779533870766312E-5</v>
      </c>
    </row>
    <row r="37" spans="2:11">
      <c r="B37" s="86" t="s">
        <v>2144</v>
      </c>
      <c r="C37" s="87" t="s">
        <v>2145</v>
      </c>
      <c r="D37" s="88" t="s">
        <v>619</v>
      </c>
      <c r="E37" s="88" t="s">
        <v>129</v>
      </c>
      <c r="F37" s="97">
        <v>44658</v>
      </c>
      <c r="G37" s="90">
        <v>460180.298886</v>
      </c>
      <c r="H37" s="98">
        <v>-10.428046999999999</v>
      </c>
      <c r="I37" s="90">
        <v>-47.987816682999998</v>
      </c>
      <c r="J37" s="91">
        <f t="shared" si="0"/>
        <v>5.619035692999738E-3</v>
      </c>
      <c r="K37" s="91">
        <f>I37/'סכום נכסי הקרן'!$C$42</f>
        <v>-2.4371856196241453E-5</v>
      </c>
    </row>
    <row r="38" spans="2:11">
      <c r="B38" s="86" t="s">
        <v>2146</v>
      </c>
      <c r="C38" s="87" t="s">
        <v>2147</v>
      </c>
      <c r="D38" s="88" t="s">
        <v>619</v>
      </c>
      <c r="E38" s="88" t="s">
        <v>129</v>
      </c>
      <c r="F38" s="97">
        <v>44658</v>
      </c>
      <c r="G38" s="90">
        <v>470683.26528300002</v>
      </c>
      <c r="H38" s="98">
        <v>-10.417648</v>
      </c>
      <c r="I38" s="90">
        <v>-49.034125643999992</v>
      </c>
      <c r="J38" s="91">
        <f t="shared" si="0"/>
        <v>5.7415511105400243E-3</v>
      </c>
      <c r="K38" s="91">
        <f>I38/'סכום נכסי הקרן'!$C$42</f>
        <v>-2.4903251314772953E-5</v>
      </c>
    </row>
    <row r="39" spans="2:11">
      <c r="B39" s="86" t="s">
        <v>2148</v>
      </c>
      <c r="C39" s="87" t="s">
        <v>2149</v>
      </c>
      <c r="D39" s="88" t="s">
        <v>619</v>
      </c>
      <c r="E39" s="88" t="s">
        <v>129</v>
      </c>
      <c r="F39" s="97">
        <v>44662</v>
      </c>
      <c r="G39" s="90">
        <v>418385.12469600001</v>
      </c>
      <c r="H39" s="98">
        <v>-10.413218000000001</v>
      </c>
      <c r="I39" s="90">
        <v>-43.567353400999998</v>
      </c>
      <c r="J39" s="91">
        <f t="shared" si="0"/>
        <v>5.1014305449007197E-3</v>
      </c>
      <c r="K39" s="91">
        <f>I39/'סכום נכסי הקרן'!$C$42</f>
        <v>-2.2126809372349684E-5</v>
      </c>
    </row>
    <row r="40" spans="2:11">
      <c r="B40" s="86" t="s">
        <v>2150</v>
      </c>
      <c r="C40" s="87" t="s">
        <v>2151</v>
      </c>
      <c r="D40" s="88" t="s">
        <v>619</v>
      </c>
      <c r="E40" s="88" t="s">
        <v>129</v>
      </c>
      <c r="F40" s="97">
        <v>44658</v>
      </c>
      <c r="G40" s="90">
        <v>523014.23790000001</v>
      </c>
      <c r="H40" s="98">
        <v>-10.410717</v>
      </c>
      <c r="I40" s="90">
        <v>-54.449529776999995</v>
      </c>
      <c r="J40" s="91">
        <f t="shared" si="0"/>
        <v>6.375656831922533E-3</v>
      </c>
      <c r="K40" s="91">
        <f>I40/'סכום נכסי הקרן'!$C$42</f>
        <v>-2.7653604631446426E-5</v>
      </c>
    </row>
    <row r="41" spans="2:11">
      <c r="B41" s="86" t="s">
        <v>2152</v>
      </c>
      <c r="C41" s="87" t="s">
        <v>2153</v>
      </c>
      <c r="D41" s="88" t="s">
        <v>619</v>
      </c>
      <c r="E41" s="88" t="s">
        <v>129</v>
      </c>
      <c r="F41" s="97">
        <v>44662</v>
      </c>
      <c r="G41" s="90">
        <v>575315.6616900001</v>
      </c>
      <c r="H41" s="98">
        <v>-10.406286</v>
      </c>
      <c r="I41" s="90">
        <v>-59.868995692999995</v>
      </c>
      <c r="J41" s="91">
        <f t="shared" si="0"/>
        <v>7.0102381595157802E-3</v>
      </c>
      <c r="K41" s="91">
        <f>I41/'סכום נכסי הקרן'!$C$42</f>
        <v>-3.0406020829868202E-5</v>
      </c>
    </row>
    <row r="42" spans="2:11">
      <c r="B42" s="86" t="s">
        <v>2154</v>
      </c>
      <c r="C42" s="87" t="s">
        <v>2155</v>
      </c>
      <c r="D42" s="88" t="s">
        <v>619</v>
      </c>
      <c r="E42" s="88" t="s">
        <v>129</v>
      </c>
      <c r="F42" s="97">
        <v>44658</v>
      </c>
      <c r="G42" s="90">
        <v>449933.42232299998</v>
      </c>
      <c r="H42" s="98">
        <v>-10.376072000000001</v>
      </c>
      <c r="I42" s="90">
        <v>-46.685417889999997</v>
      </c>
      <c r="J42" s="91">
        <f t="shared" si="0"/>
        <v>5.4665339579712448E-3</v>
      </c>
      <c r="K42" s="91">
        <f>I42/'סכום נכסי הקרן'!$C$42</f>
        <v>-2.3710399220550384E-5</v>
      </c>
    </row>
    <row r="43" spans="2:11">
      <c r="B43" s="86" t="s">
        <v>2156</v>
      </c>
      <c r="C43" s="87" t="s">
        <v>2157</v>
      </c>
      <c r="D43" s="88" t="s">
        <v>619</v>
      </c>
      <c r="E43" s="88" t="s">
        <v>129</v>
      </c>
      <c r="F43" s="97">
        <v>44658</v>
      </c>
      <c r="G43" s="90">
        <v>116462.51545600001</v>
      </c>
      <c r="H43" s="98">
        <v>-10.251533999999999</v>
      </c>
      <c r="I43" s="90">
        <v>-11.939193829000002</v>
      </c>
      <c r="J43" s="91">
        <f t="shared" si="0"/>
        <v>1.3979955936307298E-3</v>
      </c>
      <c r="K43" s="91">
        <f>I43/'סכום נכסי הקרן'!$C$42</f>
        <v>-6.0636289627763604E-6</v>
      </c>
    </row>
    <row r="44" spans="2:11">
      <c r="B44" s="86" t="s">
        <v>2158</v>
      </c>
      <c r="C44" s="87" t="s">
        <v>2159</v>
      </c>
      <c r="D44" s="88" t="s">
        <v>619</v>
      </c>
      <c r="E44" s="88" t="s">
        <v>129</v>
      </c>
      <c r="F44" s="97">
        <v>44658</v>
      </c>
      <c r="G44" s="90">
        <v>366661.54463400005</v>
      </c>
      <c r="H44" s="98">
        <v>-10.244623000000001</v>
      </c>
      <c r="I44" s="90">
        <v>-37.563092755999996</v>
      </c>
      <c r="J44" s="91">
        <f t="shared" si="0"/>
        <v>4.3983738691365853E-3</v>
      </c>
      <c r="K44" s="91">
        <f>I44/'סכום נכסי הקרן'!$C$42</f>
        <v>-1.9077390017196314E-5</v>
      </c>
    </row>
    <row r="45" spans="2:11">
      <c r="B45" s="86" t="s">
        <v>2160</v>
      </c>
      <c r="C45" s="87" t="s">
        <v>2161</v>
      </c>
      <c r="D45" s="88" t="s">
        <v>619</v>
      </c>
      <c r="E45" s="88" t="s">
        <v>129</v>
      </c>
      <c r="F45" s="97">
        <v>44677</v>
      </c>
      <c r="G45" s="90">
        <v>864259.42347200005</v>
      </c>
      <c r="H45" s="98">
        <v>-8.3661410000000007</v>
      </c>
      <c r="I45" s="90">
        <v>-72.305159919000019</v>
      </c>
      <c r="J45" s="91">
        <f t="shared" si="0"/>
        <v>8.466425489969091E-3</v>
      </c>
      <c r="K45" s="91">
        <f>I45/'סכום נכסי הקרן'!$C$42</f>
        <v>-3.6722049086604612E-5</v>
      </c>
    </row>
    <row r="46" spans="2:11">
      <c r="B46" s="86" t="s">
        <v>2162</v>
      </c>
      <c r="C46" s="87" t="s">
        <v>2163</v>
      </c>
      <c r="D46" s="88" t="s">
        <v>619</v>
      </c>
      <c r="E46" s="88" t="s">
        <v>129</v>
      </c>
      <c r="F46" s="97">
        <v>44678</v>
      </c>
      <c r="G46" s="90">
        <v>758648.07560900005</v>
      </c>
      <c r="H46" s="98">
        <v>-8.056476</v>
      </c>
      <c r="I46" s="90">
        <v>-61.120297473999997</v>
      </c>
      <c r="J46" s="91">
        <f t="shared" si="0"/>
        <v>7.1567567939558414E-3</v>
      </c>
      <c r="K46" s="91">
        <f>I46/'סכום נכסי הקרן'!$C$42</f>
        <v>-3.1041526863953652E-5</v>
      </c>
    </row>
    <row r="47" spans="2:11">
      <c r="B47" s="86" t="s">
        <v>2164</v>
      </c>
      <c r="C47" s="87" t="s">
        <v>2165</v>
      </c>
      <c r="D47" s="88" t="s">
        <v>619</v>
      </c>
      <c r="E47" s="88" t="s">
        <v>129</v>
      </c>
      <c r="F47" s="97">
        <v>44795</v>
      </c>
      <c r="G47" s="90">
        <v>97749</v>
      </c>
      <c r="H47" s="98">
        <v>-7.9780870000000004</v>
      </c>
      <c r="I47" s="90">
        <v>-7.7984999999999998</v>
      </c>
      <c r="J47" s="91">
        <f t="shared" si="0"/>
        <v>9.1314948003004266E-4</v>
      </c>
      <c r="K47" s="91">
        <f>I47/'סכום נכסי הקרן'!$C$42</f>
        <v>-3.9606703051718615E-6</v>
      </c>
    </row>
    <row r="48" spans="2:11">
      <c r="B48" s="86" t="s">
        <v>2166</v>
      </c>
      <c r="C48" s="87" t="s">
        <v>2167</v>
      </c>
      <c r="D48" s="88" t="s">
        <v>619</v>
      </c>
      <c r="E48" s="88" t="s">
        <v>129</v>
      </c>
      <c r="F48" s="97">
        <v>44678</v>
      </c>
      <c r="G48" s="90">
        <v>428129.67119999998</v>
      </c>
      <c r="H48" s="98">
        <v>-7.8741719999999997</v>
      </c>
      <c r="I48" s="90">
        <v>-33.711665748000001</v>
      </c>
      <c r="J48" s="91">
        <f t="shared" si="0"/>
        <v>3.9473988650038858E-3</v>
      </c>
      <c r="K48" s="91">
        <f>I48/'סכום נכסי הקרן'!$C$42</f>
        <v>-1.7121343010320313E-5</v>
      </c>
    </row>
    <row r="49" spans="2:11">
      <c r="B49" s="86" t="s">
        <v>2168</v>
      </c>
      <c r="C49" s="87" t="s">
        <v>2169</v>
      </c>
      <c r="D49" s="88" t="s">
        <v>619</v>
      </c>
      <c r="E49" s="88" t="s">
        <v>129</v>
      </c>
      <c r="F49" s="97">
        <v>44679</v>
      </c>
      <c r="G49" s="90">
        <v>428563.05399600009</v>
      </c>
      <c r="H49" s="98">
        <v>-7.760764</v>
      </c>
      <c r="I49" s="90">
        <v>-33.259765686999998</v>
      </c>
      <c r="J49" s="91">
        <f t="shared" si="0"/>
        <v>3.8944845474136185E-3</v>
      </c>
      <c r="K49" s="91">
        <f>I49/'סכום נכסי הקרן'!$C$42</f>
        <v>-1.6891833854391858E-5</v>
      </c>
    </row>
    <row r="50" spans="2:11">
      <c r="B50" s="86" t="s">
        <v>2170</v>
      </c>
      <c r="C50" s="87" t="s">
        <v>2171</v>
      </c>
      <c r="D50" s="88" t="s">
        <v>619</v>
      </c>
      <c r="E50" s="88" t="s">
        <v>129</v>
      </c>
      <c r="F50" s="97">
        <v>44679</v>
      </c>
      <c r="G50" s="90">
        <v>134116.59167999998</v>
      </c>
      <c r="H50" s="98">
        <v>-7.671678</v>
      </c>
      <c r="I50" s="90">
        <v>-10.288992916000002</v>
      </c>
      <c r="J50" s="91">
        <f t="shared" si="0"/>
        <v>1.2047686774736416E-3</v>
      </c>
      <c r="K50" s="91">
        <f>I50/'סכום נכסי הקרן'!$C$42</f>
        <v>-5.2255316679521514E-6</v>
      </c>
    </row>
    <row r="51" spans="2:11">
      <c r="B51" s="86" t="s">
        <v>2172</v>
      </c>
      <c r="C51" s="87" t="s">
        <v>2173</v>
      </c>
      <c r="D51" s="88" t="s">
        <v>619</v>
      </c>
      <c r="E51" s="88" t="s">
        <v>129</v>
      </c>
      <c r="F51" s="97">
        <v>44713</v>
      </c>
      <c r="G51" s="90">
        <v>128872.28415600002</v>
      </c>
      <c r="H51" s="98">
        <v>-7.4084440000000003</v>
      </c>
      <c r="I51" s="90">
        <v>-9.5474308759999982</v>
      </c>
      <c r="J51" s="91">
        <f t="shared" si="0"/>
        <v>1.1179369801939058E-3</v>
      </c>
      <c r="K51" s="91">
        <f>I51/'סכום נכסי הקרן'!$C$42</f>
        <v>-4.8489101700652907E-6</v>
      </c>
    </row>
    <row r="52" spans="2:11">
      <c r="B52" s="86" t="s">
        <v>2174</v>
      </c>
      <c r="C52" s="87" t="s">
        <v>2175</v>
      </c>
      <c r="D52" s="88" t="s">
        <v>619</v>
      </c>
      <c r="E52" s="88" t="s">
        <v>129</v>
      </c>
      <c r="F52" s="97">
        <v>44713</v>
      </c>
      <c r="G52" s="90">
        <v>667733.22965600004</v>
      </c>
      <c r="H52" s="98">
        <v>-7.0772310000000003</v>
      </c>
      <c r="I52" s="90">
        <v>-47.257021397999999</v>
      </c>
      <c r="J52" s="91">
        <f t="shared" si="0"/>
        <v>5.5334647069759952E-3</v>
      </c>
      <c r="K52" s="91">
        <f>I52/'סכום נכסי הקרן'!$C$42</f>
        <v>-2.4000702873877011E-5</v>
      </c>
    </row>
    <row r="53" spans="2:11">
      <c r="B53" s="86" t="s">
        <v>2176</v>
      </c>
      <c r="C53" s="87" t="s">
        <v>2177</v>
      </c>
      <c r="D53" s="88" t="s">
        <v>619</v>
      </c>
      <c r="E53" s="88" t="s">
        <v>129</v>
      </c>
      <c r="F53" s="97">
        <v>44714</v>
      </c>
      <c r="G53" s="90">
        <v>119806.076672</v>
      </c>
      <c r="H53" s="98">
        <v>-7.0152460000000003</v>
      </c>
      <c r="I53" s="90">
        <v>-8.4046908479999995</v>
      </c>
      <c r="J53" s="91">
        <f t="shared" si="0"/>
        <v>9.8413016319349339E-4</v>
      </c>
      <c r="K53" s="91">
        <f>I53/'סכום נכסי הקרן'!$C$42</f>
        <v>-4.2685400353687646E-6</v>
      </c>
    </row>
    <row r="54" spans="2:11">
      <c r="B54" s="86" t="s">
        <v>2178</v>
      </c>
      <c r="C54" s="87" t="s">
        <v>2179</v>
      </c>
      <c r="D54" s="88" t="s">
        <v>619</v>
      </c>
      <c r="E54" s="88" t="s">
        <v>129</v>
      </c>
      <c r="F54" s="97">
        <v>44713</v>
      </c>
      <c r="G54" s="90">
        <v>916752.35767499998</v>
      </c>
      <c r="H54" s="98">
        <v>-6.950691</v>
      </c>
      <c r="I54" s="90">
        <v>-63.720623799000002</v>
      </c>
      <c r="J54" s="91">
        <f t="shared" si="0"/>
        <v>7.4612367108093632E-3</v>
      </c>
      <c r="K54" s="91">
        <f>I54/'סכום נכסי הקרן'!$C$42</f>
        <v>-3.23621699695745E-5</v>
      </c>
    </row>
    <row r="55" spans="2:11">
      <c r="B55" s="86" t="s">
        <v>2180</v>
      </c>
      <c r="C55" s="87" t="s">
        <v>2181</v>
      </c>
      <c r="D55" s="88" t="s">
        <v>619</v>
      </c>
      <c r="E55" s="88" t="s">
        <v>129</v>
      </c>
      <c r="F55" s="97">
        <v>44721</v>
      </c>
      <c r="G55" s="90">
        <v>377670.12429299997</v>
      </c>
      <c r="H55" s="98">
        <v>-6.8586530000000003</v>
      </c>
      <c r="I55" s="90">
        <v>-25.903084517</v>
      </c>
      <c r="J55" s="91">
        <f t="shared" si="0"/>
        <v>3.0330689437549274E-3</v>
      </c>
      <c r="K55" s="91">
        <f>I55/'סכום נכסי הקרן'!$C$42</f>
        <v>-1.3155552690753212E-5</v>
      </c>
    </row>
    <row r="56" spans="2:11">
      <c r="B56" s="86" t="s">
        <v>2182</v>
      </c>
      <c r="C56" s="87" t="s">
        <v>2183</v>
      </c>
      <c r="D56" s="88" t="s">
        <v>619</v>
      </c>
      <c r="E56" s="88" t="s">
        <v>129</v>
      </c>
      <c r="F56" s="97">
        <v>44721</v>
      </c>
      <c r="G56" s="90">
        <v>149999.41999999998</v>
      </c>
      <c r="H56" s="98">
        <v>-6.8293990000000004</v>
      </c>
      <c r="I56" s="90">
        <v>-10.244059248999999</v>
      </c>
      <c r="J56" s="91">
        <f t="shared" si="0"/>
        <v>1.1995072612196319E-3</v>
      </c>
      <c r="K56" s="91">
        <f>I56/'סכום נכסי הקרן'!$C$42</f>
        <v>-5.2027109408136773E-6</v>
      </c>
    </row>
    <row r="57" spans="2:11">
      <c r="B57" s="86" t="s">
        <v>2184</v>
      </c>
      <c r="C57" s="87" t="s">
        <v>2185</v>
      </c>
      <c r="D57" s="88" t="s">
        <v>619</v>
      </c>
      <c r="E57" s="88" t="s">
        <v>129</v>
      </c>
      <c r="F57" s="97">
        <v>44714</v>
      </c>
      <c r="G57" s="90">
        <v>540086.89350000001</v>
      </c>
      <c r="H57" s="98">
        <v>-6.7615319999999999</v>
      </c>
      <c r="I57" s="90">
        <v>-36.518147671999998</v>
      </c>
      <c r="J57" s="91">
        <f t="shared" si="0"/>
        <v>4.2760181519968087E-3</v>
      </c>
      <c r="K57" s="91">
        <f>I57/'סכום נכסי הקרן'!$C$42</f>
        <v>-1.8546687578940996E-5</v>
      </c>
    </row>
    <row r="58" spans="2:11">
      <c r="B58" s="86" t="s">
        <v>2184</v>
      </c>
      <c r="C58" s="87" t="s">
        <v>2186</v>
      </c>
      <c r="D58" s="88" t="s">
        <v>619</v>
      </c>
      <c r="E58" s="88" t="s">
        <v>129</v>
      </c>
      <c r="F58" s="97">
        <v>44714</v>
      </c>
      <c r="G58" s="90">
        <v>440426.9044</v>
      </c>
      <c r="H58" s="98">
        <v>-6.7615319999999999</v>
      </c>
      <c r="I58" s="90">
        <v>-29.779605703000001</v>
      </c>
      <c r="J58" s="91">
        <f t="shared" si="0"/>
        <v>3.4869822995696794E-3</v>
      </c>
      <c r="K58" s="91">
        <f>I58/'סכום נכסי הקרן'!$C$42</f>
        <v>-1.512434442618436E-5</v>
      </c>
    </row>
    <row r="59" spans="2:11">
      <c r="B59" s="86" t="s">
        <v>2187</v>
      </c>
      <c r="C59" s="87" t="s">
        <v>2188</v>
      </c>
      <c r="D59" s="88" t="s">
        <v>619</v>
      </c>
      <c r="E59" s="88" t="s">
        <v>129</v>
      </c>
      <c r="F59" s="97">
        <v>44679</v>
      </c>
      <c r="G59" s="90">
        <v>324199.88023500005</v>
      </c>
      <c r="H59" s="98">
        <v>-6.8375209999999997</v>
      </c>
      <c r="I59" s="90">
        <v>-22.167234527000005</v>
      </c>
      <c r="J59" s="91">
        <f t="shared" si="0"/>
        <v>2.5956271952342199E-3</v>
      </c>
      <c r="K59" s="91">
        <f>I59/'סכום נכסי הקרן'!$C$42</f>
        <v>-1.1258204467380823E-5</v>
      </c>
    </row>
    <row r="60" spans="2:11">
      <c r="B60" s="86" t="s">
        <v>2189</v>
      </c>
      <c r="C60" s="87" t="s">
        <v>2190</v>
      </c>
      <c r="D60" s="88" t="s">
        <v>619</v>
      </c>
      <c r="E60" s="88" t="s">
        <v>129</v>
      </c>
      <c r="F60" s="97">
        <v>44679</v>
      </c>
      <c r="G60" s="90">
        <v>324249.12828</v>
      </c>
      <c r="H60" s="98">
        <v>-6.821294</v>
      </c>
      <c r="I60" s="90">
        <v>-22.117986481999999</v>
      </c>
      <c r="J60" s="91">
        <f t="shared" si="0"/>
        <v>2.5898605956722206E-3</v>
      </c>
      <c r="K60" s="91">
        <f>I60/'סכום נכסי הקרן'!$C$42</f>
        <v>-1.1233192571577874E-5</v>
      </c>
    </row>
    <row r="61" spans="2:11">
      <c r="B61" s="86" t="s">
        <v>2191</v>
      </c>
      <c r="C61" s="87" t="s">
        <v>2192</v>
      </c>
      <c r="D61" s="88" t="s">
        <v>619</v>
      </c>
      <c r="E61" s="88" t="s">
        <v>129</v>
      </c>
      <c r="F61" s="97">
        <v>44683</v>
      </c>
      <c r="G61" s="90">
        <v>64849.825655999994</v>
      </c>
      <c r="H61" s="98">
        <v>-6.8170109999999999</v>
      </c>
      <c r="I61" s="90">
        <v>-4.4208197060000005</v>
      </c>
      <c r="J61" s="91">
        <f t="shared" si="0"/>
        <v>5.1764688284163191E-4</v>
      </c>
      <c r="K61" s="91">
        <f>I61/'סכום נכסי הקרן'!$C$42</f>
        <v>-2.2452278430560753E-6</v>
      </c>
    </row>
    <row r="62" spans="2:11">
      <c r="B62" s="86" t="s">
        <v>2191</v>
      </c>
      <c r="C62" s="87" t="s">
        <v>2193</v>
      </c>
      <c r="D62" s="88" t="s">
        <v>619</v>
      </c>
      <c r="E62" s="88" t="s">
        <v>129</v>
      </c>
      <c r="F62" s="97">
        <v>44683</v>
      </c>
      <c r="G62" s="90">
        <v>418659.90906400001</v>
      </c>
      <c r="H62" s="98">
        <v>-6.8170109999999999</v>
      </c>
      <c r="I62" s="90">
        <v>-28.540091784000001</v>
      </c>
      <c r="J62" s="91">
        <f t="shared" si="0"/>
        <v>3.3418439408308387E-3</v>
      </c>
      <c r="K62" s="91">
        <f>I62/'סכום נכסי הקרן'!$C$42</f>
        <v>-1.4494825163270915E-5</v>
      </c>
    </row>
    <row r="63" spans="2:11">
      <c r="B63" s="86" t="s">
        <v>2194</v>
      </c>
      <c r="C63" s="87" t="s">
        <v>2195</v>
      </c>
      <c r="D63" s="88" t="s">
        <v>619</v>
      </c>
      <c r="E63" s="88" t="s">
        <v>129</v>
      </c>
      <c r="F63" s="97">
        <v>44683</v>
      </c>
      <c r="G63" s="90">
        <v>385631.23794300004</v>
      </c>
      <c r="H63" s="98">
        <v>-6.8105219999999997</v>
      </c>
      <c r="I63" s="90">
        <v>-26.263499679999999</v>
      </c>
      <c r="J63" s="91">
        <f t="shared" si="0"/>
        <v>3.0752710234738978E-3</v>
      </c>
      <c r="K63" s="91">
        <f>I63/'סכום נכסי הקרן'!$C$42</f>
        <v>-1.3338598870611874E-5</v>
      </c>
    </row>
    <row r="64" spans="2:11">
      <c r="B64" s="86" t="s">
        <v>2196</v>
      </c>
      <c r="C64" s="87" t="s">
        <v>2197</v>
      </c>
      <c r="D64" s="88" t="s">
        <v>619</v>
      </c>
      <c r="E64" s="88" t="s">
        <v>129</v>
      </c>
      <c r="F64" s="97">
        <v>44705</v>
      </c>
      <c r="G64" s="90">
        <v>432660.49134000001</v>
      </c>
      <c r="H64" s="98">
        <v>-6.6898059999999999</v>
      </c>
      <c r="I64" s="90">
        <v>-28.944148603000002</v>
      </c>
      <c r="J64" s="91">
        <f t="shared" si="0"/>
        <v>3.3891561514062625E-3</v>
      </c>
      <c r="K64" s="91">
        <f>I64/'סכום נכסי הקרן'!$C$42</f>
        <v>-1.4700035889002211E-5</v>
      </c>
    </row>
    <row r="65" spans="2:11">
      <c r="B65" s="86" t="s">
        <v>2198</v>
      </c>
      <c r="C65" s="87" t="s">
        <v>2199</v>
      </c>
      <c r="D65" s="88" t="s">
        <v>619</v>
      </c>
      <c r="E65" s="88" t="s">
        <v>129</v>
      </c>
      <c r="F65" s="97">
        <v>44706</v>
      </c>
      <c r="G65" s="90">
        <v>1677729.8658120001</v>
      </c>
      <c r="H65" s="98">
        <v>-6.5745310000000003</v>
      </c>
      <c r="I65" s="90">
        <v>-110.302876227</v>
      </c>
      <c r="J65" s="91">
        <f t="shared" si="0"/>
        <v>1.2915690719048946E-2</v>
      </c>
      <c r="K65" s="91">
        <f>I65/'סכום נכסי הקרן'!$C$42</f>
        <v>-5.6020173936952775E-5</v>
      </c>
    </row>
    <row r="66" spans="2:11">
      <c r="B66" s="86" t="s">
        <v>2200</v>
      </c>
      <c r="C66" s="87" t="s">
        <v>2201</v>
      </c>
      <c r="D66" s="88" t="s">
        <v>619</v>
      </c>
      <c r="E66" s="88" t="s">
        <v>129</v>
      </c>
      <c r="F66" s="97">
        <v>44706</v>
      </c>
      <c r="G66" s="90">
        <v>508746.42262299999</v>
      </c>
      <c r="H66" s="98">
        <v>-6.5712989999999998</v>
      </c>
      <c r="I66" s="90">
        <v>-33.431247544000001</v>
      </c>
      <c r="J66" s="91">
        <f t="shared" si="0"/>
        <v>3.9145638663280434E-3</v>
      </c>
      <c r="K66" s="91">
        <f>I66/'סכום נכסי הקרן'!$C$42</f>
        <v>-1.6978925359026806E-5</v>
      </c>
    </row>
    <row r="67" spans="2:11">
      <c r="B67" s="86" t="s">
        <v>2202</v>
      </c>
      <c r="C67" s="87" t="s">
        <v>2203</v>
      </c>
      <c r="D67" s="88" t="s">
        <v>619</v>
      </c>
      <c r="E67" s="88" t="s">
        <v>129</v>
      </c>
      <c r="F67" s="97">
        <v>44720</v>
      </c>
      <c r="G67" s="90">
        <v>487112.41309499997</v>
      </c>
      <c r="H67" s="98">
        <v>-6.5282210000000003</v>
      </c>
      <c r="I67" s="90">
        <v>-31.799775381</v>
      </c>
      <c r="J67" s="91">
        <f t="shared" si="0"/>
        <v>3.7235299550211327E-3</v>
      </c>
      <c r="K67" s="91">
        <f>I67/'סכום נכסי הקרן'!$C$42</f>
        <v>-1.6150339945202531E-5</v>
      </c>
    </row>
    <row r="68" spans="2:11">
      <c r="B68" s="86" t="s">
        <v>2204</v>
      </c>
      <c r="C68" s="87" t="s">
        <v>2205</v>
      </c>
      <c r="D68" s="88" t="s">
        <v>619</v>
      </c>
      <c r="E68" s="88" t="s">
        <v>129</v>
      </c>
      <c r="F68" s="97">
        <v>44720</v>
      </c>
      <c r="G68" s="90">
        <v>487215.83398999996</v>
      </c>
      <c r="H68" s="98">
        <v>-6.5056079999999996</v>
      </c>
      <c r="I68" s="90">
        <v>-31.696354487000001</v>
      </c>
      <c r="J68" s="91">
        <f t="shared" si="0"/>
        <v>3.7114200959994822E-3</v>
      </c>
      <c r="K68" s="91">
        <f>I68/'סכום נכסי הקרן'!$C$42</f>
        <v>-1.6097814964270285E-5</v>
      </c>
    </row>
    <row r="69" spans="2:11">
      <c r="B69" s="86" t="s">
        <v>2206</v>
      </c>
      <c r="C69" s="87" t="s">
        <v>2207</v>
      </c>
      <c r="D69" s="88" t="s">
        <v>619</v>
      </c>
      <c r="E69" s="88" t="s">
        <v>129</v>
      </c>
      <c r="F69" s="97">
        <v>44704</v>
      </c>
      <c r="G69" s="90">
        <v>165561.69422999999</v>
      </c>
      <c r="H69" s="98">
        <v>-6.5765820000000001</v>
      </c>
      <c r="I69" s="90">
        <v>-10.888300195999998</v>
      </c>
      <c r="J69" s="91">
        <f t="shared" si="0"/>
        <v>1.2749433432568326E-3</v>
      </c>
      <c r="K69" s="91">
        <f>I69/'סכום נכסי הקרן'!$C$42</f>
        <v>-5.5299053997684367E-6</v>
      </c>
    </row>
    <row r="70" spans="2:11">
      <c r="B70" s="86" t="s">
        <v>2206</v>
      </c>
      <c r="C70" s="87" t="s">
        <v>2208</v>
      </c>
      <c r="D70" s="88" t="s">
        <v>619</v>
      </c>
      <c r="E70" s="88" t="s">
        <v>129</v>
      </c>
      <c r="F70" s="97">
        <v>44704</v>
      </c>
      <c r="G70" s="90">
        <v>378980.12229000003</v>
      </c>
      <c r="H70" s="98">
        <v>-6.5765820000000001</v>
      </c>
      <c r="I70" s="90">
        <v>-24.923937643999999</v>
      </c>
      <c r="J70" s="91">
        <f t="shared" si="0"/>
        <v>2.9184177341693668E-3</v>
      </c>
      <c r="K70" s="91">
        <f>I70/'סכום נכסי הקרן'!$C$42</f>
        <v>-1.2658267578963381E-5</v>
      </c>
    </row>
    <row r="71" spans="2:11">
      <c r="B71" s="86" t="s">
        <v>2209</v>
      </c>
      <c r="C71" s="87" t="s">
        <v>2210</v>
      </c>
      <c r="D71" s="88" t="s">
        <v>619</v>
      </c>
      <c r="E71" s="88" t="s">
        <v>129</v>
      </c>
      <c r="F71" s="97">
        <v>44817</v>
      </c>
      <c r="G71" s="90">
        <v>758052.17426400003</v>
      </c>
      <c r="H71" s="98">
        <v>-5.5747330000000002</v>
      </c>
      <c r="I71" s="90">
        <v>-42.259386262</v>
      </c>
      <c r="J71" s="91">
        <f t="shared" si="0"/>
        <v>4.9482767957343115E-3</v>
      </c>
      <c r="K71" s="91">
        <f>I71/'סכום נכסי הקרן'!$C$42</f>
        <v>-2.1462524367851653E-5</v>
      </c>
    </row>
    <row r="72" spans="2:11">
      <c r="B72" s="86" t="s">
        <v>2211</v>
      </c>
      <c r="C72" s="87" t="s">
        <v>2212</v>
      </c>
      <c r="D72" s="88" t="s">
        <v>619</v>
      </c>
      <c r="E72" s="88" t="s">
        <v>129</v>
      </c>
      <c r="F72" s="97">
        <v>44720</v>
      </c>
      <c r="G72" s="90">
        <v>671743.33379999991</v>
      </c>
      <c r="H72" s="98">
        <v>-6.4313770000000003</v>
      </c>
      <c r="I72" s="90">
        <v>-43.202348101000005</v>
      </c>
      <c r="J72" s="91">
        <f t="shared" si="0"/>
        <v>5.0586909924350909E-3</v>
      </c>
      <c r="K72" s="91">
        <f>I72/'סכום נכסי הקרן'!$C$42</f>
        <v>-2.1941431972472744E-5</v>
      </c>
    </row>
    <row r="73" spans="2:11">
      <c r="B73" s="86" t="s">
        <v>2213</v>
      </c>
      <c r="C73" s="87" t="s">
        <v>2214</v>
      </c>
      <c r="D73" s="88" t="s">
        <v>619</v>
      </c>
      <c r="E73" s="88" t="s">
        <v>129</v>
      </c>
      <c r="F73" s="97">
        <v>44699</v>
      </c>
      <c r="G73" s="90">
        <v>379336.34981600003</v>
      </c>
      <c r="H73" s="98">
        <v>-6.4834620000000003</v>
      </c>
      <c r="I73" s="90">
        <v>-24.594127163999996</v>
      </c>
      <c r="J73" s="91">
        <f t="shared" si="0"/>
        <v>2.8797992474962294E-3</v>
      </c>
      <c r="K73" s="91">
        <f>I73/'סכום נכסי הקרן'!$C$42</f>
        <v>-1.2490764780416163E-5</v>
      </c>
    </row>
    <row r="74" spans="2:11">
      <c r="B74" s="86" t="s">
        <v>2215</v>
      </c>
      <c r="C74" s="87" t="s">
        <v>2216</v>
      </c>
      <c r="D74" s="88" t="s">
        <v>619</v>
      </c>
      <c r="E74" s="88" t="s">
        <v>129</v>
      </c>
      <c r="F74" s="97">
        <v>44704</v>
      </c>
      <c r="G74" s="90">
        <v>325165.141917</v>
      </c>
      <c r="H74" s="98">
        <v>-6.4425239999999997</v>
      </c>
      <c r="I74" s="90">
        <v>-20.948842817999996</v>
      </c>
      <c r="J74" s="91">
        <f t="shared" si="0"/>
        <v>2.452962098671256E-3</v>
      </c>
      <c r="K74" s="91">
        <f>I74/'סכום נכסי הקרן'!$C$42</f>
        <v>-1.0639412666149312E-5</v>
      </c>
    </row>
    <row r="75" spans="2:11">
      <c r="B75" s="86" t="s">
        <v>2217</v>
      </c>
      <c r="C75" s="87" t="s">
        <v>2218</v>
      </c>
      <c r="D75" s="88" t="s">
        <v>619</v>
      </c>
      <c r="E75" s="88" t="s">
        <v>129</v>
      </c>
      <c r="F75" s="97">
        <v>44720</v>
      </c>
      <c r="G75" s="90">
        <v>433592.92099200003</v>
      </c>
      <c r="H75" s="98">
        <v>-6.3797990000000002</v>
      </c>
      <c r="I75" s="90">
        <v>-27.662357653000001</v>
      </c>
      <c r="J75" s="91">
        <f t="shared" si="0"/>
        <v>3.2390674497970152E-3</v>
      </c>
      <c r="K75" s="91">
        <f>I75/'סכום נכסי הקרן'!$C$42</f>
        <v>-1.4049045140383497E-5</v>
      </c>
    </row>
    <row r="76" spans="2:11">
      <c r="B76" s="86" t="s">
        <v>2219</v>
      </c>
      <c r="C76" s="87" t="s">
        <v>2220</v>
      </c>
      <c r="D76" s="88" t="s">
        <v>619</v>
      </c>
      <c r="E76" s="88" t="s">
        <v>129</v>
      </c>
      <c r="F76" s="97">
        <v>44699</v>
      </c>
      <c r="G76" s="90">
        <v>455300.14594700001</v>
      </c>
      <c r="H76" s="98">
        <v>-6.4608869999999996</v>
      </c>
      <c r="I76" s="90">
        <v>-29.416426422000001</v>
      </c>
      <c r="J76" s="91">
        <f t="shared" ref="J76:J139" si="1">IFERROR(I76/$I$11,0)</f>
        <v>3.4444565610811453E-3</v>
      </c>
      <c r="K76" s="91">
        <f>I76/'סכום נכסי הקרן'!$C$42</f>
        <v>-1.4939894417373644E-5</v>
      </c>
    </row>
    <row r="77" spans="2:11">
      <c r="B77" s="86" t="s">
        <v>2219</v>
      </c>
      <c r="C77" s="87" t="s">
        <v>2221</v>
      </c>
      <c r="D77" s="88" t="s">
        <v>619</v>
      </c>
      <c r="E77" s="88" t="s">
        <v>129</v>
      </c>
      <c r="F77" s="97">
        <v>44699</v>
      </c>
      <c r="G77" s="90">
        <v>497257.36992899998</v>
      </c>
      <c r="H77" s="98">
        <v>-6.4608869999999996</v>
      </c>
      <c r="I77" s="90">
        <v>-32.127235118999998</v>
      </c>
      <c r="J77" s="91">
        <f t="shared" si="1"/>
        <v>3.7618731863458071E-3</v>
      </c>
      <c r="K77" s="91">
        <f>I77/'סכום נכסי הקרן'!$C$42</f>
        <v>-1.6316648858510979E-5</v>
      </c>
    </row>
    <row r="78" spans="2:11">
      <c r="B78" s="86" t="s">
        <v>2222</v>
      </c>
      <c r="C78" s="87" t="s">
        <v>2223</v>
      </c>
      <c r="D78" s="88" t="s">
        <v>619</v>
      </c>
      <c r="E78" s="88" t="s">
        <v>129</v>
      </c>
      <c r="F78" s="97">
        <v>44704</v>
      </c>
      <c r="G78" s="90">
        <v>520579.41455499997</v>
      </c>
      <c r="H78" s="98">
        <v>-6.3780780000000004</v>
      </c>
      <c r="I78" s="90">
        <v>-33.202961022000004</v>
      </c>
      <c r="J78" s="91">
        <f t="shared" si="1"/>
        <v>3.8878331208177315E-3</v>
      </c>
      <c r="K78" s="91">
        <f>I78/'סכום נכסי הקרן'!$C$42</f>
        <v>-1.6862984133309505E-5</v>
      </c>
    </row>
    <row r="79" spans="2:11">
      <c r="B79" s="86" t="s">
        <v>2224</v>
      </c>
      <c r="C79" s="87" t="s">
        <v>2225</v>
      </c>
      <c r="D79" s="88" t="s">
        <v>619</v>
      </c>
      <c r="E79" s="88" t="s">
        <v>129</v>
      </c>
      <c r="F79" s="97">
        <v>44704</v>
      </c>
      <c r="G79" s="90">
        <v>509996.33800500003</v>
      </c>
      <c r="H79" s="98">
        <v>-6.3233600000000001</v>
      </c>
      <c r="I79" s="90">
        <v>-32.248904746999997</v>
      </c>
      <c r="J79" s="91">
        <f t="shared" si="1"/>
        <v>3.776119843721411E-3</v>
      </c>
      <c r="K79" s="91">
        <f>I79/'סכום נכסי הקרן'!$C$42</f>
        <v>-1.6378441931879053E-5</v>
      </c>
    </row>
    <row r="80" spans="2:11">
      <c r="B80" s="86" t="s">
        <v>2226</v>
      </c>
      <c r="C80" s="87" t="s">
        <v>2227</v>
      </c>
      <c r="D80" s="88" t="s">
        <v>619</v>
      </c>
      <c r="E80" s="88" t="s">
        <v>129</v>
      </c>
      <c r="F80" s="97">
        <v>44705</v>
      </c>
      <c r="G80" s="90">
        <v>390635.49294000003</v>
      </c>
      <c r="H80" s="98">
        <v>-6.3167350000000004</v>
      </c>
      <c r="I80" s="90">
        <v>-24.67540988</v>
      </c>
      <c r="J80" s="91">
        <f t="shared" si="1"/>
        <v>2.8893168816375172E-3</v>
      </c>
      <c r="K80" s="91">
        <f>I80/'סכום נכסי הקרן'!$C$42</f>
        <v>-1.2532046313991201E-5</v>
      </c>
    </row>
    <row r="81" spans="2:11">
      <c r="B81" s="86" t="s">
        <v>2228</v>
      </c>
      <c r="C81" s="87" t="s">
        <v>2229</v>
      </c>
      <c r="D81" s="88" t="s">
        <v>619</v>
      </c>
      <c r="E81" s="88" t="s">
        <v>129</v>
      </c>
      <c r="F81" s="97">
        <v>44804</v>
      </c>
      <c r="G81" s="90">
        <v>442702.66652000003</v>
      </c>
      <c r="H81" s="98">
        <v>-5.9730499999999997</v>
      </c>
      <c r="I81" s="90">
        <v>-26.442852090999999</v>
      </c>
      <c r="J81" s="91">
        <f t="shared" si="1"/>
        <v>3.0962719288847827E-3</v>
      </c>
      <c r="K81" s="91">
        <f>I81/'סכום נכסי הקרן'!$C$42</f>
        <v>-1.3429687640043005E-5</v>
      </c>
    </row>
    <row r="82" spans="2:11">
      <c r="B82" s="86" t="s">
        <v>2230</v>
      </c>
      <c r="C82" s="87" t="s">
        <v>2231</v>
      </c>
      <c r="D82" s="88" t="s">
        <v>619</v>
      </c>
      <c r="E82" s="88" t="s">
        <v>129</v>
      </c>
      <c r="F82" s="97">
        <v>44705</v>
      </c>
      <c r="G82" s="90">
        <v>499477.61223399994</v>
      </c>
      <c r="H82" s="98">
        <v>-6.2460120000000003</v>
      </c>
      <c r="I82" s="90">
        <v>-31.197430258000001</v>
      </c>
      <c r="J82" s="91">
        <f t="shared" si="1"/>
        <v>3.652999579196797E-3</v>
      </c>
      <c r="K82" s="91">
        <f>I82/'סכום נכסי הקרן'!$C$42</f>
        <v>-1.5844423366099986E-5</v>
      </c>
    </row>
    <row r="83" spans="2:11">
      <c r="B83" s="86" t="s">
        <v>2230</v>
      </c>
      <c r="C83" s="87" t="s">
        <v>2232</v>
      </c>
      <c r="D83" s="88" t="s">
        <v>619</v>
      </c>
      <c r="E83" s="88" t="s">
        <v>129</v>
      </c>
      <c r="F83" s="97">
        <v>44705</v>
      </c>
      <c r="G83" s="90">
        <v>608752.98026400001</v>
      </c>
      <c r="H83" s="98">
        <v>-6.2460120000000003</v>
      </c>
      <c r="I83" s="90">
        <v>-38.022782565999997</v>
      </c>
      <c r="J83" s="91">
        <f t="shared" si="1"/>
        <v>4.4522003115263541E-3</v>
      </c>
      <c r="K83" s="91">
        <f>I83/'סכום נכסי הקרן'!$C$42</f>
        <v>-1.9310855399007828E-5</v>
      </c>
    </row>
    <row r="84" spans="2:11">
      <c r="B84" s="86" t="s">
        <v>2233</v>
      </c>
      <c r="C84" s="87" t="s">
        <v>2234</v>
      </c>
      <c r="D84" s="88" t="s">
        <v>619</v>
      </c>
      <c r="E84" s="88" t="s">
        <v>129</v>
      </c>
      <c r="F84" s="97">
        <v>44705</v>
      </c>
      <c r="G84" s="90">
        <v>217348.0386</v>
      </c>
      <c r="H84" s="98">
        <v>-6.1561360000000001</v>
      </c>
      <c r="I84" s="90">
        <v>-13.380240744</v>
      </c>
      <c r="J84" s="91">
        <f t="shared" si="1"/>
        <v>1.5667320482221443E-3</v>
      </c>
      <c r="K84" s="91">
        <f>I84/'סכום נכסי הקרן'!$C$42</f>
        <v>-6.7955019799719763E-6</v>
      </c>
    </row>
    <row r="85" spans="2:11">
      <c r="B85" s="86" t="s">
        <v>2235</v>
      </c>
      <c r="C85" s="87" t="s">
        <v>2236</v>
      </c>
      <c r="D85" s="88" t="s">
        <v>619</v>
      </c>
      <c r="E85" s="88" t="s">
        <v>129</v>
      </c>
      <c r="F85" s="97">
        <v>44684</v>
      </c>
      <c r="G85" s="90">
        <v>760787.08236299991</v>
      </c>
      <c r="H85" s="98">
        <v>-6.2014120000000004</v>
      </c>
      <c r="I85" s="90">
        <v>-47.179539480999999</v>
      </c>
      <c r="J85" s="91">
        <f t="shared" si="1"/>
        <v>5.5243921196553207E-3</v>
      </c>
      <c r="K85" s="91">
        <f>I85/'סכום נכסי הקרן'!$C$42</f>
        <v>-2.396135167456308E-5</v>
      </c>
    </row>
    <row r="86" spans="2:11">
      <c r="B86" s="86" t="s">
        <v>2235</v>
      </c>
      <c r="C86" s="87" t="s">
        <v>2237</v>
      </c>
      <c r="D86" s="88" t="s">
        <v>619</v>
      </c>
      <c r="E86" s="88" t="s">
        <v>129</v>
      </c>
      <c r="F86" s="97">
        <v>44684</v>
      </c>
      <c r="G86" s="90">
        <v>11078.610803</v>
      </c>
      <c r="H86" s="98">
        <v>-6.2014120000000004</v>
      </c>
      <c r="I86" s="90">
        <v>-0.68703026199999984</v>
      </c>
      <c r="J86" s="91">
        <f t="shared" si="1"/>
        <v>8.0446409759595295E-5</v>
      </c>
      <c r="K86" s="91">
        <f>I86/'סכום נכסי הקרן'!$C$42</f>
        <v>-3.4892612136408843E-7</v>
      </c>
    </row>
    <row r="87" spans="2:11">
      <c r="B87" s="86" t="s">
        <v>2238</v>
      </c>
      <c r="C87" s="87" t="s">
        <v>2239</v>
      </c>
      <c r="D87" s="88" t="s">
        <v>619</v>
      </c>
      <c r="E87" s="88" t="s">
        <v>129</v>
      </c>
      <c r="F87" s="97">
        <v>44684</v>
      </c>
      <c r="G87" s="90">
        <v>120835.42630400001</v>
      </c>
      <c r="H87" s="98">
        <v>-6.2531160000000003</v>
      </c>
      <c r="I87" s="90">
        <v>-7.5559790449999991</v>
      </c>
      <c r="J87" s="91">
        <f t="shared" si="1"/>
        <v>8.8475198256839744E-4</v>
      </c>
      <c r="K87" s="91">
        <f>I87/'סכום נכסי הקרן'!$C$42</f>
        <v>-3.8374997538029546E-6</v>
      </c>
    </row>
    <row r="88" spans="2:11">
      <c r="B88" s="86" t="s">
        <v>2240</v>
      </c>
      <c r="C88" s="87" t="s">
        <v>2241</v>
      </c>
      <c r="D88" s="88" t="s">
        <v>619</v>
      </c>
      <c r="E88" s="88" t="s">
        <v>129</v>
      </c>
      <c r="F88" s="97">
        <v>44707</v>
      </c>
      <c r="G88" s="90">
        <v>89410.5</v>
      </c>
      <c r="H88" s="98">
        <v>-6.2433940000000003</v>
      </c>
      <c r="I88" s="90">
        <v>-5.5822500000000002</v>
      </c>
      <c r="J88" s="91">
        <f t="shared" si="1"/>
        <v>6.5364219848659431E-4</v>
      </c>
      <c r="K88" s="91">
        <f>I88/'סכום נכסי הקרן'!$C$42</f>
        <v>-2.8350903136559115E-6</v>
      </c>
    </row>
    <row r="89" spans="2:11">
      <c r="B89" s="86" t="s">
        <v>2242</v>
      </c>
      <c r="C89" s="87" t="s">
        <v>2243</v>
      </c>
      <c r="D89" s="88" t="s">
        <v>619</v>
      </c>
      <c r="E89" s="88" t="s">
        <v>129</v>
      </c>
      <c r="F89" s="97">
        <v>44684</v>
      </c>
      <c r="G89" s="90">
        <v>326219.05008000002</v>
      </c>
      <c r="H89" s="98">
        <v>-6.1468999999999996</v>
      </c>
      <c r="I89" s="90">
        <v>-20.052359282000001</v>
      </c>
      <c r="J89" s="91">
        <f t="shared" si="1"/>
        <v>2.3479901842320835E-3</v>
      </c>
      <c r="K89" s="91">
        <f>I89/'סכום נכסי הקרן'!$C$42</f>
        <v>-1.0184110272084986E-5</v>
      </c>
    </row>
    <row r="90" spans="2:11">
      <c r="B90" s="86" t="s">
        <v>2244</v>
      </c>
      <c r="C90" s="87" t="s">
        <v>2245</v>
      </c>
      <c r="D90" s="88" t="s">
        <v>619</v>
      </c>
      <c r="E90" s="88" t="s">
        <v>129</v>
      </c>
      <c r="F90" s="97">
        <v>44684</v>
      </c>
      <c r="G90" s="90">
        <v>543862.5769499999</v>
      </c>
      <c r="H90" s="98">
        <v>-6.1148610000000003</v>
      </c>
      <c r="I90" s="90">
        <v>-33.256438653000004</v>
      </c>
      <c r="J90" s="91">
        <f t="shared" si="1"/>
        <v>3.8940949751411127E-3</v>
      </c>
      <c r="K90" s="91">
        <f>I90/'סכום נכסי הקרן'!$C$42</f>
        <v>-1.6890144133962536E-5</v>
      </c>
    </row>
    <row r="91" spans="2:11">
      <c r="B91" s="86" t="s">
        <v>2244</v>
      </c>
      <c r="C91" s="87" t="s">
        <v>2246</v>
      </c>
      <c r="D91" s="88" t="s">
        <v>619</v>
      </c>
      <c r="E91" s="88" t="s">
        <v>129</v>
      </c>
      <c r="F91" s="97">
        <v>44684</v>
      </c>
      <c r="G91" s="90">
        <v>443505.87667999999</v>
      </c>
      <c r="H91" s="98">
        <v>-6.1148610000000003</v>
      </c>
      <c r="I91" s="90">
        <v>-27.119766288999998</v>
      </c>
      <c r="J91" s="91">
        <f t="shared" si="1"/>
        <v>3.175533818726246E-3</v>
      </c>
      <c r="K91" s="91">
        <f>I91/'סכום נכסי הקרן'!$C$42</f>
        <v>-1.3773476056170186E-5</v>
      </c>
    </row>
    <row r="92" spans="2:11">
      <c r="B92" s="86" t="s">
        <v>2247</v>
      </c>
      <c r="C92" s="87" t="s">
        <v>2248</v>
      </c>
      <c r="D92" s="88" t="s">
        <v>619</v>
      </c>
      <c r="E92" s="88" t="s">
        <v>129</v>
      </c>
      <c r="F92" s="97">
        <v>44817</v>
      </c>
      <c r="G92" s="90">
        <v>326810.02662000002</v>
      </c>
      <c r="H92" s="98">
        <v>-5.7154160000000003</v>
      </c>
      <c r="I92" s="90">
        <v>-18.678552268000004</v>
      </c>
      <c r="J92" s="91">
        <f t="shared" si="1"/>
        <v>2.1871270489502055E-3</v>
      </c>
      <c r="K92" s="91">
        <f>I92/'סכום נכסי הקרן'!$C$42</f>
        <v>-9.4863867809794388E-6</v>
      </c>
    </row>
    <row r="93" spans="2:11">
      <c r="B93" s="86" t="s">
        <v>2249</v>
      </c>
      <c r="C93" s="87" t="s">
        <v>2250</v>
      </c>
      <c r="D93" s="88" t="s">
        <v>619</v>
      </c>
      <c r="E93" s="88" t="s">
        <v>129</v>
      </c>
      <c r="F93" s="97">
        <v>44817</v>
      </c>
      <c r="G93" s="90">
        <v>544847.53785000008</v>
      </c>
      <c r="H93" s="98">
        <v>-5.6835639999999996</v>
      </c>
      <c r="I93" s="90">
        <v>-30.966760295</v>
      </c>
      <c r="J93" s="91">
        <f t="shared" si="1"/>
        <v>3.6259897495151917E-3</v>
      </c>
      <c r="K93" s="91">
        <f>I93/'סכום נכסי הקרן'!$C$42</f>
        <v>-1.572727164810945E-5</v>
      </c>
    </row>
    <row r="94" spans="2:11">
      <c r="B94" s="86" t="s">
        <v>2251</v>
      </c>
      <c r="C94" s="87" t="s">
        <v>2252</v>
      </c>
      <c r="D94" s="88" t="s">
        <v>619</v>
      </c>
      <c r="E94" s="88" t="s">
        <v>129</v>
      </c>
      <c r="F94" s="97">
        <v>44816</v>
      </c>
      <c r="G94" s="90">
        <v>109199.33178000001</v>
      </c>
      <c r="H94" s="98">
        <v>-4.6986470000000002</v>
      </c>
      <c r="I94" s="90">
        <v>-5.1308911529999994</v>
      </c>
      <c r="J94" s="91">
        <f t="shared" si="1"/>
        <v>6.0079125324776503E-4</v>
      </c>
      <c r="K94" s="91">
        <f>I94/'סכום נכסי הקרן'!$C$42</f>
        <v>-2.6058560272816712E-6</v>
      </c>
    </row>
    <row r="95" spans="2:11">
      <c r="B95" s="86" t="s">
        <v>2253</v>
      </c>
      <c r="C95" s="87" t="s">
        <v>2254</v>
      </c>
      <c r="D95" s="88" t="s">
        <v>619</v>
      </c>
      <c r="E95" s="88" t="s">
        <v>129</v>
      </c>
      <c r="F95" s="97">
        <v>44776</v>
      </c>
      <c r="G95" s="90">
        <v>93142</v>
      </c>
      <c r="H95" s="98">
        <v>-5.7643170000000001</v>
      </c>
      <c r="I95" s="90">
        <v>-5.3689999999999998</v>
      </c>
      <c r="J95" s="91">
        <f t="shared" si="1"/>
        <v>6.2867212390604595E-4</v>
      </c>
      <c r="K95" s="91">
        <f>I95/'סכום נכסי הקרן'!$C$42</f>
        <v>-2.7267857752731584E-6</v>
      </c>
    </row>
    <row r="96" spans="2:11">
      <c r="B96" s="86" t="s">
        <v>2255</v>
      </c>
      <c r="C96" s="87" t="s">
        <v>2256</v>
      </c>
      <c r="D96" s="88" t="s">
        <v>619</v>
      </c>
      <c r="E96" s="88" t="s">
        <v>129</v>
      </c>
      <c r="F96" s="97">
        <v>44816</v>
      </c>
      <c r="G96" s="90">
        <v>546160.81905000005</v>
      </c>
      <c r="H96" s="98">
        <v>-4.6671779999999998</v>
      </c>
      <c r="I96" s="90">
        <v>-25.490295611999997</v>
      </c>
      <c r="J96" s="91">
        <f t="shared" si="1"/>
        <v>2.984734267347551E-3</v>
      </c>
      <c r="K96" s="91">
        <f>I96/'סכום נכסי הקרן'!$C$42</f>
        <v>-1.2945907148874912E-5</v>
      </c>
    </row>
    <row r="97" spans="2:11">
      <c r="B97" s="86" t="s">
        <v>2257</v>
      </c>
      <c r="C97" s="87" t="s">
        <v>2258</v>
      </c>
      <c r="D97" s="88" t="s">
        <v>619</v>
      </c>
      <c r="E97" s="88" t="s">
        <v>129</v>
      </c>
      <c r="F97" s="97">
        <v>44700</v>
      </c>
      <c r="G97" s="90">
        <v>460705.61136599997</v>
      </c>
      <c r="H97" s="98">
        <v>-5.0204209999999998</v>
      </c>
      <c r="I97" s="90">
        <v>-23.129359108999999</v>
      </c>
      <c r="J97" s="91">
        <f t="shared" si="1"/>
        <v>2.7082852143119167E-3</v>
      </c>
      <c r="K97" s="91">
        <f>I97/'סכום נכסי הקרן'!$C$42</f>
        <v>-1.174684436759282E-5</v>
      </c>
    </row>
    <row r="98" spans="2:11">
      <c r="B98" s="86" t="s">
        <v>2259</v>
      </c>
      <c r="C98" s="87" t="s">
        <v>2260</v>
      </c>
      <c r="D98" s="88" t="s">
        <v>619</v>
      </c>
      <c r="E98" s="88" t="s">
        <v>129</v>
      </c>
      <c r="F98" s="97">
        <v>44700</v>
      </c>
      <c r="G98" s="90">
        <v>1051991.120224</v>
      </c>
      <c r="H98" s="98">
        <v>-4.9262040000000002</v>
      </c>
      <c r="I98" s="90">
        <v>-51.823224945</v>
      </c>
      <c r="J98" s="91">
        <f t="shared" si="1"/>
        <v>6.0681350146831684E-3</v>
      </c>
      <c r="K98" s="91">
        <f>I98/'סכום נכסי הקרן'!$C$42</f>
        <v>-2.6319767667872436E-5</v>
      </c>
    </row>
    <row r="99" spans="2:11">
      <c r="B99" s="86" t="s">
        <v>2261</v>
      </c>
      <c r="C99" s="87" t="s">
        <v>2262</v>
      </c>
      <c r="D99" s="88" t="s">
        <v>619</v>
      </c>
      <c r="E99" s="88" t="s">
        <v>129</v>
      </c>
      <c r="F99" s="97">
        <v>44816</v>
      </c>
      <c r="G99" s="90">
        <v>448459.00599999999</v>
      </c>
      <c r="H99" s="98">
        <v>-4.705597</v>
      </c>
      <c r="I99" s="90">
        <v>-21.102673600000003</v>
      </c>
      <c r="J99" s="91">
        <f t="shared" si="1"/>
        <v>2.4709746008955199E-3</v>
      </c>
      <c r="K99" s="91">
        <f>I99/'סכום נכסי הקרן'!$C$42</f>
        <v>-1.0717539614958544E-5</v>
      </c>
    </row>
    <row r="100" spans="2:11">
      <c r="B100" s="86" t="s">
        <v>2263</v>
      </c>
      <c r="C100" s="87" t="s">
        <v>2264</v>
      </c>
      <c r="D100" s="88" t="s">
        <v>619</v>
      </c>
      <c r="E100" s="88" t="s">
        <v>129</v>
      </c>
      <c r="F100" s="97">
        <v>44810</v>
      </c>
      <c r="G100" s="90">
        <v>440408.85041999997</v>
      </c>
      <c r="H100" s="98">
        <v>-3.8802449999999999</v>
      </c>
      <c r="I100" s="90">
        <v>-17.088940287</v>
      </c>
      <c r="J100" s="91">
        <f t="shared" si="1"/>
        <v>2.0009946704287363E-3</v>
      </c>
      <c r="K100" s="91">
        <f>I100/'סכום נכסי הקרן'!$C$42</f>
        <v>-8.6790611452940971E-6</v>
      </c>
    </row>
    <row r="101" spans="2:11">
      <c r="B101" s="86" t="s">
        <v>2265</v>
      </c>
      <c r="C101" s="87" t="s">
        <v>2266</v>
      </c>
      <c r="D101" s="88" t="s">
        <v>619</v>
      </c>
      <c r="E101" s="88" t="s">
        <v>129</v>
      </c>
      <c r="F101" s="97">
        <v>44810</v>
      </c>
      <c r="G101" s="90">
        <v>550593.1431000001</v>
      </c>
      <c r="H101" s="98">
        <v>-3.8647580000000001</v>
      </c>
      <c r="I101" s="90">
        <v>-21.279095283999997</v>
      </c>
      <c r="J101" s="91">
        <f t="shared" si="1"/>
        <v>2.4916323387951952E-3</v>
      </c>
      <c r="K101" s="91">
        <f>I101/'סכום נכסי הקרן'!$C$42</f>
        <v>-1.080713993873968E-5</v>
      </c>
    </row>
    <row r="102" spans="2:11">
      <c r="B102" s="86" t="s">
        <v>2267</v>
      </c>
      <c r="C102" s="87" t="s">
        <v>2268</v>
      </c>
      <c r="D102" s="88" t="s">
        <v>619</v>
      </c>
      <c r="E102" s="88" t="s">
        <v>129</v>
      </c>
      <c r="F102" s="97">
        <v>44816</v>
      </c>
      <c r="G102" s="90">
        <v>1046532.4474609999</v>
      </c>
      <c r="H102" s="98">
        <v>-4.5402050000000003</v>
      </c>
      <c r="I102" s="90">
        <v>-47.514719015999994</v>
      </c>
      <c r="J102" s="91">
        <f t="shared" si="1"/>
        <v>5.5636392848924764E-3</v>
      </c>
      <c r="K102" s="91">
        <f>I102/'סכום נכסי הקרן'!$C$42</f>
        <v>-2.4131581286818742E-5</v>
      </c>
    </row>
    <row r="103" spans="2:11">
      <c r="B103" s="86" t="s">
        <v>2269</v>
      </c>
      <c r="C103" s="87" t="s">
        <v>2270</v>
      </c>
      <c r="D103" s="88" t="s">
        <v>619</v>
      </c>
      <c r="E103" s="88" t="s">
        <v>129</v>
      </c>
      <c r="F103" s="97">
        <v>44810</v>
      </c>
      <c r="G103" s="90">
        <v>330956.71200899995</v>
      </c>
      <c r="H103" s="98">
        <v>-3.6762000000000001</v>
      </c>
      <c r="I103" s="90">
        <v>-12.166631021000001</v>
      </c>
      <c r="J103" s="91">
        <f t="shared" si="1"/>
        <v>1.4246268885738974E-3</v>
      </c>
      <c r="K103" s="91">
        <f>I103/'סכום נכסי הקרן'!$C$42</f>
        <v>-6.179138834244728E-6</v>
      </c>
    </row>
    <row r="104" spans="2:11">
      <c r="B104" s="86" t="s">
        <v>2271</v>
      </c>
      <c r="C104" s="87" t="s">
        <v>2272</v>
      </c>
      <c r="D104" s="88" t="s">
        <v>619</v>
      </c>
      <c r="E104" s="88" t="s">
        <v>129</v>
      </c>
      <c r="F104" s="97">
        <v>44692</v>
      </c>
      <c r="G104" s="90">
        <v>387368.70595500001</v>
      </c>
      <c r="H104" s="98">
        <v>-4.2822740000000001</v>
      </c>
      <c r="I104" s="90">
        <v>-16.588187938000001</v>
      </c>
      <c r="J104" s="91">
        <f t="shared" si="1"/>
        <v>1.9423600936366388E-3</v>
      </c>
      <c r="K104" s="91">
        <f>I104/'סכום נכסי הקרן'!$C$42</f>
        <v>-8.424741089010279E-6</v>
      </c>
    </row>
    <row r="105" spans="2:11">
      <c r="B105" s="86" t="s">
        <v>2273</v>
      </c>
      <c r="C105" s="87" t="s">
        <v>2274</v>
      </c>
      <c r="D105" s="88" t="s">
        <v>619</v>
      </c>
      <c r="E105" s="88" t="s">
        <v>129</v>
      </c>
      <c r="F105" s="97">
        <v>44692</v>
      </c>
      <c r="G105" s="90">
        <v>339075.16904399998</v>
      </c>
      <c r="H105" s="98">
        <v>-4.0908280000000001</v>
      </c>
      <c r="I105" s="90">
        <v>-13.870982034999999</v>
      </c>
      <c r="J105" s="91">
        <f t="shared" si="1"/>
        <v>1.6241944005598913E-3</v>
      </c>
      <c r="K105" s="91">
        <f>I105/'סכום נכסי הקרן'!$C$42</f>
        <v>-7.0447376610369762E-6</v>
      </c>
    </row>
    <row r="106" spans="2:11">
      <c r="B106" s="86" t="s">
        <v>2275</v>
      </c>
      <c r="C106" s="87" t="s">
        <v>2276</v>
      </c>
      <c r="D106" s="88" t="s">
        <v>619</v>
      </c>
      <c r="E106" s="88" t="s">
        <v>129</v>
      </c>
      <c r="F106" s="97">
        <v>44692</v>
      </c>
      <c r="G106" s="90">
        <v>998898.09673499991</v>
      </c>
      <c r="H106" s="98">
        <v>-4.0539649999999998</v>
      </c>
      <c r="I106" s="90">
        <v>-40.494978983999992</v>
      </c>
      <c r="J106" s="91">
        <f t="shared" si="1"/>
        <v>4.7416771177876647E-3</v>
      </c>
      <c r="K106" s="91">
        <f>I106/'סכום נכסי הקרן'!$C$42</f>
        <v>-2.0566424411167197E-5</v>
      </c>
    </row>
    <row r="107" spans="2:11">
      <c r="B107" s="86" t="s">
        <v>2277</v>
      </c>
      <c r="C107" s="87" t="s">
        <v>2278</v>
      </c>
      <c r="D107" s="88" t="s">
        <v>619</v>
      </c>
      <c r="E107" s="88" t="s">
        <v>129</v>
      </c>
      <c r="F107" s="97">
        <v>44692</v>
      </c>
      <c r="G107" s="90">
        <v>555009.05113499996</v>
      </c>
      <c r="H107" s="98">
        <v>-4.0500040000000004</v>
      </c>
      <c r="I107" s="90">
        <v>-22.477886433999998</v>
      </c>
      <c r="J107" s="91">
        <f t="shared" si="1"/>
        <v>2.6320023478080975E-3</v>
      </c>
      <c r="K107" s="91">
        <f>I107/'סכום נכסי הקרן'!$C$42</f>
        <v>-1.141597708817968E-5</v>
      </c>
    </row>
    <row r="108" spans="2:11">
      <c r="B108" s="86" t="s">
        <v>2279</v>
      </c>
      <c r="C108" s="87" t="s">
        <v>2280</v>
      </c>
      <c r="D108" s="88" t="s">
        <v>619</v>
      </c>
      <c r="E108" s="88" t="s">
        <v>129</v>
      </c>
      <c r="F108" s="97">
        <v>44726</v>
      </c>
      <c r="G108" s="90">
        <v>630977.33562000003</v>
      </c>
      <c r="H108" s="98">
        <v>-3.8071990000000002</v>
      </c>
      <c r="I108" s="90">
        <v>-24.022564272</v>
      </c>
      <c r="J108" s="91">
        <f t="shared" si="1"/>
        <v>2.8128732543393066E-3</v>
      </c>
      <c r="K108" s="91">
        <f>I108/'סכום נכסי הקרן'!$C$42</f>
        <v>-1.2200481754977612E-5</v>
      </c>
    </row>
    <row r="109" spans="2:11">
      <c r="B109" s="86" t="s">
        <v>2281</v>
      </c>
      <c r="C109" s="87" t="s">
        <v>2282</v>
      </c>
      <c r="D109" s="88" t="s">
        <v>619</v>
      </c>
      <c r="E109" s="88" t="s">
        <v>129</v>
      </c>
      <c r="F109" s="97">
        <v>44726</v>
      </c>
      <c r="G109" s="90">
        <v>226639.13348000002</v>
      </c>
      <c r="H109" s="98">
        <v>-3.7152259999999999</v>
      </c>
      <c r="I109" s="90">
        <v>-8.4201558550000009</v>
      </c>
      <c r="J109" s="91">
        <f t="shared" si="1"/>
        <v>9.8594100670195165E-4</v>
      </c>
      <c r="K109" s="91">
        <f>I109/'סכום נכסי הקרן'!$C$42</f>
        <v>-4.2763943399137649E-6</v>
      </c>
    </row>
    <row r="110" spans="2:11">
      <c r="B110" s="86" t="s">
        <v>2283</v>
      </c>
      <c r="C110" s="87" t="s">
        <v>2284</v>
      </c>
      <c r="D110" s="88" t="s">
        <v>619</v>
      </c>
      <c r="E110" s="88" t="s">
        <v>129</v>
      </c>
      <c r="F110" s="97">
        <v>44811</v>
      </c>
      <c r="G110" s="90">
        <v>333507.76074</v>
      </c>
      <c r="H110" s="98">
        <v>-3.5988319999999998</v>
      </c>
      <c r="I110" s="90">
        <v>-12.002383866000001</v>
      </c>
      <c r="J110" s="91">
        <f t="shared" si="1"/>
        <v>1.4053947023605661E-3</v>
      </c>
      <c r="K110" s="91">
        <f>I110/'סכום נכסי הקרן'!$C$42</f>
        <v>-6.0957216604911268E-6</v>
      </c>
    </row>
    <row r="111" spans="2:11">
      <c r="B111" s="86" t="s">
        <v>2285</v>
      </c>
      <c r="C111" s="87" t="s">
        <v>2286</v>
      </c>
      <c r="D111" s="88" t="s">
        <v>619</v>
      </c>
      <c r="E111" s="88" t="s">
        <v>129</v>
      </c>
      <c r="F111" s="97">
        <v>44812</v>
      </c>
      <c r="G111" s="90">
        <v>1379312.9787360001</v>
      </c>
      <c r="H111" s="98">
        <v>-3.5699879999999999</v>
      </c>
      <c r="I111" s="90">
        <v>-49.241310494000004</v>
      </c>
      <c r="J111" s="91">
        <f t="shared" si="1"/>
        <v>5.765810998729754E-3</v>
      </c>
      <c r="K111" s="91">
        <f>I111/'סכום נכסי הקרן'!$C$42</f>
        <v>-2.5008475509563814E-5</v>
      </c>
    </row>
    <row r="112" spans="2:11">
      <c r="B112" s="86" t="s">
        <v>2287</v>
      </c>
      <c r="C112" s="87" t="s">
        <v>2288</v>
      </c>
      <c r="D112" s="88" t="s">
        <v>619</v>
      </c>
      <c r="E112" s="88" t="s">
        <v>129</v>
      </c>
      <c r="F112" s="97">
        <v>44812</v>
      </c>
      <c r="G112" s="90">
        <v>556174.5882</v>
      </c>
      <c r="H112" s="98">
        <v>-3.5699879999999999</v>
      </c>
      <c r="I112" s="90">
        <v>-19.855367135000002</v>
      </c>
      <c r="J112" s="91">
        <f t="shared" si="1"/>
        <v>2.3249237898481569E-3</v>
      </c>
      <c r="K112" s="91">
        <f>I112/'סכום נכסי הקרן'!$C$42</f>
        <v>-1.0084062705633111E-5</v>
      </c>
    </row>
    <row r="113" spans="2:11">
      <c r="B113" s="86" t="s">
        <v>2287</v>
      </c>
      <c r="C113" s="87" t="s">
        <v>2289</v>
      </c>
      <c r="D113" s="88" t="s">
        <v>619</v>
      </c>
      <c r="E113" s="88" t="s">
        <v>129</v>
      </c>
      <c r="F113" s="97">
        <v>44812</v>
      </c>
      <c r="G113" s="90">
        <v>1694000</v>
      </c>
      <c r="H113" s="98">
        <v>-3.5699879999999999</v>
      </c>
      <c r="I113" s="90">
        <v>-60.4756</v>
      </c>
      <c r="J113" s="91">
        <f t="shared" si="1"/>
        <v>7.0812672558190487E-3</v>
      </c>
      <c r="K113" s="91">
        <f>I113/'סכום נכסי הקרן'!$C$42</f>
        <v>-3.0714100545932099E-5</v>
      </c>
    </row>
    <row r="114" spans="2:11">
      <c r="B114" s="86" t="s">
        <v>2290</v>
      </c>
      <c r="C114" s="87" t="s">
        <v>2291</v>
      </c>
      <c r="D114" s="88" t="s">
        <v>619</v>
      </c>
      <c r="E114" s="88" t="s">
        <v>129</v>
      </c>
      <c r="F114" s="97">
        <v>44811</v>
      </c>
      <c r="G114" s="90">
        <v>510540.45795000001</v>
      </c>
      <c r="H114" s="98">
        <v>-3.476591</v>
      </c>
      <c r="I114" s="90">
        <v>-17.749405887000002</v>
      </c>
      <c r="J114" s="91">
        <f t="shared" si="1"/>
        <v>2.0783305451761531E-3</v>
      </c>
      <c r="K114" s="91">
        <f>I114/'סכום נכסי הקרן'!$C$42</f>
        <v>-9.0144957146994342E-6</v>
      </c>
    </row>
    <row r="115" spans="2:11">
      <c r="B115" s="86" t="s">
        <v>2290</v>
      </c>
      <c r="C115" s="87" t="s">
        <v>2292</v>
      </c>
      <c r="D115" s="88" t="s">
        <v>619</v>
      </c>
      <c r="E115" s="88" t="s">
        <v>129</v>
      </c>
      <c r="F115" s="97">
        <v>44811</v>
      </c>
      <c r="G115" s="90">
        <v>445202.32679999998</v>
      </c>
      <c r="H115" s="98">
        <v>-3.476591</v>
      </c>
      <c r="I115" s="90">
        <v>-15.477866009</v>
      </c>
      <c r="J115" s="91">
        <f t="shared" si="1"/>
        <v>1.8123492079365291E-3</v>
      </c>
      <c r="K115" s="91">
        <f>I115/'סכום נכסי הקרן'!$C$42</f>
        <v>-7.860835325931297E-6</v>
      </c>
    </row>
    <row r="116" spans="2:11">
      <c r="B116" s="86" t="s">
        <v>2293</v>
      </c>
      <c r="C116" s="87" t="s">
        <v>2294</v>
      </c>
      <c r="D116" s="88" t="s">
        <v>619</v>
      </c>
      <c r="E116" s="88" t="s">
        <v>129</v>
      </c>
      <c r="F116" s="97">
        <v>44725</v>
      </c>
      <c r="G116" s="90">
        <v>136155.21497600002</v>
      </c>
      <c r="H116" s="98">
        <v>-3.5622989999999999</v>
      </c>
      <c r="I116" s="90">
        <v>-4.8502554960000008</v>
      </c>
      <c r="J116" s="91">
        <f t="shared" si="1"/>
        <v>5.6793079235561419E-4</v>
      </c>
      <c r="K116" s="91">
        <f>I116/'סכום נכסי הקרן'!$C$42</f>
        <v>-2.46332793684732E-6</v>
      </c>
    </row>
    <row r="117" spans="2:11">
      <c r="B117" s="86" t="s">
        <v>2295</v>
      </c>
      <c r="C117" s="87" t="s">
        <v>2296</v>
      </c>
      <c r="D117" s="88" t="s">
        <v>619</v>
      </c>
      <c r="E117" s="88" t="s">
        <v>129</v>
      </c>
      <c r="F117" s="97">
        <v>44728</v>
      </c>
      <c r="G117" s="90">
        <v>88192</v>
      </c>
      <c r="H117" s="98">
        <v>-3.7219929999999999</v>
      </c>
      <c r="I117" s="90">
        <v>-3.2825000000000002</v>
      </c>
      <c r="J117" s="91">
        <f t="shared" si="1"/>
        <v>3.8435765444619032E-4</v>
      </c>
      <c r="K117" s="91">
        <f>I117/'סכום נכסי הקרן'!$C$42</f>
        <v>-1.6671026834297157E-6</v>
      </c>
    </row>
    <row r="118" spans="2:11">
      <c r="B118" s="86" t="s">
        <v>2297</v>
      </c>
      <c r="C118" s="87" t="s">
        <v>2298</v>
      </c>
      <c r="D118" s="88" t="s">
        <v>619</v>
      </c>
      <c r="E118" s="88" t="s">
        <v>129</v>
      </c>
      <c r="F118" s="97">
        <v>44824</v>
      </c>
      <c r="G118" s="90">
        <v>556913.30887499999</v>
      </c>
      <c r="H118" s="98">
        <v>-3.245857</v>
      </c>
      <c r="I118" s="90">
        <v>-18.076609829000002</v>
      </c>
      <c r="J118" s="91">
        <f t="shared" si="1"/>
        <v>2.1166438245889992E-3</v>
      </c>
      <c r="K118" s="91">
        <f>I118/'סכום נכסי הקרן'!$C$42</f>
        <v>-9.1806747153809208E-6</v>
      </c>
    </row>
    <row r="119" spans="2:11">
      <c r="B119" s="86" t="s">
        <v>2297</v>
      </c>
      <c r="C119" s="87" t="s">
        <v>2299</v>
      </c>
      <c r="D119" s="88" t="s">
        <v>619</v>
      </c>
      <c r="E119" s="88" t="s">
        <v>129</v>
      </c>
      <c r="F119" s="97">
        <v>44824</v>
      </c>
      <c r="G119" s="90">
        <v>567685.51412499999</v>
      </c>
      <c r="H119" s="98">
        <v>-3.245857</v>
      </c>
      <c r="I119" s="90">
        <v>-18.426260212000003</v>
      </c>
      <c r="J119" s="91">
        <f t="shared" si="1"/>
        <v>2.1575854243105811E-3</v>
      </c>
      <c r="K119" s="91">
        <f>I119/'סכום נכסי הקרן'!$C$42</f>
        <v>-9.3582537227720954E-6</v>
      </c>
    </row>
    <row r="120" spans="2:11">
      <c r="B120" s="86" t="s">
        <v>2300</v>
      </c>
      <c r="C120" s="87" t="s">
        <v>2301</v>
      </c>
      <c r="D120" s="88" t="s">
        <v>619</v>
      </c>
      <c r="E120" s="88" t="s">
        <v>129</v>
      </c>
      <c r="F120" s="97">
        <v>44824</v>
      </c>
      <c r="G120" s="90">
        <v>1357040</v>
      </c>
      <c r="H120" s="98">
        <v>-3.2428140000000001</v>
      </c>
      <c r="I120" s="90">
        <v>-44.006279999999997</v>
      </c>
      <c r="J120" s="91">
        <f t="shared" si="1"/>
        <v>5.1528257613716053E-3</v>
      </c>
      <c r="K120" s="91">
        <f>I120/'סכום נכסי הקרן'!$C$42</f>
        <v>-2.234972961942404E-5</v>
      </c>
    </row>
    <row r="121" spans="2:11">
      <c r="B121" s="86" t="s">
        <v>2300</v>
      </c>
      <c r="C121" s="87" t="s">
        <v>2302</v>
      </c>
      <c r="D121" s="88" t="s">
        <v>619</v>
      </c>
      <c r="E121" s="88" t="s">
        <v>129</v>
      </c>
      <c r="F121" s="97">
        <v>44824</v>
      </c>
      <c r="G121" s="90">
        <v>334157.83493399998</v>
      </c>
      <c r="H121" s="98">
        <v>-3.2428140000000001</v>
      </c>
      <c r="I121" s="90">
        <v>-10.836116289000001</v>
      </c>
      <c r="J121" s="91">
        <f t="shared" si="1"/>
        <v>1.2688329749112556E-3</v>
      </c>
      <c r="K121" s="91">
        <f>I121/'סכום נכסי הקרן'!$C$42</f>
        <v>-5.5034024503726893E-6</v>
      </c>
    </row>
    <row r="122" spans="2:11">
      <c r="B122" s="86" t="s">
        <v>2303</v>
      </c>
      <c r="C122" s="87" t="s">
        <v>2304</v>
      </c>
      <c r="D122" s="88" t="s">
        <v>619</v>
      </c>
      <c r="E122" s="88" t="s">
        <v>129</v>
      </c>
      <c r="F122" s="97">
        <v>44811</v>
      </c>
      <c r="G122" s="90">
        <v>1113990.7778999999</v>
      </c>
      <c r="H122" s="98">
        <v>-3.3152170000000001</v>
      </c>
      <c r="I122" s="90">
        <v>-36.931207440999998</v>
      </c>
      <c r="J122" s="91">
        <f t="shared" si="1"/>
        <v>4.3243845446727953E-3</v>
      </c>
      <c r="K122" s="91">
        <f>I122/'סכום נכסי הקרן'!$C$42</f>
        <v>-1.875647068612051E-5</v>
      </c>
    </row>
    <row r="123" spans="2:11">
      <c r="B123" s="86" t="s">
        <v>2305</v>
      </c>
      <c r="C123" s="87" t="s">
        <v>2306</v>
      </c>
      <c r="D123" s="88" t="s">
        <v>619</v>
      </c>
      <c r="E123" s="88" t="s">
        <v>129</v>
      </c>
      <c r="F123" s="97">
        <v>44818</v>
      </c>
      <c r="G123" s="90">
        <v>1193024.040516</v>
      </c>
      <c r="H123" s="98">
        <v>-3.4549530000000002</v>
      </c>
      <c r="I123" s="90">
        <v>-41.218418516</v>
      </c>
      <c r="J123" s="91">
        <f t="shared" si="1"/>
        <v>4.8263867968899258E-3</v>
      </c>
      <c r="K123" s="91">
        <f>I123/'סכום נכסי הקרן'!$C$42</f>
        <v>-2.093384192376319E-5</v>
      </c>
    </row>
    <row r="124" spans="2:11">
      <c r="B124" s="86" t="s">
        <v>2307</v>
      </c>
      <c r="C124" s="87" t="s">
        <v>2308</v>
      </c>
      <c r="D124" s="88" t="s">
        <v>619</v>
      </c>
      <c r="E124" s="88" t="s">
        <v>129</v>
      </c>
      <c r="F124" s="97">
        <v>44818</v>
      </c>
      <c r="G124" s="90">
        <v>1059382.9040029999</v>
      </c>
      <c r="H124" s="98">
        <v>-3.4397229999999999</v>
      </c>
      <c r="I124" s="90">
        <v>-36.439839998000004</v>
      </c>
      <c r="J124" s="91">
        <f t="shared" si="1"/>
        <v>4.2668488743414319E-3</v>
      </c>
      <c r="K124" s="91">
        <f>I124/'סכום נכסי הקרן'!$C$42</f>
        <v>-1.8506916997537025E-5</v>
      </c>
    </row>
    <row r="125" spans="2:11">
      <c r="B125" s="86" t="s">
        <v>2307</v>
      </c>
      <c r="C125" s="87" t="s">
        <v>2309</v>
      </c>
      <c r="D125" s="88" t="s">
        <v>619</v>
      </c>
      <c r="E125" s="88" t="s">
        <v>129</v>
      </c>
      <c r="F125" s="97">
        <v>44818</v>
      </c>
      <c r="G125" s="90">
        <v>341012.91355500004</v>
      </c>
      <c r="H125" s="98">
        <v>-3.4397229999999999</v>
      </c>
      <c r="I125" s="90">
        <v>-11.729900453999999</v>
      </c>
      <c r="J125" s="91">
        <f t="shared" si="1"/>
        <v>1.3734888119990077E-3</v>
      </c>
      <c r="K125" s="91">
        <f>I125/'סכום נכסי הקרן'!$C$42</f>
        <v>-5.9573338989266833E-6</v>
      </c>
    </row>
    <row r="126" spans="2:11">
      <c r="B126" s="86" t="s">
        <v>2310</v>
      </c>
      <c r="C126" s="87" t="s">
        <v>2311</v>
      </c>
      <c r="D126" s="88" t="s">
        <v>619</v>
      </c>
      <c r="E126" s="88" t="s">
        <v>129</v>
      </c>
      <c r="F126" s="97">
        <v>44818</v>
      </c>
      <c r="G126" s="90">
        <v>836478.04432500002</v>
      </c>
      <c r="H126" s="98">
        <v>-3.4705819999999998</v>
      </c>
      <c r="I126" s="90">
        <v>-29.030655585000005</v>
      </c>
      <c r="J126" s="91">
        <f t="shared" si="1"/>
        <v>3.3992855103383997E-3</v>
      </c>
      <c r="K126" s="91">
        <f>I126/'סכום נכסי הקרן'!$C$42</f>
        <v>-1.4743970701440172E-5</v>
      </c>
    </row>
    <row r="127" spans="2:11">
      <c r="B127" s="86" t="s">
        <v>2310</v>
      </c>
      <c r="C127" s="87" t="s">
        <v>2312</v>
      </c>
      <c r="D127" s="88" t="s">
        <v>619</v>
      </c>
      <c r="E127" s="88" t="s">
        <v>129</v>
      </c>
      <c r="F127" s="97">
        <v>44818</v>
      </c>
      <c r="G127" s="90">
        <v>739186.62251000002</v>
      </c>
      <c r="H127" s="98">
        <v>-3.4705819999999998</v>
      </c>
      <c r="I127" s="90">
        <v>-25.654077065000006</v>
      </c>
      <c r="J127" s="91">
        <f t="shared" si="1"/>
        <v>3.003911923133346E-3</v>
      </c>
      <c r="K127" s="91">
        <f>I127/'סכום נכסי הקרן'!$C$42</f>
        <v>-1.3029087803800223E-5</v>
      </c>
    </row>
    <row r="128" spans="2:11">
      <c r="B128" s="86" t="s">
        <v>2313</v>
      </c>
      <c r="C128" s="87" t="s">
        <v>2314</v>
      </c>
      <c r="D128" s="88" t="s">
        <v>619</v>
      </c>
      <c r="E128" s="88" t="s">
        <v>129</v>
      </c>
      <c r="F128" s="97">
        <v>44693</v>
      </c>
      <c r="G128" s="90">
        <v>341163.51545999997</v>
      </c>
      <c r="H128" s="98">
        <v>-3.453662</v>
      </c>
      <c r="I128" s="90">
        <v>-11.782635619000001</v>
      </c>
      <c r="J128" s="91">
        <f t="shared" si="1"/>
        <v>1.3796637287777536E-3</v>
      </c>
      <c r="K128" s="91">
        <f>I128/'סכום נכסי הקרן'!$C$42</f>
        <v>-5.9841168189823149E-6</v>
      </c>
    </row>
    <row r="129" spans="2:11">
      <c r="B129" s="86" t="s">
        <v>2315</v>
      </c>
      <c r="C129" s="87" t="s">
        <v>2316</v>
      </c>
      <c r="D129" s="88" t="s">
        <v>619</v>
      </c>
      <c r="E129" s="88" t="s">
        <v>129</v>
      </c>
      <c r="F129" s="97">
        <v>44693</v>
      </c>
      <c r="G129" s="90">
        <v>892716.02851199999</v>
      </c>
      <c r="H129" s="98">
        <v>-3.4293119999999999</v>
      </c>
      <c r="I129" s="90">
        <v>-30.614014672999996</v>
      </c>
      <c r="J129" s="91">
        <f t="shared" si="1"/>
        <v>3.5846857190847013E-3</v>
      </c>
      <c r="K129" s="91">
        <f>I129/'סכום נכסי הקרן'!$C$42</f>
        <v>-1.5548120643386131E-5</v>
      </c>
    </row>
    <row r="130" spans="2:11">
      <c r="B130" s="86" t="s">
        <v>2317</v>
      </c>
      <c r="C130" s="87" t="s">
        <v>2318</v>
      </c>
      <c r="D130" s="88" t="s">
        <v>619</v>
      </c>
      <c r="E130" s="88" t="s">
        <v>129</v>
      </c>
      <c r="F130" s="97">
        <v>44693</v>
      </c>
      <c r="G130" s="90">
        <v>5438400</v>
      </c>
      <c r="H130" s="98">
        <v>-3.4232260000000001</v>
      </c>
      <c r="I130" s="90">
        <v>-186.16871</v>
      </c>
      <c r="J130" s="91">
        <f t="shared" si="1"/>
        <v>2.1799046064546235E-2</v>
      </c>
      <c r="K130" s="91">
        <f>I130/'סכום נכסי הקרן'!$C$42</f>
        <v>-9.4550603506975942E-5</v>
      </c>
    </row>
    <row r="131" spans="2:11">
      <c r="B131" s="86" t="s">
        <v>2319</v>
      </c>
      <c r="C131" s="87" t="s">
        <v>2320</v>
      </c>
      <c r="D131" s="88" t="s">
        <v>619</v>
      </c>
      <c r="E131" s="88" t="s">
        <v>129</v>
      </c>
      <c r="F131" s="97">
        <v>44693</v>
      </c>
      <c r="G131" s="90">
        <v>756956.14260700007</v>
      </c>
      <c r="H131" s="98">
        <v>-3.4232260000000001</v>
      </c>
      <c r="I131" s="90">
        <v>-25.912317769999998</v>
      </c>
      <c r="J131" s="91">
        <f t="shared" si="1"/>
        <v>3.0341500927163856E-3</v>
      </c>
      <c r="K131" s="91">
        <f>I131/'סכום נכסי הקרן'!$C$42</f>
        <v>-1.3160242037547752E-5</v>
      </c>
    </row>
    <row r="132" spans="2:11">
      <c r="B132" s="86" t="s">
        <v>2321</v>
      </c>
      <c r="C132" s="87" t="s">
        <v>2322</v>
      </c>
      <c r="D132" s="88" t="s">
        <v>619</v>
      </c>
      <c r="E132" s="88" t="s">
        <v>129</v>
      </c>
      <c r="F132" s="97">
        <v>44823</v>
      </c>
      <c r="G132" s="90">
        <v>558062.42992499995</v>
      </c>
      <c r="H132" s="98">
        <v>-3.0684330000000002</v>
      </c>
      <c r="I132" s="90">
        <v>-17.123769653</v>
      </c>
      <c r="J132" s="91">
        <f t="shared" si="1"/>
        <v>2.00507294412915E-3</v>
      </c>
      <c r="K132" s="91">
        <f>I132/'סכום נכסי הקרן'!$C$42</f>
        <v>-8.6967501413400234E-6</v>
      </c>
    </row>
    <row r="133" spans="2:11">
      <c r="B133" s="86" t="s">
        <v>2323</v>
      </c>
      <c r="C133" s="87" t="s">
        <v>2324</v>
      </c>
      <c r="D133" s="88" t="s">
        <v>619</v>
      </c>
      <c r="E133" s="88" t="s">
        <v>129</v>
      </c>
      <c r="F133" s="97">
        <v>44823</v>
      </c>
      <c r="G133" s="90">
        <v>390701.15700000001</v>
      </c>
      <c r="H133" s="98">
        <v>-3.0532750000000002</v>
      </c>
      <c r="I133" s="90">
        <v>-11.929182689000001</v>
      </c>
      <c r="J133" s="91">
        <f t="shared" si="1"/>
        <v>1.3968233595747564E-3</v>
      </c>
      <c r="K133" s="91">
        <f>I133/'סכום נכסי הקרן'!$C$42</f>
        <v>-6.0585445459117173E-6</v>
      </c>
    </row>
    <row r="134" spans="2:11">
      <c r="B134" s="86" t="s">
        <v>2325</v>
      </c>
      <c r="C134" s="87" t="s">
        <v>2326</v>
      </c>
      <c r="D134" s="88" t="s">
        <v>619</v>
      </c>
      <c r="E134" s="88" t="s">
        <v>129</v>
      </c>
      <c r="F134" s="97">
        <v>44823</v>
      </c>
      <c r="G134" s="90">
        <v>1452925.6731990001</v>
      </c>
      <c r="H134" s="98">
        <v>-2.9291550000000002</v>
      </c>
      <c r="I134" s="90">
        <v>-42.55844570499999</v>
      </c>
      <c r="J134" s="91">
        <f t="shared" si="1"/>
        <v>4.983294552337955E-3</v>
      </c>
      <c r="K134" s="91">
        <f>I134/'סכום נכסי הקרן'!$C$42</f>
        <v>-2.1614409455416096E-5</v>
      </c>
    </row>
    <row r="135" spans="2:11">
      <c r="B135" s="86" t="s">
        <v>2325</v>
      </c>
      <c r="C135" s="87" t="s">
        <v>2327</v>
      </c>
      <c r="D135" s="88" t="s">
        <v>619</v>
      </c>
      <c r="E135" s="88" t="s">
        <v>129</v>
      </c>
      <c r="F135" s="97">
        <v>44823</v>
      </c>
      <c r="G135" s="90">
        <v>227850.642138</v>
      </c>
      <c r="H135" s="98">
        <v>-2.9291550000000002</v>
      </c>
      <c r="I135" s="90">
        <v>-6.6740985860000004</v>
      </c>
      <c r="J135" s="91">
        <f t="shared" si="1"/>
        <v>7.8148998569919133E-4</v>
      </c>
      <c r="K135" s="91">
        <f>I135/'סכום נכסי הקרן'!$C$42</f>
        <v>-3.3896139107981938E-6</v>
      </c>
    </row>
    <row r="136" spans="2:11">
      <c r="B136" s="86" t="s">
        <v>2328</v>
      </c>
      <c r="C136" s="87" t="s">
        <v>2329</v>
      </c>
      <c r="D136" s="88" t="s">
        <v>619</v>
      </c>
      <c r="E136" s="88" t="s">
        <v>129</v>
      </c>
      <c r="F136" s="97">
        <v>44823</v>
      </c>
      <c r="G136" s="90">
        <v>670600.779156</v>
      </c>
      <c r="H136" s="98">
        <v>-2.9261309999999998</v>
      </c>
      <c r="I136" s="90">
        <v>-19.622660337999999</v>
      </c>
      <c r="J136" s="91">
        <f t="shared" si="1"/>
        <v>2.2976754612362431E-3</v>
      </c>
      <c r="K136" s="91">
        <f>I136/'סכום נכסי הקרן'!$C$42</f>
        <v>-9.9658765287158107E-6</v>
      </c>
    </row>
    <row r="137" spans="2:11">
      <c r="B137" s="86" t="s">
        <v>2330</v>
      </c>
      <c r="C137" s="87" t="s">
        <v>2331</v>
      </c>
      <c r="D137" s="88" t="s">
        <v>619</v>
      </c>
      <c r="E137" s="88" t="s">
        <v>129</v>
      </c>
      <c r="F137" s="97">
        <v>44819</v>
      </c>
      <c r="G137" s="90">
        <v>39233405</v>
      </c>
      <c r="H137" s="98">
        <v>-3.083548</v>
      </c>
      <c r="I137" s="90">
        <v>-1209.78098</v>
      </c>
      <c r="J137" s="91">
        <f t="shared" si="1"/>
        <v>0.1416568407818472</v>
      </c>
      <c r="K137" s="91">
        <f>I137/'סכום נכסי הקרן'!$C$42</f>
        <v>-6.1441861938163933E-4</v>
      </c>
    </row>
    <row r="138" spans="2:11">
      <c r="B138" s="86" t="s">
        <v>2332</v>
      </c>
      <c r="C138" s="87" t="s">
        <v>2333</v>
      </c>
      <c r="D138" s="88" t="s">
        <v>619</v>
      </c>
      <c r="E138" s="88" t="s">
        <v>129</v>
      </c>
      <c r="F138" s="97">
        <v>44760</v>
      </c>
      <c r="G138" s="90">
        <v>455821.76579999999</v>
      </c>
      <c r="H138" s="98">
        <v>-3.0914799999999998</v>
      </c>
      <c r="I138" s="90">
        <v>-14.091639529</v>
      </c>
      <c r="J138" s="91">
        <f t="shared" si="1"/>
        <v>1.6500318405689744E-3</v>
      </c>
      <c r="K138" s="91">
        <f>I138/'סכום נכסי הקרן'!$C$42</f>
        <v>-7.1568042871957813E-6</v>
      </c>
    </row>
    <row r="139" spans="2:11">
      <c r="B139" s="86" t="s">
        <v>2332</v>
      </c>
      <c r="C139" s="87" t="s">
        <v>2334</v>
      </c>
      <c r="D139" s="88" t="s">
        <v>619</v>
      </c>
      <c r="E139" s="88" t="s">
        <v>129</v>
      </c>
      <c r="F139" s="97">
        <v>44760</v>
      </c>
      <c r="G139" s="90">
        <v>558965.31074999995</v>
      </c>
      <c r="H139" s="98">
        <v>-3.0914799999999998</v>
      </c>
      <c r="I139" s="90">
        <v>-17.280301773999998</v>
      </c>
      <c r="J139" s="91">
        <f t="shared" si="1"/>
        <v>2.0234017541437871E-3</v>
      </c>
      <c r="K139" s="91">
        <f>I139/'סכום נכסי הקרן'!$C$42</f>
        <v>-8.776249035159382E-6</v>
      </c>
    </row>
    <row r="140" spans="2:11">
      <c r="B140" s="86" t="s">
        <v>2335</v>
      </c>
      <c r="C140" s="87" t="s">
        <v>2336</v>
      </c>
      <c r="D140" s="88" t="s">
        <v>619</v>
      </c>
      <c r="E140" s="88" t="s">
        <v>129</v>
      </c>
      <c r="F140" s="97">
        <v>44760</v>
      </c>
      <c r="G140" s="90">
        <v>670758.37289999996</v>
      </c>
      <c r="H140" s="98">
        <v>-3.0914799999999998</v>
      </c>
      <c r="I140" s="90">
        <v>-20.736362129</v>
      </c>
      <c r="J140" s="91">
        <f t="shared" ref="J140:J203" si="2">IFERROR(I140/$I$11,0)</f>
        <v>2.4280821049959631E-3</v>
      </c>
      <c r="K140" s="91">
        <f>I140/'סכום נכסי הקרן'!$C$42</f>
        <v>-1.0531498842292834E-5</v>
      </c>
    </row>
    <row r="141" spans="2:11">
      <c r="B141" s="86" t="s">
        <v>2337</v>
      </c>
      <c r="C141" s="87" t="s">
        <v>2338</v>
      </c>
      <c r="D141" s="88" t="s">
        <v>619</v>
      </c>
      <c r="E141" s="88" t="s">
        <v>129</v>
      </c>
      <c r="F141" s="97">
        <v>44823</v>
      </c>
      <c r="G141" s="90">
        <v>559129.47090000007</v>
      </c>
      <c r="H141" s="98">
        <v>-2.871737</v>
      </c>
      <c r="I141" s="90">
        <v>-16.056728677999999</v>
      </c>
      <c r="J141" s="91">
        <f t="shared" si="2"/>
        <v>1.8801299536191798E-3</v>
      </c>
      <c r="K141" s="91">
        <f>I141/'סכום נכסי הקרן'!$C$42</f>
        <v>-8.1548257322762124E-6</v>
      </c>
    </row>
    <row r="142" spans="2:11">
      <c r="B142" s="86" t="s">
        <v>2339</v>
      </c>
      <c r="C142" s="87" t="s">
        <v>2340</v>
      </c>
      <c r="D142" s="88" t="s">
        <v>619</v>
      </c>
      <c r="E142" s="88" t="s">
        <v>129</v>
      </c>
      <c r="F142" s="97">
        <v>44825</v>
      </c>
      <c r="G142" s="90">
        <v>111957.22230000001</v>
      </c>
      <c r="H142" s="98">
        <v>-2.6173999999999999</v>
      </c>
      <c r="I142" s="90">
        <v>-2.9303681070000001</v>
      </c>
      <c r="J142" s="91">
        <f t="shared" si="2"/>
        <v>3.4312548736342512E-4</v>
      </c>
      <c r="K142" s="91">
        <f>I142/'סכום נכסי הקרן'!$C$42</f>
        <v>-1.4882633768824238E-6</v>
      </c>
    </row>
    <row r="143" spans="2:11">
      <c r="B143" s="86" t="s">
        <v>2341</v>
      </c>
      <c r="C143" s="87" t="s">
        <v>2342</v>
      </c>
      <c r="D143" s="88" t="s">
        <v>619</v>
      </c>
      <c r="E143" s="88" t="s">
        <v>129</v>
      </c>
      <c r="F143" s="97">
        <v>44823</v>
      </c>
      <c r="G143" s="90">
        <v>559786.1115</v>
      </c>
      <c r="H143" s="98">
        <v>-2.8001550000000002</v>
      </c>
      <c r="I143" s="90">
        <v>-15.674881171000001</v>
      </c>
      <c r="J143" s="91">
        <f t="shared" si="2"/>
        <v>1.8354182972150231E-3</v>
      </c>
      <c r="K143" s="91">
        <f>I143/'סכום נכסי הקרן'!$C$42</f>
        <v>-7.9608945811473033E-6</v>
      </c>
    </row>
    <row r="144" spans="2:11">
      <c r="B144" s="86" t="s">
        <v>2343</v>
      </c>
      <c r="C144" s="87" t="s">
        <v>2344</v>
      </c>
      <c r="D144" s="88" t="s">
        <v>619</v>
      </c>
      <c r="E144" s="88" t="s">
        <v>129</v>
      </c>
      <c r="F144" s="97">
        <v>44824</v>
      </c>
      <c r="G144" s="90">
        <v>951636.38955000008</v>
      </c>
      <c r="H144" s="98">
        <v>-2.869691</v>
      </c>
      <c r="I144" s="90">
        <v>-27.309020168</v>
      </c>
      <c r="J144" s="91">
        <f t="shared" si="2"/>
        <v>3.1976941163735523E-3</v>
      </c>
      <c r="K144" s="91">
        <f>I144/'סכום נכסי הקרן'!$C$42</f>
        <v>-1.3869593542698864E-5</v>
      </c>
    </row>
    <row r="145" spans="2:11">
      <c r="B145" s="86" t="s">
        <v>2345</v>
      </c>
      <c r="C145" s="87" t="s">
        <v>2346</v>
      </c>
      <c r="D145" s="88" t="s">
        <v>619</v>
      </c>
      <c r="E145" s="88" t="s">
        <v>129</v>
      </c>
      <c r="F145" s="97">
        <v>44734</v>
      </c>
      <c r="G145" s="90">
        <v>85307.5</v>
      </c>
      <c r="H145" s="98">
        <v>-3.1049440000000001</v>
      </c>
      <c r="I145" s="90">
        <v>-2.6487500000000002</v>
      </c>
      <c r="J145" s="91">
        <f t="shared" si="2"/>
        <v>3.1014998848875755E-4</v>
      </c>
      <c r="K145" s="91">
        <f>I145/'סכום נכסי הקרן'!$C$42</f>
        <v>-1.3452363237576417E-6</v>
      </c>
    </row>
    <row r="146" spans="2:11">
      <c r="B146" s="86" t="s">
        <v>2347</v>
      </c>
      <c r="C146" s="87" t="s">
        <v>2348</v>
      </c>
      <c r="D146" s="88" t="s">
        <v>619</v>
      </c>
      <c r="E146" s="88" t="s">
        <v>129</v>
      </c>
      <c r="F146" s="97">
        <v>44825</v>
      </c>
      <c r="G146" s="90">
        <v>77881.067680000007</v>
      </c>
      <c r="H146" s="98">
        <v>-2.5031729999999999</v>
      </c>
      <c r="I146" s="90">
        <v>-1.949498162</v>
      </c>
      <c r="J146" s="91">
        <f t="shared" si="2"/>
        <v>2.2827251817013835E-4</v>
      </c>
      <c r="K146" s="91">
        <f>I146/'סכום נכסי הקרן'!$C$42</f>
        <v>-9.901031583279507E-7</v>
      </c>
    </row>
    <row r="147" spans="2:11">
      <c r="B147" s="86" t="s">
        <v>2347</v>
      </c>
      <c r="C147" s="87" t="s">
        <v>2349</v>
      </c>
      <c r="D147" s="88" t="s">
        <v>619</v>
      </c>
      <c r="E147" s="88" t="s">
        <v>129</v>
      </c>
      <c r="F147" s="97">
        <v>44825</v>
      </c>
      <c r="G147" s="90">
        <v>224163.968028</v>
      </c>
      <c r="H147" s="98">
        <v>-2.5031729999999999</v>
      </c>
      <c r="I147" s="90">
        <v>-5.6112127849999993</v>
      </c>
      <c r="J147" s="91">
        <f t="shared" si="2"/>
        <v>6.5703353682896421E-4</v>
      </c>
      <c r="K147" s="91">
        <f>I147/'סכום נכסי הקרן'!$C$42</f>
        <v>-2.849799814522049E-6</v>
      </c>
    </row>
    <row r="148" spans="2:11">
      <c r="B148" s="86" t="s">
        <v>2347</v>
      </c>
      <c r="C148" s="87" t="s">
        <v>2350</v>
      </c>
      <c r="D148" s="88" t="s">
        <v>619</v>
      </c>
      <c r="E148" s="88" t="s">
        <v>129</v>
      </c>
      <c r="F148" s="97">
        <v>44825</v>
      </c>
      <c r="G148" s="90">
        <v>456999.80736799998</v>
      </c>
      <c r="H148" s="98">
        <v>-2.5031729999999999</v>
      </c>
      <c r="I148" s="90">
        <v>-11.439497545</v>
      </c>
      <c r="J148" s="91">
        <f t="shared" si="2"/>
        <v>1.3394846746196962E-3</v>
      </c>
      <c r="K148" s="91">
        <f>I148/'סכום נכסי הקרן'!$C$42</f>
        <v>-5.8098452564682844E-6</v>
      </c>
    </row>
    <row r="149" spans="2:11">
      <c r="B149" s="86" t="s">
        <v>2351</v>
      </c>
      <c r="C149" s="87" t="s">
        <v>2116</v>
      </c>
      <c r="D149" s="88" t="s">
        <v>619</v>
      </c>
      <c r="E149" s="88" t="s">
        <v>129</v>
      </c>
      <c r="F149" s="97">
        <v>44760</v>
      </c>
      <c r="G149" s="90">
        <v>68310</v>
      </c>
      <c r="H149" s="98">
        <v>-3.0083440000000001</v>
      </c>
      <c r="I149" s="90">
        <v>-2.0550000000000002</v>
      </c>
      <c r="J149" s="91">
        <f t="shared" si="2"/>
        <v>2.4062604109274064E-4</v>
      </c>
      <c r="K149" s="91">
        <f>I149/'סכום נכסי הקרן'!$C$42</f>
        <v>-1.0436850005934701E-6</v>
      </c>
    </row>
    <row r="150" spans="2:11">
      <c r="B150" s="86" t="s">
        <v>2352</v>
      </c>
      <c r="C150" s="87" t="s">
        <v>2353</v>
      </c>
      <c r="D150" s="88" t="s">
        <v>619</v>
      </c>
      <c r="E150" s="88" t="s">
        <v>129</v>
      </c>
      <c r="F150" s="97">
        <v>44825</v>
      </c>
      <c r="G150" s="90">
        <v>400237.94937399996</v>
      </c>
      <c r="H150" s="98">
        <v>-2.410177</v>
      </c>
      <c r="I150" s="90">
        <v>-9.6464424419999997</v>
      </c>
      <c r="J150" s="91">
        <f t="shared" si="2"/>
        <v>1.1295305379306322E-3</v>
      </c>
      <c r="K150" s="91">
        <f>I150/'סכום נכסי הקרן'!$C$42</f>
        <v>-4.8991957595151553E-6</v>
      </c>
    </row>
    <row r="151" spans="2:11">
      <c r="B151" s="86" t="s">
        <v>2352</v>
      </c>
      <c r="C151" s="87" t="s">
        <v>2354</v>
      </c>
      <c r="D151" s="88" t="s">
        <v>619</v>
      </c>
      <c r="E151" s="88" t="s">
        <v>129</v>
      </c>
      <c r="F151" s="97">
        <v>44825</v>
      </c>
      <c r="G151" s="90">
        <v>953561.98811000003</v>
      </c>
      <c r="H151" s="98">
        <v>-2.410177</v>
      </c>
      <c r="I151" s="90">
        <v>-22.982530363000002</v>
      </c>
      <c r="J151" s="91">
        <f t="shared" si="2"/>
        <v>2.6910926012371763E-3</v>
      </c>
      <c r="K151" s="91">
        <f>I151/'סכום נכסי הקרן'!$C$42</f>
        <v>-1.1672273584207836E-5</v>
      </c>
    </row>
    <row r="152" spans="2:11">
      <c r="B152" s="86" t="s">
        <v>2355</v>
      </c>
      <c r="C152" s="87" t="s">
        <v>2356</v>
      </c>
      <c r="D152" s="88" t="s">
        <v>619</v>
      </c>
      <c r="E152" s="88" t="s">
        <v>129</v>
      </c>
      <c r="F152" s="97">
        <v>44755</v>
      </c>
      <c r="G152" s="90">
        <v>652017.85017600004</v>
      </c>
      <c r="H152" s="98">
        <v>-2.7320180000000001</v>
      </c>
      <c r="I152" s="90">
        <v>-17.813243071000002</v>
      </c>
      <c r="J152" s="91">
        <f t="shared" si="2"/>
        <v>2.0858054302663864E-3</v>
      </c>
      <c r="K152" s="91">
        <f>I152/'סכום נכסי הקרן'!$C$42</f>
        <v>-9.0469170827874769E-6</v>
      </c>
    </row>
    <row r="153" spans="2:11">
      <c r="B153" s="86" t="s">
        <v>2357</v>
      </c>
      <c r="C153" s="87" t="s">
        <v>2358</v>
      </c>
      <c r="D153" s="88" t="s">
        <v>619</v>
      </c>
      <c r="E153" s="88" t="s">
        <v>129</v>
      </c>
      <c r="F153" s="97">
        <v>44755</v>
      </c>
      <c r="G153" s="90">
        <v>401245.30878300004</v>
      </c>
      <c r="H153" s="98">
        <v>-2.6870319999999999</v>
      </c>
      <c r="I153" s="90">
        <v>-10.781590413</v>
      </c>
      <c r="J153" s="91">
        <f t="shared" si="2"/>
        <v>1.262448378473789E-3</v>
      </c>
      <c r="K153" s="91">
        <f>I153/'סכום נכסי הקרן'!$C$42</f>
        <v>-5.4757100713335554E-6</v>
      </c>
    </row>
    <row r="154" spans="2:11">
      <c r="B154" s="86" t="s">
        <v>2359</v>
      </c>
      <c r="C154" s="87" t="s">
        <v>2360</v>
      </c>
      <c r="D154" s="88" t="s">
        <v>619</v>
      </c>
      <c r="E154" s="88" t="s">
        <v>129</v>
      </c>
      <c r="F154" s="97">
        <v>44755</v>
      </c>
      <c r="G154" s="90">
        <v>928371.25006800005</v>
      </c>
      <c r="H154" s="98">
        <v>-2.6323539999999999</v>
      </c>
      <c r="I154" s="90">
        <v>-24.438019168000004</v>
      </c>
      <c r="J154" s="91">
        <f t="shared" si="2"/>
        <v>2.8615200995349647E-3</v>
      </c>
      <c r="K154" s="91">
        <f>I154/'סכום נכסי הקרן'!$C$42</f>
        <v>-1.2411481289468281E-5</v>
      </c>
    </row>
    <row r="155" spans="2:11">
      <c r="B155" s="86" t="s">
        <v>2361</v>
      </c>
      <c r="C155" s="87" t="s">
        <v>2362</v>
      </c>
      <c r="D155" s="88" t="s">
        <v>619</v>
      </c>
      <c r="E155" s="88" t="s">
        <v>129</v>
      </c>
      <c r="F155" s="97">
        <v>44755</v>
      </c>
      <c r="G155" s="90">
        <v>675683.17739999993</v>
      </c>
      <c r="H155" s="98">
        <v>-2.5605410000000002</v>
      </c>
      <c r="I155" s="90">
        <v>-17.301147683</v>
      </c>
      <c r="J155" s="91">
        <f t="shared" si="2"/>
        <v>2.0258426634166093E-3</v>
      </c>
      <c r="K155" s="91">
        <f>I155/'סכום נכסי הקרן'!$C$42</f>
        <v>-8.7868361702187674E-6</v>
      </c>
    </row>
    <row r="156" spans="2:11">
      <c r="B156" s="86" t="s">
        <v>2363</v>
      </c>
      <c r="C156" s="87" t="s">
        <v>2364</v>
      </c>
      <c r="D156" s="88" t="s">
        <v>619</v>
      </c>
      <c r="E156" s="88" t="s">
        <v>129</v>
      </c>
      <c r="F156" s="97">
        <v>44826</v>
      </c>
      <c r="G156" s="90">
        <v>1128108.5508000001</v>
      </c>
      <c r="H156" s="98">
        <v>-1.9874750000000001</v>
      </c>
      <c r="I156" s="90">
        <v>-22.420872793000001</v>
      </c>
      <c r="J156" s="91">
        <f t="shared" si="2"/>
        <v>2.6253264515929578E-3</v>
      </c>
      <c r="K156" s="91">
        <f>I156/'סכום נכסי הקרן'!$C$42</f>
        <v>-1.1387021233220595E-5</v>
      </c>
    </row>
    <row r="157" spans="2:11">
      <c r="B157" s="86" t="s">
        <v>2365</v>
      </c>
      <c r="C157" s="87" t="s">
        <v>2366</v>
      </c>
      <c r="D157" s="88" t="s">
        <v>619</v>
      </c>
      <c r="E157" s="88" t="s">
        <v>129</v>
      </c>
      <c r="F157" s="97">
        <v>44749</v>
      </c>
      <c r="G157" s="90">
        <v>86075</v>
      </c>
      <c r="H157" s="98">
        <v>-2.185594</v>
      </c>
      <c r="I157" s="90">
        <v>-1.8812500000000001</v>
      </c>
      <c r="J157" s="91">
        <f t="shared" si="2"/>
        <v>2.2028113859159042E-4</v>
      </c>
      <c r="K157" s="91">
        <f>I157/'סכום נכסי הקרן'!$C$42</f>
        <v>-9.5544156076227034E-7</v>
      </c>
    </row>
    <row r="158" spans="2:11">
      <c r="B158" s="86" t="s">
        <v>2367</v>
      </c>
      <c r="C158" s="87" t="s">
        <v>2368</v>
      </c>
      <c r="D158" s="88" t="s">
        <v>619</v>
      </c>
      <c r="E158" s="88" t="s">
        <v>129</v>
      </c>
      <c r="F158" s="97">
        <v>44746</v>
      </c>
      <c r="G158" s="90">
        <v>86335</v>
      </c>
      <c r="H158" s="98">
        <v>-1.8778600000000001</v>
      </c>
      <c r="I158" s="90">
        <v>-1.6212500000000001</v>
      </c>
      <c r="J158" s="91">
        <f t="shared" si="2"/>
        <v>1.8983696794238724E-4</v>
      </c>
      <c r="K158" s="91">
        <f>I158/'סכום נכסי הקרן'!$C$42</f>
        <v>-8.233938234609068E-7</v>
      </c>
    </row>
    <row r="159" spans="2:11">
      <c r="B159" s="86" t="s">
        <v>2369</v>
      </c>
      <c r="C159" s="87" t="s">
        <v>2370</v>
      </c>
      <c r="D159" s="88" t="s">
        <v>619</v>
      </c>
      <c r="E159" s="88" t="s">
        <v>129</v>
      </c>
      <c r="F159" s="97">
        <v>44655</v>
      </c>
      <c r="G159" s="90">
        <v>1907298</v>
      </c>
      <c r="H159" s="98">
        <v>9.811026</v>
      </c>
      <c r="I159" s="90">
        <v>187.12549999999999</v>
      </c>
      <c r="J159" s="91">
        <f t="shared" si="2"/>
        <v>-2.1911079441605662E-2</v>
      </c>
      <c r="K159" s="91">
        <f>I159/'סכום נכסי הקרן'!$C$42</f>
        <v>9.503653410148582E-5</v>
      </c>
    </row>
    <row r="160" spans="2:11">
      <c r="B160" s="86" t="s">
        <v>2371</v>
      </c>
      <c r="C160" s="87" t="s">
        <v>2372</v>
      </c>
      <c r="D160" s="88" t="s">
        <v>619</v>
      </c>
      <c r="E160" s="88" t="s">
        <v>129</v>
      </c>
      <c r="F160" s="97">
        <v>44657</v>
      </c>
      <c r="G160" s="90">
        <v>140760</v>
      </c>
      <c r="H160" s="98">
        <v>9.3506680000000006</v>
      </c>
      <c r="I160" s="90">
        <v>13.162000000000001</v>
      </c>
      <c r="J160" s="91">
        <f t="shared" si="2"/>
        <v>-1.5411775926338941E-3</v>
      </c>
      <c r="K160" s="91">
        <f>I160/'סכום נכסי הקרן'!$C$42</f>
        <v>6.6846627629251844E-6</v>
      </c>
    </row>
    <row r="161" spans="2:11">
      <c r="B161" s="86" t="s">
        <v>2373</v>
      </c>
      <c r="C161" s="87" t="s">
        <v>2374</v>
      </c>
      <c r="D161" s="88" t="s">
        <v>619</v>
      </c>
      <c r="E161" s="88" t="s">
        <v>129</v>
      </c>
      <c r="F161" s="97">
        <v>44662</v>
      </c>
      <c r="G161" s="90">
        <v>140760</v>
      </c>
      <c r="H161" s="98">
        <v>9.2853080000000006</v>
      </c>
      <c r="I161" s="90">
        <v>13.07</v>
      </c>
      <c r="J161" s="91">
        <f t="shared" si="2"/>
        <v>-1.5304050399426374E-3</v>
      </c>
      <c r="K161" s="91">
        <f>I161/'סכום נכסי הקרן'!$C$42</f>
        <v>6.637938178957009E-6</v>
      </c>
    </row>
    <row r="162" spans="2:11">
      <c r="B162" s="86" t="s">
        <v>2375</v>
      </c>
      <c r="C162" s="87" t="s">
        <v>2376</v>
      </c>
      <c r="D162" s="88" t="s">
        <v>619</v>
      </c>
      <c r="E162" s="88" t="s">
        <v>129</v>
      </c>
      <c r="F162" s="97">
        <v>44789</v>
      </c>
      <c r="G162" s="90">
        <v>175950</v>
      </c>
      <c r="H162" s="98">
        <v>7.9951689999999997</v>
      </c>
      <c r="I162" s="90">
        <v>14.067500000000001</v>
      </c>
      <c r="J162" s="91">
        <f t="shared" si="2"/>
        <v>-1.647205271567946E-3</v>
      </c>
      <c r="K162" s="91">
        <f>I162/'סכום נכסי הקרן'!$C$42</f>
        <v>7.1445444018728179E-6</v>
      </c>
    </row>
    <row r="163" spans="2:11">
      <c r="B163" s="86" t="s">
        <v>2377</v>
      </c>
      <c r="C163" s="87" t="s">
        <v>2378</v>
      </c>
      <c r="D163" s="88" t="s">
        <v>619</v>
      </c>
      <c r="E163" s="88" t="s">
        <v>129</v>
      </c>
      <c r="F163" s="97">
        <v>44795</v>
      </c>
      <c r="G163" s="90">
        <v>1759500</v>
      </c>
      <c r="H163" s="98">
        <v>7.5747499999999999</v>
      </c>
      <c r="I163" s="90">
        <v>133.27771999999999</v>
      </c>
      <c r="J163" s="91">
        <f t="shared" si="2"/>
        <v>-1.5605883274679697E-2</v>
      </c>
      <c r="K163" s="91">
        <f>I163/'סכום נכסי הקרן'!$C$42</f>
        <v>6.768854368724882E-5</v>
      </c>
    </row>
    <row r="164" spans="2:11">
      <c r="B164" s="86" t="s">
        <v>2379</v>
      </c>
      <c r="C164" s="87" t="s">
        <v>2380</v>
      </c>
      <c r="D164" s="88" t="s">
        <v>619</v>
      </c>
      <c r="E164" s="88" t="s">
        <v>129</v>
      </c>
      <c r="F164" s="97">
        <v>44795</v>
      </c>
      <c r="G164" s="90">
        <v>49266</v>
      </c>
      <c r="H164" s="98">
        <v>7.4438760000000004</v>
      </c>
      <c r="I164" s="90">
        <v>3.6673</v>
      </c>
      <c r="J164" s="91">
        <f t="shared" si="2"/>
        <v>-4.2941502700701104E-4</v>
      </c>
      <c r="K164" s="91">
        <f>I164/'סכום נכסי הקרן'!$C$42</f>
        <v>1.8625333346357338E-6</v>
      </c>
    </row>
    <row r="165" spans="2:11">
      <c r="B165" s="86" t="s">
        <v>2381</v>
      </c>
      <c r="C165" s="87" t="s">
        <v>2382</v>
      </c>
      <c r="D165" s="88" t="s">
        <v>619</v>
      </c>
      <c r="E165" s="88" t="s">
        <v>129</v>
      </c>
      <c r="F165" s="97">
        <v>44781</v>
      </c>
      <c r="G165" s="90">
        <v>128449.69344</v>
      </c>
      <c r="H165" s="98">
        <v>6.634112</v>
      </c>
      <c r="I165" s="90">
        <v>8.5214964799999997</v>
      </c>
      <c r="J165" s="91">
        <f t="shared" si="2"/>
        <v>-9.978072808604012E-4</v>
      </c>
      <c r="K165" s="91">
        <f>I165/'סכום נכסי הקרן'!$C$42</f>
        <v>4.3278628023289792E-6</v>
      </c>
    </row>
    <row r="166" spans="2:11">
      <c r="B166" s="86" t="s">
        <v>2383</v>
      </c>
      <c r="C166" s="87" t="s">
        <v>2384</v>
      </c>
      <c r="D166" s="88" t="s">
        <v>619</v>
      </c>
      <c r="E166" s="88" t="s">
        <v>129</v>
      </c>
      <c r="F166" s="97">
        <v>44781</v>
      </c>
      <c r="G166" s="90">
        <v>519911.611065</v>
      </c>
      <c r="H166" s="98">
        <v>6.5284300000000002</v>
      </c>
      <c r="I166" s="90">
        <v>33.942065339000003</v>
      </c>
      <c r="J166" s="91">
        <f t="shared" si="2"/>
        <v>-3.9743770360266186E-3</v>
      </c>
      <c r="K166" s="91">
        <f>I166/'סכום נכסי הקרן'!$C$42</f>
        <v>1.7238357412884584E-5</v>
      </c>
    </row>
    <row r="167" spans="2:11">
      <c r="B167" s="86" t="s">
        <v>2385</v>
      </c>
      <c r="C167" s="87" t="s">
        <v>2386</v>
      </c>
      <c r="D167" s="88" t="s">
        <v>619</v>
      </c>
      <c r="E167" s="88" t="s">
        <v>129</v>
      </c>
      <c r="F167" s="97">
        <v>44781</v>
      </c>
      <c r="G167" s="90">
        <v>543018.79377899994</v>
      </c>
      <c r="H167" s="98">
        <v>6.5174519999999996</v>
      </c>
      <c r="I167" s="90">
        <v>35.390991413999998</v>
      </c>
      <c r="J167" s="91">
        <f t="shared" si="2"/>
        <v>-4.1440360848165421E-3</v>
      </c>
      <c r="K167" s="91">
        <f>I167/'סכום נכסי הקרן'!$C$42</f>
        <v>1.7974232065656487E-5</v>
      </c>
    </row>
    <row r="168" spans="2:11">
      <c r="B168" s="86" t="s">
        <v>2387</v>
      </c>
      <c r="C168" s="87" t="s">
        <v>2388</v>
      </c>
      <c r="D168" s="88" t="s">
        <v>619</v>
      </c>
      <c r="E168" s="88" t="s">
        <v>129</v>
      </c>
      <c r="F168" s="97">
        <v>44767</v>
      </c>
      <c r="G168" s="90">
        <v>235773</v>
      </c>
      <c r="H168" s="98">
        <v>3.3262290000000001</v>
      </c>
      <c r="I168" s="90">
        <v>7.8423500000000006</v>
      </c>
      <c r="J168" s="91">
        <f t="shared" si="2"/>
        <v>-9.1828400650299498E-4</v>
      </c>
      <c r="K168" s="91">
        <f>I168/'סכום נכסי הקרן'!$C$42</f>
        <v>3.98294066394365E-6</v>
      </c>
    </row>
    <row r="169" spans="2:11">
      <c r="B169" s="86" t="s">
        <v>2389</v>
      </c>
      <c r="C169" s="87" t="s">
        <v>2390</v>
      </c>
      <c r="D169" s="88" t="s">
        <v>619</v>
      </c>
      <c r="E169" s="88" t="s">
        <v>129</v>
      </c>
      <c r="F169" s="97">
        <v>44760</v>
      </c>
      <c r="G169" s="90">
        <v>577679.56784999999</v>
      </c>
      <c r="H169" s="98">
        <v>3.0561039999999999</v>
      </c>
      <c r="I169" s="90">
        <v>17.654486120999998</v>
      </c>
      <c r="J169" s="91">
        <f t="shared" si="2"/>
        <v>-2.0672161084296665E-3</v>
      </c>
      <c r="K169" s="91">
        <f>I169/'סכום נכסי הקרן'!$C$42</f>
        <v>8.9662882519091449E-6</v>
      </c>
    </row>
    <row r="170" spans="2:11">
      <c r="B170" s="86" t="s">
        <v>2391</v>
      </c>
      <c r="C170" s="87" t="s">
        <v>2392</v>
      </c>
      <c r="D170" s="88" t="s">
        <v>619</v>
      </c>
      <c r="E170" s="88" t="s">
        <v>129</v>
      </c>
      <c r="F170" s="97">
        <v>44749</v>
      </c>
      <c r="G170" s="90">
        <v>462143.65428000002</v>
      </c>
      <c r="H170" s="98">
        <v>2.3224369999999999</v>
      </c>
      <c r="I170" s="90">
        <v>10.732996924000002</v>
      </c>
      <c r="J170" s="91">
        <f t="shared" si="2"/>
        <v>-1.2567584228139579E-3</v>
      </c>
      <c r="K170" s="91">
        <f>I170/'סכום נכסי הקרן'!$C$42</f>
        <v>5.4510306087565225E-6</v>
      </c>
    </row>
    <row r="171" spans="2:11">
      <c r="B171" s="86" t="s">
        <v>2393</v>
      </c>
      <c r="C171" s="87" t="s">
        <v>2394</v>
      </c>
      <c r="D171" s="88" t="s">
        <v>619</v>
      </c>
      <c r="E171" s="88" t="s">
        <v>129</v>
      </c>
      <c r="F171" s="97">
        <v>44746</v>
      </c>
      <c r="G171" s="90">
        <v>866519.35177499999</v>
      </c>
      <c r="H171" s="98">
        <v>1.819957</v>
      </c>
      <c r="I171" s="90">
        <v>15.770279394999998</v>
      </c>
      <c r="J171" s="91">
        <f t="shared" si="2"/>
        <v>-1.8465887580268955E-3</v>
      </c>
      <c r="K171" s="91">
        <f>I171/'סכום נכסי הקרן'!$C$42</f>
        <v>8.0093450412310273E-6</v>
      </c>
    </row>
    <row r="172" spans="2:11">
      <c r="B172" s="86" t="s">
        <v>2395</v>
      </c>
      <c r="C172" s="87" t="s">
        <v>2396</v>
      </c>
      <c r="D172" s="88" t="s">
        <v>619</v>
      </c>
      <c r="E172" s="88" t="s">
        <v>129</v>
      </c>
      <c r="F172" s="97">
        <v>44900</v>
      </c>
      <c r="G172" s="90">
        <v>329567.91714000003</v>
      </c>
      <c r="H172" s="98">
        <v>-4.1977779999999996</v>
      </c>
      <c r="I172" s="90">
        <v>-13.834531009999999</v>
      </c>
      <c r="J172" s="91">
        <f t="shared" si="2"/>
        <v>1.619926242000513E-3</v>
      </c>
      <c r="K172" s="91">
        <f>I172/'סכום נכסי הקרן'!$C$42</f>
        <v>-7.0262250634463403E-6</v>
      </c>
    </row>
    <row r="173" spans="2:11">
      <c r="B173" s="86" t="s">
        <v>2395</v>
      </c>
      <c r="C173" s="87" t="s">
        <v>2397</v>
      </c>
      <c r="D173" s="88" t="s">
        <v>619</v>
      </c>
      <c r="E173" s="88" t="s">
        <v>129</v>
      </c>
      <c r="F173" s="97">
        <v>44900</v>
      </c>
      <c r="G173" s="90">
        <v>225949.54457599999</v>
      </c>
      <c r="H173" s="98">
        <v>-4.1977779999999996</v>
      </c>
      <c r="I173" s="90">
        <v>-9.4848612959999983</v>
      </c>
      <c r="J173" s="91">
        <f t="shared" si="2"/>
        <v>1.1106105226132558E-3</v>
      </c>
      <c r="K173" s="91">
        <f>I173/'סכום נכסי הקרן'!$C$42</f>
        <v>-4.8171325875156878E-6</v>
      </c>
    </row>
    <row r="174" spans="2:11">
      <c r="B174" s="86" t="s">
        <v>2398</v>
      </c>
      <c r="C174" s="87" t="s">
        <v>2399</v>
      </c>
      <c r="D174" s="88" t="s">
        <v>619</v>
      </c>
      <c r="E174" s="88" t="s">
        <v>129</v>
      </c>
      <c r="F174" s="97">
        <v>44900</v>
      </c>
      <c r="G174" s="90">
        <v>395717.89118400001</v>
      </c>
      <c r="H174" s="98">
        <v>-4.1355339999999998</v>
      </c>
      <c r="I174" s="90">
        <v>-16.365046589999999</v>
      </c>
      <c r="J174" s="91">
        <f t="shared" si="2"/>
        <v>1.9162318118004645E-3</v>
      </c>
      <c r="K174" s="91">
        <f>I174/'סכום נכסי הקרן'!$C$42</f>
        <v>-8.3114129732342166E-6</v>
      </c>
    </row>
    <row r="175" spans="2:11">
      <c r="B175" s="86" t="s">
        <v>2400</v>
      </c>
      <c r="C175" s="87" t="s">
        <v>2401</v>
      </c>
      <c r="D175" s="88" t="s">
        <v>619</v>
      </c>
      <c r="E175" s="88" t="s">
        <v>129</v>
      </c>
      <c r="F175" s="97">
        <v>44881</v>
      </c>
      <c r="G175" s="90">
        <v>385576.07711700001</v>
      </c>
      <c r="H175" s="98">
        <v>-3.9831859999999999</v>
      </c>
      <c r="I175" s="90">
        <v>-15.358213483</v>
      </c>
      <c r="J175" s="91">
        <f t="shared" si="2"/>
        <v>1.7983387390128668E-3</v>
      </c>
      <c r="K175" s="91">
        <f>I175/'סכום נכסי הקרן'!$C$42</f>
        <v>-7.8000666900824791E-6</v>
      </c>
    </row>
    <row r="176" spans="2:11">
      <c r="B176" s="86" t="s">
        <v>2402</v>
      </c>
      <c r="C176" s="87" t="s">
        <v>2403</v>
      </c>
      <c r="D176" s="88" t="s">
        <v>619</v>
      </c>
      <c r="E176" s="88" t="s">
        <v>129</v>
      </c>
      <c r="F176" s="97">
        <v>44881</v>
      </c>
      <c r="G176" s="90">
        <v>1489925.7294079999</v>
      </c>
      <c r="H176" s="98">
        <v>-3.794492</v>
      </c>
      <c r="I176" s="90">
        <v>-56.535105687000005</v>
      </c>
      <c r="J176" s="91">
        <f t="shared" si="2"/>
        <v>6.619863096945254E-3</v>
      </c>
      <c r="K176" s="91">
        <f>I176/'סכום נכסי הקרן'!$C$42</f>
        <v>-2.8712818400237708E-5</v>
      </c>
    </row>
    <row r="177" spans="2:11">
      <c r="B177" s="86" t="s">
        <v>2404</v>
      </c>
      <c r="C177" s="87" t="s">
        <v>2405</v>
      </c>
      <c r="D177" s="88" t="s">
        <v>619</v>
      </c>
      <c r="E177" s="88" t="s">
        <v>129</v>
      </c>
      <c r="F177" s="97">
        <v>44889</v>
      </c>
      <c r="G177" s="90">
        <v>1217083.3521</v>
      </c>
      <c r="H177" s="98">
        <v>-3.4711129999999999</v>
      </c>
      <c r="I177" s="90">
        <v>-42.246335531000007</v>
      </c>
      <c r="J177" s="91">
        <f t="shared" si="2"/>
        <v>4.946748646958694E-3</v>
      </c>
      <c r="K177" s="91">
        <f>I177/'סכום נכסי הקרן'!$C$42</f>
        <v>-2.1455896215933663E-5</v>
      </c>
    </row>
    <row r="178" spans="2:11">
      <c r="B178" s="86" t="s">
        <v>2406</v>
      </c>
      <c r="C178" s="87" t="s">
        <v>2407</v>
      </c>
      <c r="D178" s="88" t="s">
        <v>619</v>
      </c>
      <c r="E178" s="88" t="s">
        <v>129</v>
      </c>
      <c r="F178" s="97">
        <v>44889</v>
      </c>
      <c r="G178" s="90">
        <v>123014.58137600002</v>
      </c>
      <c r="H178" s="98">
        <v>-3.4680420000000001</v>
      </c>
      <c r="I178" s="90">
        <v>-4.2661979529999998</v>
      </c>
      <c r="J178" s="91">
        <f t="shared" si="2"/>
        <v>4.9954176347851288E-4</v>
      </c>
      <c r="K178" s="91">
        <f>I178/'סכום נכסי הקרן'!$C$42</f>
        <v>-2.1666991791283043E-6</v>
      </c>
    </row>
    <row r="179" spans="2:11">
      <c r="B179" s="86" t="s">
        <v>2408</v>
      </c>
      <c r="C179" s="87" t="s">
        <v>2409</v>
      </c>
      <c r="D179" s="88" t="s">
        <v>619</v>
      </c>
      <c r="E179" s="88" t="s">
        <v>129</v>
      </c>
      <c r="F179" s="97">
        <v>44889</v>
      </c>
      <c r="G179" s="90">
        <v>387276.77627100004</v>
      </c>
      <c r="H179" s="98">
        <v>-3.4649719999999999</v>
      </c>
      <c r="I179" s="90">
        <v>-13.419033429999999</v>
      </c>
      <c r="J179" s="91">
        <f t="shared" si="2"/>
        <v>1.5712743988087786E-3</v>
      </c>
      <c r="K179" s="91">
        <f>I179/'סכום נכסי הקרן'!$C$42</f>
        <v>-6.8152038507802154E-6</v>
      </c>
    </row>
    <row r="180" spans="2:11">
      <c r="B180" s="86" t="s">
        <v>2410</v>
      </c>
      <c r="C180" s="87" t="s">
        <v>2411</v>
      </c>
      <c r="D180" s="88" t="s">
        <v>619</v>
      </c>
      <c r="E180" s="88" t="s">
        <v>129</v>
      </c>
      <c r="F180" s="97">
        <v>44901</v>
      </c>
      <c r="G180" s="90">
        <v>885256.59129599994</v>
      </c>
      <c r="H180" s="98">
        <v>-3.4059900000000001</v>
      </c>
      <c r="I180" s="90">
        <v>-30.151754399000001</v>
      </c>
      <c r="J180" s="91">
        <f t="shared" si="2"/>
        <v>3.5305582934462274E-3</v>
      </c>
      <c r="K180" s="91">
        <f>I180/'סכום נכסי הקרן'!$C$42</f>
        <v>-1.5313349784824563E-5</v>
      </c>
    </row>
    <row r="181" spans="2:11">
      <c r="B181" s="86" t="s">
        <v>2412</v>
      </c>
      <c r="C181" s="87" t="s">
        <v>2413</v>
      </c>
      <c r="D181" s="88" t="s">
        <v>619</v>
      </c>
      <c r="E181" s="88" t="s">
        <v>129</v>
      </c>
      <c r="F181" s="97">
        <v>44889</v>
      </c>
      <c r="G181" s="90">
        <v>443009.14719599998</v>
      </c>
      <c r="H181" s="98">
        <v>-3.3698899999999998</v>
      </c>
      <c r="I181" s="90">
        <v>-14.928921034</v>
      </c>
      <c r="J181" s="91">
        <f t="shared" si="2"/>
        <v>1.7480716137214423E-3</v>
      </c>
      <c r="K181" s="91">
        <f>I181/'סכום נכסי הקרן'!$C$42</f>
        <v>-7.5820393957324364E-6</v>
      </c>
    </row>
    <row r="182" spans="2:11">
      <c r="B182" s="86" t="s">
        <v>2414</v>
      </c>
      <c r="C182" s="87" t="s">
        <v>2415</v>
      </c>
      <c r="D182" s="88" t="s">
        <v>619</v>
      </c>
      <c r="E182" s="88" t="s">
        <v>129</v>
      </c>
      <c r="F182" s="97">
        <v>44889</v>
      </c>
      <c r="G182" s="90">
        <v>1387194.3075379999</v>
      </c>
      <c r="H182" s="98">
        <v>-3.1619329999999999</v>
      </c>
      <c r="I182" s="90">
        <v>-43.86215567899999</v>
      </c>
      <c r="J182" s="91">
        <f t="shared" si="2"/>
        <v>5.1359498174361256E-3</v>
      </c>
      <c r="K182" s="91">
        <f>I182/'סכום נכסי הקרן'!$C$42</f>
        <v>-2.227653234835425E-5</v>
      </c>
    </row>
    <row r="183" spans="2:11">
      <c r="B183" s="86" t="s">
        <v>2416</v>
      </c>
      <c r="C183" s="87" t="s">
        <v>2417</v>
      </c>
      <c r="D183" s="88" t="s">
        <v>619</v>
      </c>
      <c r="E183" s="88" t="s">
        <v>129</v>
      </c>
      <c r="F183" s="97">
        <v>44907</v>
      </c>
      <c r="G183" s="90">
        <v>278300.70229500002</v>
      </c>
      <c r="H183" s="98">
        <v>-2.7833130000000001</v>
      </c>
      <c r="I183" s="90">
        <v>-7.7459787580000006</v>
      </c>
      <c r="J183" s="91">
        <f t="shared" si="2"/>
        <v>9.0699961212944242E-4</v>
      </c>
      <c r="K183" s="91">
        <f>I183/'סכום נכסי הקרן'!$C$42</f>
        <v>-3.9339960314551028E-6</v>
      </c>
    </row>
    <row r="184" spans="2:11">
      <c r="B184" s="86" t="s">
        <v>2418</v>
      </c>
      <c r="C184" s="87" t="s">
        <v>2419</v>
      </c>
      <c r="D184" s="88" t="s">
        <v>619</v>
      </c>
      <c r="E184" s="88" t="s">
        <v>129</v>
      </c>
      <c r="F184" s="97">
        <v>44882</v>
      </c>
      <c r="G184" s="90">
        <v>890746.10671199998</v>
      </c>
      <c r="H184" s="98">
        <v>-2.8747799999999999</v>
      </c>
      <c r="I184" s="90">
        <v>-25.606991678000007</v>
      </c>
      <c r="J184" s="91">
        <f t="shared" si="2"/>
        <v>2.9983985556067626E-3</v>
      </c>
      <c r="K184" s="91">
        <f>I184/'סכום נכסי הקרן'!$C$42</f>
        <v>-1.3005174269902881E-5</v>
      </c>
    </row>
    <row r="185" spans="2:11">
      <c r="B185" s="86" t="s">
        <v>2420</v>
      </c>
      <c r="C185" s="87" t="s">
        <v>2421</v>
      </c>
      <c r="D185" s="88" t="s">
        <v>619</v>
      </c>
      <c r="E185" s="88" t="s">
        <v>129</v>
      </c>
      <c r="F185" s="97">
        <v>44889</v>
      </c>
      <c r="G185" s="90">
        <v>556831.22880000004</v>
      </c>
      <c r="H185" s="98">
        <v>-3.345675</v>
      </c>
      <c r="I185" s="90">
        <v>-18.629763870999998</v>
      </c>
      <c r="J185" s="91">
        <f t="shared" si="2"/>
        <v>2.1814142709349394E-3</v>
      </c>
      <c r="K185" s="91">
        <f>I185/'סכום נכסי הקרן'!$C$42</f>
        <v>-9.461608329324009E-6</v>
      </c>
    </row>
    <row r="186" spans="2:11">
      <c r="B186" s="86" t="s">
        <v>2422</v>
      </c>
      <c r="C186" s="87" t="s">
        <v>2423</v>
      </c>
      <c r="D186" s="88" t="s">
        <v>619</v>
      </c>
      <c r="E186" s="88" t="s">
        <v>129</v>
      </c>
      <c r="F186" s="97">
        <v>44903</v>
      </c>
      <c r="G186" s="90">
        <v>1113990.7778999999</v>
      </c>
      <c r="H186" s="98">
        <v>-2.6642939999999999</v>
      </c>
      <c r="I186" s="90">
        <v>-29.679990960000001</v>
      </c>
      <c r="J186" s="91">
        <f t="shared" si="2"/>
        <v>3.4753181140501853E-3</v>
      </c>
      <c r="K186" s="91">
        <f>I186/'סכום נכסי הקרן'!$C$42</f>
        <v>-1.5073752497665102E-5</v>
      </c>
    </row>
    <row r="187" spans="2:11">
      <c r="B187" s="86" t="s">
        <v>2424</v>
      </c>
      <c r="C187" s="87" t="s">
        <v>2425</v>
      </c>
      <c r="D187" s="88" t="s">
        <v>619</v>
      </c>
      <c r="E187" s="88" t="s">
        <v>129</v>
      </c>
      <c r="F187" s="97">
        <v>44907</v>
      </c>
      <c r="G187" s="90">
        <v>111418.777008</v>
      </c>
      <c r="H187" s="98">
        <v>-2.69245</v>
      </c>
      <c r="I187" s="90">
        <v>-2.9998954130000004</v>
      </c>
      <c r="J187" s="91">
        <f t="shared" si="2"/>
        <v>3.5126664570436116E-4</v>
      </c>
      <c r="K187" s="91">
        <f>I187/'סכום נכסי הקרן'!$C$42</f>
        <v>-1.5235746208745759E-6</v>
      </c>
    </row>
    <row r="188" spans="2:11">
      <c r="B188" s="86" t="s">
        <v>2424</v>
      </c>
      <c r="C188" s="87" t="s">
        <v>2426</v>
      </c>
      <c r="D188" s="88" t="s">
        <v>619</v>
      </c>
      <c r="E188" s="88" t="s">
        <v>129</v>
      </c>
      <c r="F188" s="97">
        <v>44907</v>
      </c>
      <c r="G188" s="90">
        <v>420223.49150900001</v>
      </c>
      <c r="H188" s="98">
        <v>-2.69245</v>
      </c>
      <c r="I188" s="90">
        <v>-11.314309477999998</v>
      </c>
      <c r="J188" s="91">
        <f t="shared" si="2"/>
        <v>1.3248260327928041E-3</v>
      </c>
      <c r="K188" s="91">
        <f>I188/'סכום נכסי הקרן'!$C$42</f>
        <v>-5.7462652526818159E-6</v>
      </c>
    </row>
    <row r="189" spans="2:11">
      <c r="B189" s="86" t="s">
        <v>2427</v>
      </c>
      <c r="C189" s="87" t="s">
        <v>2428</v>
      </c>
      <c r="D189" s="88" t="s">
        <v>619</v>
      </c>
      <c r="E189" s="88" t="s">
        <v>129</v>
      </c>
      <c r="F189" s="97">
        <v>44896</v>
      </c>
      <c r="G189" s="90">
        <v>125435.56060799999</v>
      </c>
      <c r="H189" s="98">
        <v>-3.3340960000000002</v>
      </c>
      <c r="I189" s="90">
        <v>-4.1821425569999997</v>
      </c>
      <c r="J189" s="91">
        <f t="shared" si="2"/>
        <v>4.8969946801770382E-4</v>
      </c>
      <c r="K189" s="91">
        <f>I189/'סכום נכסי הקרן'!$C$42</f>
        <v>-2.1240094681676502E-6</v>
      </c>
    </row>
    <row r="190" spans="2:11">
      <c r="B190" s="86" t="s">
        <v>2427</v>
      </c>
      <c r="C190" s="87" t="s">
        <v>2429</v>
      </c>
      <c r="D190" s="88" t="s">
        <v>619</v>
      </c>
      <c r="E190" s="88" t="s">
        <v>129</v>
      </c>
      <c r="F190" s="97">
        <v>44896</v>
      </c>
      <c r="G190" s="90">
        <v>568302.74008200003</v>
      </c>
      <c r="H190" s="98">
        <v>-3.3340960000000002</v>
      </c>
      <c r="I190" s="90">
        <v>-18.947761387000003</v>
      </c>
      <c r="J190" s="91">
        <f t="shared" si="2"/>
        <v>2.2186495426392734E-3</v>
      </c>
      <c r="K190" s="91">
        <f>I190/'סכום נכסי הקרן'!$C$42</f>
        <v>-9.6231116079980671E-6</v>
      </c>
    </row>
    <row r="191" spans="2:11">
      <c r="B191" s="86" t="s">
        <v>2430</v>
      </c>
      <c r="C191" s="87" t="s">
        <v>2431</v>
      </c>
      <c r="D191" s="88" t="s">
        <v>619</v>
      </c>
      <c r="E191" s="88" t="s">
        <v>129</v>
      </c>
      <c r="F191" s="97">
        <v>44896</v>
      </c>
      <c r="G191" s="90">
        <v>958314.42445199995</v>
      </c>
      <c r="H191" s="98">
        <v>-3.3340960000000002</v>
      </c>
      <c r="I191" s="90">
        <v>-31.951127067999998</v>
      </c>
      <c r="J191" s="91">
        <f t="shared" si="2"/>
        <v>3.7412521726637202E-3</v>
      </c>
      <c r="K191" s="91">
        <f>I191/'סכום נכסי הקרן'!$C$42</f>
        <v>-1.6227207821375969E-5</v>
      </c>
    </row>
    <row r="192" spans="2:11">
      <c r="B192" s="86" t="s">
        <v>2432</v>
      </c>
      <c r="C192" s="87" t="s">
        <v>2433</v>
      </c>
      <c r="D192" s="88" t="s">
        <v>619</v>
      </c>
      <c r="E192" s="88" t="s">
        <v>129</v>
      </c>
      <c r="F192" s="97">
        <v>44908</v>
      </c>
      <c r="G192" s="90">
        <v>668591.45892</v>
      </c>
      <c r="H192" s="98">
        <v>-3.5688140000000002</v>
      </c>
      <c r="I192" s="90">
        <v>-23.860787330000001</v>
      </c>
      <c r="J192" s="91">
        <f t="shared" si="2"/>
        <v>2.7939303126879441E-3</v>
      </c>
      <c r="K192" s="91">
        <f>I192/'סכום נכסי הקרן'!$C$42</f>
        <v>-1.2118319142905943E-5</v>
      </c>
    </row>
    <row r="193" spans="2:11">
      <c r="B193" s="86" t="s">
        <v>2434</v>
      </c>
      <c r="C193" s="87" t="s">
        <v>2435</v>
      </c>
      <c r="D193" s="88" t="s">
        <v>619</v>
      </c>
      <c r="E193" s="88" t="s">
        <v>129</v>
      </c>
      <c r="F193" s="97">
        <v>44889</v>
      </c>
      <c r="G193" s="90">
        <v>557225.21316000004</v>
      </c>
      <c r="H193" s="98">
        <v>-3.272605</v>
      </c>
      <c r="I193" s="90">
        <v>-18.235779511</v>
      </c>
      <c r="J193" s="91">
        <f t="shared" si="2"/>
        <v>2.1352814744389505E-3</v>
      </c>
      <c r="K193" s="91">
        <f>I193/'סכום נכסי הקרן'!$C$42</f>
        <v>-9.2615131629004497E-6</v>
      </c>
    </row>
    <row r="194" spans="2:11">
      <c r="B194" s="86" t="s">
        <v>2436</v>
      </c>
      <c r="C194" s="87" t="s">
        <v>2437</v>
      </c>
      <c r="D194" s="88" t="s">
        <v>619</v>
      </c>
      <c r="E194" s="88" t="s">
        <v>129</v>
      </c>
      <c r="F194" s="97">
        <v>44894</v>
      </c>
      <c r="G194" s="90">
        <v>445858.96740000002</v>
      </c>
      <c r="H194" s="98">
        <v>-2.7015340000000001</v>
      </c>
      <c r="I194" s="90">
        <v>-12.045032082000001</v>
      </c>
      <c r="J194" s="91">
        <f t="shared" si="2"/>
        <v>1.4103885083828279E-3</v>
      </c>
      <c r="K194" s="91">
        <f>I194/'סכום נכסי הקרן'!$C$42</f>
        <v>-6.1173816621170496E-6</v>
      </c>
    </row>
    <row r="195" spans="2:11">
      <c r="B195" s="86" t="s">
        <v>2438</v>
      </c>
      <c r="C195" s="87" t="s">
        <v>2439</v>
      </c>
      <c r="D195" s="88" t="s">
        <v>619</v>
      </c>
      <c r="E195" s="88" t="s">
        <v>129</v>
      </c>
      <c r="F195" s="97">
        <v>44903</v>
      </c>
      <c r="G195" s="90">
        <v>557405.78932500002</v>
      </c>
      <c r="H195" s="98">
        <v>-2.5887060000000002</v>
      </c>
      <c r="I195" s="90">
        <v>-14.429595105000001</v>
      </c>
      <c r="J195" s="91">
        <f t="shared" si="2"/>
        <v>1.6896040606751042E-3</v>
      </c>
      <c r="K195" s="91">
        <f>I195/'סכום נכסי הקרן'!$C$42</f>
        <v>-7.3284437838080086E-6</v>
      </c>
    </row>
    <row r="196" spans="2:11">
      <c r="B196" s="86" t="s">
        <v>2440</v>
      </c>
      <c r="C196" s="87" t="s">
        <v>2441</v>
      </c>
      <c r="D196" s="88" t="s">
        <v>619</v>
      </c>
      <c r="E196" s="88" t="s">
        <v>129</v>
      </c>
      <c r="F196" s="97">
        <v>44902</v>
      </c>
      <c r="G196" s="90">
        <v>245294.66253600002</v>
      </c>
      <c r="H196" s="98">
        <v>-2.626487</v>
      </c>
      <c r="I196" s="90">
        <v>-6.44263253</v>
      </c>
      <c r="J196" s="91">
        <f t="shared" si="2"/>
        <v>7.5438693912856811E-4</v>
      </c>
      <c r="K196" s="91">
        <f>I196/'סכום נכסי הקרן'!$C$42</f>
        <v>-3.2720578763486905E-6</v>
      </c>
    </row>
    <row r="197" spans="2:11">
      <c r="B197" s="86" t="s">
        <v>2440</v>
      </c>
      <c r="C197" s="87" t="s">
        <v>2442</v>
      </c>
      <c r="D197" s="88" t="s">
        <v>619</v>
      </c>
      <c r="E197" s="88" t="s">
        <v>129</v>
      </c>
      <c r="F197" s="97">
        <v>44902</v>
      </c>
      <c r="G197" s="90">
        <v>454616.95056000003</v>
      </c>
      <c r="H197" s="98">
        <v>-2.626487</v>
      </c>
      <c r="I197" s="90">
        <v>-11.940455303999997</v>
      </c>
      <c r="J197" s="91">
        <f t="shared" si="2"/>
        <v>1.3981433034775358E-3</v>
      </c>
      <c r="K197" s="91">
        <f>I197/'סכום נכסי הקרן'!$C$42</f>
        <v>-6.0642696355433282E-6</v>
      </c>
    </row>
    <row r="198" spans="2:11">
      <c r="B198" s="86" t="s">
        <v>2443</v>
      </c>
      <c r="C198" s="87" t="s">
        <v>2444</v>
      </c>
      <c r="D198" s="88" t="s">
        <v>619</v>
      </c>
      <c r="E198" s="88" t="s">
        <v>129</v>
      </c>
      <c r="F198" s="97">
        <v>44894</v>
      </c>
      <c r="G198" s="90">
        <v>123996.47872</v>
      </c>
      <c r="H198" s="98">
        <v>-2.6410680000000002</v>
      </c>
      <c r="I198" s="90">
        <v>-3.274831432</v>
      </c>
      <c r="J198" s="91">
        <f t="shared" si="2"/>
        <v>3.8345971908916333E-4</v>
      </c>
      <c r="K198" s="91">
        <f>I198/'סכום נכסי הקרן'!$C$42</f>
        <v>-1.6632080024576322E-6</v>
      </c>
    </row>
    <row r="199" spans="2:11">
      <c r="B199" s="86" t="s">
        <v>2445</v>
      </c>
      <c r="C199" s="87" t="s">
        <v>2446</v>
      </c>
      <c r="D199" s="88" t="s">
        <v>619</v>
      </c>
      <c r="E199" s="88" t="s">
        <v>129</v>
      </c>
      <c r="F199" s="97">
        <v>44902</v>
      </c>
      <c r="G199" s="90">
        <v>557652.02954999998</v>
      </c>
      <c r="H199" s="98">
        <v>-2.596276</v>
      </c>
      <c r="I199" s="90">
        <v>-14.478186508999999</v>
      </c>
      <c r="J199" s="91">
        <f t="shared" si="2"/>
        <v>1.6952937721961055E-3</v>
      </c>
      <c r="K199" s="91">
        <f>I199/'סכום נכסי הקרן'!$C$42</f>
        <v>-7.3531221874637633E-6</v>
      </c>
    </row>
    <row r="200" spans="2:11">
      <c r="B200" s="86" t="s">
        <v>2447</v>
      </c>
      <c r="C200" s="87" t="s">
        <v>2448</v>
      </c>
      <c r="D200" s="88" t="s">
        <v>619</v>
      </c>
      <c r="E200" s="88" t="s">
        <v>129</v>
      </c>
      <c r="F200" s="97">
        <v>44894</v>
      </c>
      <c r="G200" s="90">
        <v>1394540.4742500002</v>
      </c>
      <c r="H200" s="98">
        <v>-2.610862</v>
      </c>
      <c r="I200" s="90">
        <v>-36.409524148999999</v>
      </c>
      <c r="J200" s="91">
        <f t="shared" si="2"/>
        <v>4.2632991017247717E-3</v>
      </c>
      <c r="K200" s="91">
        <f>I200/'סכום נכסי הקרן'!$C$42</f>
        <v>-1.8491520308056947E-5</v>
      </c>
    </row>
    <row r="201" spans="2:11">
      <c r="B201" s="86" t="s">
        <v>2449</v>
      </c>
      <c r="C201" s="87" t="s">
        <v>2450</v>
      </c>
      <c r="D201" s="88" t="s">
        <v>619</v>
      </c>
      <c r="E201" s="88" t="s">
        <v>129</v>
      </c>
      <c r="F201" s="97">
        <v>44902</v>
      </c>
      <c r="G201" s="90">
        <v>3398200</v>
      </c>
      <c r="H201" s="98">
        <v>-2.6506259999999999</v>
      </c>
      <c r="I201" s="90">
        <v>-90.073580000000007</v>
      </c>
      <c r="J201" s="91">
        <f t="shared" si="2"/>
        <v>1.0546982463479446E-2</v>
      </c>
      <c r="K201" s="91">
        <f>I201/'סכום נכסי הקרן'!$C$42</f>
        <v>-4.5746201652436E-5</v>
      </c>
    </row>
    <row r="202" spans="2:11">
      <c r="B202" s="86" t="s">
        <v>2451</v>
      </c>
      <c r="C202" s="87" t="s">
        <v>2452</v>
      </c>
      <c r="D202" s="88" t="s">
        <v>619</v>
      </c>
      <c r="E202" s="88" t="s">
        <v>129</v>
      </c>
      <c r="F202" s="97">
        <v>44882</v>
      </c>
      <c r="G202" s="90">
        <v>446515.60799999995</v>
      </c>
      <c r="H202" s="98">
        <v>-2.611542</v>
      </c>
      <c r="I202" s="90">
        <v>-11.660941194999999</v>
      </c>
      <c r="J202" s="91">
        <f t="shared" si="2"/>
        <v>1.3654141679650131E-3</v>
      </c>
      <c r="K202" s="91">
        <f>I202/'סכום נכסי הקרן'!$C$42</f>
        <v>-5.9223111523231116E-6</v>
      </c>
    </row>
    <row r="203" spans="2:11">
      <c r="B203" s="86" t="s">
        <v>2453</v>
      </c>
      <c r="C203" s="87" t="s">
        <v>2454</v>
      </c>
      <c r="D203" s="88" t="s">
        <v>619</v>
      </c>
      <c r="E203" s="88" t="s">
        <v>129</v>
      </c>
      <c r="F203" s="97">
        <v>44882</v>
      </c>
      <c r="G203" s="90">
        <v>669773.41200000001</v>
      </c>
      <c r="H203" s="98">
        <v>-2.611542</v>
      </c>
      <c r="I203" s="90">
        <v>-17.491411793000001</v>
      </c>
      <c r="J203" s="91">
        <f t="shared" si="2"/>
        <v>2.0481212520060662E-3</v>
      </c>
      <c r="K203" s="91">
        <f>I203/'סכום נכסי הקרן'!$C$42</f>
        <v>-8.8834667287386053E-6</v>
      </c>
    </row>
    <row r="204" spans="2:11">
      <c r="B204" s="86" t="s">
        <v>2455</v>
      </c>
      <c r="C204" s="87" t="s">
        <v>2456</v>
      </c>
      <c r="D204" s="88" t="s">
        <v>619</v>
      </c>
      <c r="E204" s="88" t="s">
        <v>129</v>
      </c>
      <c r="F204" s="97">
        <v>44901</v>
      </c>
      <c r="G204" s="90">
        <v>726654.90397500014</v>
      </c>
      <c r="H204" s="98">
        <v>-3.2762699999999998</v>
      </c>
      <c r="I204" s="90">
        <v>-23.807178010000001</v>
      </c>
      <c r="J204" s="91">
        <f t="shared" ref="J204:J267" si="3">IFERROR(I204/$I$11,0)</f>
        <v>2.787653038509222E-3</v>
      </c>
      <c r="K204" s="91">
        <f>I204/'סכום נכסי הקרן'!$C$42</f>
        <v>-1.2091092260581848E-5</v>
      </c>
    </row>
    <row r="205" spans="2:11">
      <c r="B205" s="86" t="s">
        <v>2457</v>
      </c>
      <c r="C205" s="87" t="s">
        <v>2458</v>
      </c>
      <c r="D205" s="88" t="s">
        <v>619</v>
      </c>
      <c r="E205" s="88" t="s">
        <v>129</v>
      </c>
      <c r="F205" s="97">
        <v>44901</v>
      </c>
      <c r="G205" s="90">
        <v>671152.35725999996</v>
      </c>
      <c r="H205" s="98">
        <v>-3.2156440000000002</v>
      </c>
      <c r="I205" s="90">
        <v>-21.581872263999994</v>
      </c>
      <c r="J205" s="91">
        <f t="shared" si="3"/>
        <v>2.5270853928250812E-3</v>
      </c>
      <c r="K205" s="91">
        <f>I205/'סכום נכסי הקרן'!$C$42</f>
        <v>-1.0960913073800987E-5</v>
      </c>
    </row>
    <row r="206" spans="2:11">
      <c r="B206" s="86" t="s">
        <v>2459</v>
      </c>
      <c r="C206" s="87" t="s">
        <v>2460</v>
      </c>
      <c r="D206" s="88" t="s">
        <v>619</v>
      </c>
      <c r="E206" s="88" t="s">
        <v>129</v>
      </c>
      <c r="F206" s="97">
        <v>44895</v>
      </c>
      <c r="G206" s="90">
        <v>493001.822636</v>
      </c>
      <c r="H206" s="98">
        <v>-2.7748810000000002</v>
      </c>
      <c r="I206" s="90">
        <v>-13.680214361999999</v>
      </c>
      <c r="J206" s="91">
        <f t="shared" si="3"/>
        <v>1.6018568482861861E-3</v>
      </c>
      <c r="K206" s="91">
        <f>I206/'סכום נכסי הקרן'!$C$42</f>
        <v>-6.9478513549989131E-6</v>
      </c>
    </row>
    <row r="207" spans="2:11">
      <c r="B207" s="86" t="s">
        <v>2461</v>
      </c>
      <c r="C207" s="87" t="s">
        <v>2462</v>
      </c>
      <c r="D207" s="88" t="s">
        <v>619</v>
      </c>
      <c r="E207" s="88" t="s">
        <v>129</v>
      </c>
      <c r="F207" s="97">
        <v>44886</v>
      </c>
      <c r="G207" s="90">
        <v>1356589.2741319998</v>
      </c>
      <c r="H207" s="98">
        <v>-2.1592190000000002</v>
      </c>
      <c r="I207" s="90">
        <v>-29.291729222999997</v>
      </c>
      <c r="J207" s="91">
        <f t="shared" si="3"/>
        <v>3.4298553964433229E-3</v>
      </c>
      <c r="K207" s="91">
        <f>I207/'סכום נכסי הקרן'!$C$42</f>
        <v>-1.4876563713620689E-5</v>
      </c>
    </row>
    <row r="208" spans="2:11">
      <c r="B208" s="86" t="s">
        <v>2463</v>
      </c>
      <c r="C208" s="87" t="s">
        <v>2464</v>
      </c>
      <c r="D208" s="88" t="s">
        <v>619</v>
      </c>
      <c r="E208" s="88" t="s">
        <v>129</v>
      </c>
      <c r="F208" s="97">
        <v>44895</v>
      </c>
      <c r="G208" s="90">
        <v>336364.14734999998</v>
      </c>
      <c r="H208" s="98">
        <v>-2.7056619999999998</v>
      </c>
      <c r="I208" s="90">
        <v>-9.1008778719999999</v>
      </c>
      <c r="J208" s="91">
        <f t="shared" si="3"/>
        <v>1.0656487653566355E-3</v>
      </c>
      <c r="K208" s="91">
        <f>I208/'סכום נכסי הקרן'!$C$42</f>
        <v>-4.6221166555909581E-6</v>
      </c>
    </row>
    <row r="209" spans="2:11">
      <c r="B209" s="86" t="s">
        <v>2465</v>
      </c>
      <c r="C209" s="87" t="s">
        <v>2466</v>
      </c>
      <c r="D209" s="88" t="s">
        <v>619</v>
      </c>
      <c r="E209" s="88" t="s">
        <v>129</v>
      </c>
      <c r="F209" s="97">
        <v>44895</v>
      </c>
      <c r="G209" s="90">
        <v>171435.16852500002</v>
      </c>
      <c r="H209" s="98">
        <v>-2.7056619999999998</v>
      </c>
      <c r="I209" s="90">
        <v>-4.6384567130000001</v>
      </c>
      <c r="J209" s="91">
        <f t="shared" si="3"/>
        <v>5.4313064507505431E-4</v>
      </c>
      <c r="K209" s="91">
        <f>I209/'סכום נכסי הקרן'!$C$42</f>
        <v>-2.3557604366229635E-6</v>
      </c>
    </row>
    <row r="210" spans="2:11">
      <c r="B210" s="86" t="s">
        <v>2467</v>
      </c>
      <c r="C210" s="87" t="s">
        <v>2468</v>
      </c>
      <c r="D210" s="88" t="s">
        <v>619</v>
      </c>
      <c r="E210" s="88" t="s">
        <v>129</v>
      </c>
      <c r="F210" s="97">
        <v>44887</v>
      </c>
      <c r="G210" s="90">
        <v>224505.42113999999</v>
      </c>
      <c r="H210" s="98">
        <v>-2.0261360000000002</v>
      </c>
      <c r="I210" s="90">
        <v>-4.5487847110000006</v>
      </c>
      <c r="J210" s="91">
        <f t="shared" si="3"/>
        <v>5.3263068456988632E-4</v>
      </c>
      <c r="K210" s="91">
        <f>I210/'סכום נכסי הקרן'!$C$42</f>
        <v>-2.3102181867637972E-6</v>
      </c>
    </row>
    <row r="211" spans="2:11">
      <c r="B211" s="86" t="s">
        <v>2467</v>
      </c>
      <c r="C211" s="87" t="s">
        <v>2469</v>
      </c>
      <c r="D211" s="88" t="s">
        <v>619</v>
      </c>
      <c r="E211" s="88" t="s">
        <v>129</v>
      </c>
      <c r="F211" s="97">
        <v>44887</v>
      </c>
      <c r="G211" s="90">
        <v>850255.79288000008</v>
      </c>
      <c r="H211" s="98">
        <v>-2.0261360000000002</v>
      </c>
      <c r="I211" s="90">
        <v>-17.227337009999999</v>
      </c>
      <c r="J211" s="91">
        <f t="shared" si="3"/>
        <v>2.017199952937592E-3</v>
      </c>
      <c r="K211" s="91">
        <f>I211/'סכום נכסי הקרן'!$C$42</f>
        <v>-8.7493495073020726E-6</v>
      </c>
    </row>
    <row r="212" spans="2:11">
      <c r="B212" s="86" t="s">
        <v>2470</v>
      </c>
      <c r="C212" s="87" t="s">
        <v>2471</v>
      </c>
      <c r="D212" s="88" t="s">
        <v>619</v>
      </c>
      <c r="E212" s="88" t="s">
        <v>129</v>
      </c>
      <c r="F212" s="97">
        <v>44886</v>
      </c>
      <c r="G212" s="90">
        <v>286143.61950000003</v>
      </c>
      <c r="H212" s="98">
        <v>-2.003889</v>
      </c>
      <c r="I212" s="90">
        <v>-5.7340001979999995</v>
      </c>
      <c r="J212" s="91">
        <f t="shared" si="3"/>
        <v>6.7141107896337264E-4</v>
      </c>
      <c r="K212" s="91">
        <f>I212/'סכום נכסי הקרן'!$C$42</f>
        <v>-2.9121605839671957E-6</v>
      </c>
    </row>
    <row r="213" spans="2:11">
      <c r="B213" s="86" t="s">
        <v>2472</v>
      </c>
      <c r="C213" s="87" t="s">
        <v>2473</v>
      </c>
      <c r="D213" s="88" t="s">
        <v>619</v>
      </c>
      <c r="E213" s="88" t="s">
        <v>129</v>
      </c>
      <c r="F213" s="97">
        <v>44887</v>
      </c>
      <c r="G213" s="90">
        <v>5474400</v>
      </c>
      <c r="H213" s="98">
        <v>-1.9515880000000001</v>
      </c>
      <c r="I213" s="90">
        <v>-106.83772999999999</v>
      </c>
      <c r="J213" s="91">
        <f t="shared" si="3"/>
        <v>1.2509946476513444E-2</v>
      </c>
      <c r="K213" s="91">
        <f>I213/'סכום נכסי הקרן'!$C$42</f>
        <v>-5.4260309634284662E-5</v>
      </c>
    </row>
    <row r="214" spans="2:11">
      <c r="B214" s="86" t="s">
        <v>2474</v>
      </c>
      <c r="C214" s="87" t="s">
        <v>2475</v>
      </c>
      <c r="D214" s="88" t="s">
        <v>619</v>
      </c>
      <c r="E214" s="88" t="s">
        <v>129</v>
      </c>
      <c r="F214" s="97">
        <v>44887</v>
      </c>
      <c r="G214" s="90">
        <v>561673.95322499995</v>
      </c>
      <c r="H214" s="98">
        <v>-2.1310150000000001</v>
      </c>
      <c r="I214" s="90">
        <v>-11.969354352</v>
      </c>
      <c r="J214" s="91">
        <f t="shared" si="3"/>
        <v>1.4015271786656574E-3</v>
      </c>
      <c r="K214" s="91">
        <f>I214/'סכום נכסי הקרן'!$C$42</f>
        <v>-6.0789467659224202E-6</v>
      </c>
    </row>
    <row r="215" spans="2:11">
      <c r="B215" s="86" t="s">
        <v>2476</v>
      </c>
      <c r="C215" s="87" t="s">
        <v>2477</v>
      </c>
      <c r="D215" s="88" t="s">
        <v>619</v>
      </c>
      <c r="E215" s="88" t="s">
        <v>129</v>
      </c>
      <c r="F215" s="97">
        <v>44888</v>
      </c>
      <c r="G215" s="90">
        <v>561756.03330000001</v>
      </c>
      <c r="H215" s="98">
        <v>-2.5793370000000002</v>
      </c>
      <c r="I215" s="90">
        <v>-14.489579224000002</v>
      </c>
      <c r="J215" s="91">
        <f t="shared" si="3"/>
        <v>1.6966277789638663E-3</v>
      </c>
      <c r="K215" s="91">
        <f>I215/'סכום נכסי הקרן'!$C$42</f>
        <v>-7.3589082729924925E-6</v>
      </c>
    </row>
    <row r="216" spans="2:11">
      <c r="B216" s="86" t="s">
        <v>2478</v>
      </c>
      <c r="C216" s="87" t="s">
        <v>2479</v>
      </c>
      <c r="D216" s="88" t="s">
        <v>619</v>
      </c>
      <c r="E216" s="88" t="s">
        <v>129</v>
      </c>
      <c r="F216" s="97">
        <v>44886</v>
      </c>
      <c r="G216" s="90">
        <v>744844.21808999998</v>
      </c>
      <c r="H216" s="98">
        <v>-1.91449</v>
      </c>
      <c r="I216" s="90">
        <v>-14.259969660000001</v>
      </c>
      <c r="J216" s="91">
        <f t="shared" si="3"/>
        <v>1.669742114544231E-3</v>
      </c>
      <c r="K216" s="91">
        <f>I216/'סכום נכסי הקרן'!$C$42</f>
        <v>-7.2422951061119057E-6</v>
      </c>
    </row>
    <row r="217" spans="2:11">
      <c r="B217" s="86" t="s">
        <v>2480</v>
      </c>
      <c r="C217" s="87" t="s">
        <v>2481</v>
      </c>
      <c r="D217" s="88" t="s">
        <v>619</v>
      </c>
      <c r="E217" s="88" t="s">
        <v>129</v>
      </c>
      <c r="F217" s="97">
        <v>44887</v>
      </c>
      <c r="G217" s="90">
        <v>565958.53314000007</v>
      </c>
      <c r="H217" s="98">
        <v>-1.679003</v>
      </c>
      <c r="I217" s="90">
        <v>-9.5024595310000013</v>
      </c>
      <c r="J217" s="91">
        <f t="shared" si="3"/>
        <v>1.1126711521111975E-3</v>
      </c>
      <c r="K217" s="91">
        <f>I217/'סכום נכסי הקרן'!$C$42</f>
        <v>-4.8260703071781804E-6</v>
      </c>
    </row>
    <row r="218" spans="2:11">
      <c r="B218" s="86" t="s">
        <v>2482</v>
      </c>
      <c r="C218" s="87" t="s">
        <v>2483</v>
      </c>
      <c r="D218" s="88" t="s">
        <v>619</v>
      </c>
      <c r="E218" s="88" t="s">
        <v>129</v>
      </c>
      <c r="F218" s="97">
        <v>44852</v>
      </c>
      <c r="G218" s="90">
        <v>397595.88329999999</v>
      </c>
      <c r="H218" s="98">
        <v>-0.93711699999999998</v>
      </c>
      <c r="I218" s="90">
        <v>-3.7259388209999997</v>
      </c>
      <c r="J218" s="91">
        <f t="shared" si="3"/>
        <v>4.362812203654421E-4</v>
      </c>
      <c r="K218" s="91">
        <f>I218/'סכום נכסי הקרן'!$C$42</f>
        <v>-1.8923145793706169E-6</v>
      </c>
    </row>
    <row r="219" spans="2:11">
      <c r="B219" s="86" t="s">
        <v>2484</v>
      </c>
      <c r="C219" s="87" t="s">
        <v>2485</v>
      </c>
      <c r="D219" s="88" t="s">
        <v>619</v>
      </c>
      <c r="E219" s="88" t="s">
        <v>129</v>
      </c>
      <c r="F219" s="97">
        <v>44852</v>
      </c>
      <c r="G219" s="90">
        <v>347528.95597800001</v>
      </c>
      <c r="H219" s="98">
        <v>-0.89629199999999998</v>
      </c>
      <c r="I219" s="90">
        <v>-3.1148741009999998</v>
      </c>
      <c r="J219" s="91">
        <f t="shared" si="3"/>
        <v>3.6472984108318221E-4</v>
      </c>
      <c r="K219" s="91">
        <f>I219/'סכום נכסי הקרן'!$C$42</f>
        <v>-1.5819695269833426E-6</v>
      </c>
    </row>
    <row r="220" spans="2:11">
      <c r="B220" s="86" t="s">
        <v>2484</v>
      </c>
      <c r="C220" s="87" t="s">
        <v>2486</v>
      </c>
      <c r="D220" s="88" t="s">
        <v>619</v>
      </c>
      <c r="E220" s="88" t="s">
        <v>129</v>
      </c>
      <c r="F220" s="97">
        <v>44852</v>
      </c>
      <c r="G220" s="90">
        <v>259011.74373099997</v>
      </c>
      <c r="H220" s="98">
        <v>-0.89629199999999998</v>
      </c>
      <c r="I220" s="90">
        <v>-2.3215014420000002</v>
      </c>
      <c r="J220" s="91">
        <f t="shared" si="3"/>
        <v>2.7183148485622808E-4</v>
      </c>
      <c r="K220" s="91">
        <f>I220/'סכום נכסי הקרן'!$C$42</f>
        <v>-1.1790346636844339E-6</v>
      </c>
    </row>
    <row r="221" spans="2:11">
      <c r="B221" s="86" t="s">
        <v>2487</v>
      </c>
      <c r="C221" s="87" t="s">
        <v>2488</v>
      </c>
      <c r="D221" s="88" t="s">
        <v>619</v>
      </c>
      <c r="E221" s="88" t="s">
        <v>129</v>
      </c>
      <c r="F221" s="97">
        <v>44852</v>
      </c>
      <c r="G221" s="90">
        <v>965980.70345699997</v>
      </c>
      <c r="H221" s="98">
        <v>-0.89629199999999998</v>
      </c>
      <c r="I221" s="90">
        <v>-8.6580074069999995</v>
      </c>
      <c r="J221" s="91">
        <f t="shared" si="3"/>
        <v>1.0137917499260509E-3</v>
      </c>
      <c r="K221" s="91">
        <f>I221/'סכום נכסי הקרן'!$C$42</f>
        <v>-4.3971934139722928E-6</v>
      </c>
    </row>
    <row r="222" spans="2:11">
      <c r="B222" s="86" t="s">
        <v>2489</v>
      </c>
      <c r="C222" s="87" t="s">
        <v>2490</v>
      </c>
      <c r="D222" s="88" t="s">
        <v>619</v>
      </c>
      <c r="E222" s="88" t="s">
        <v>129</v>
      </c>
      <c r="F222" s="97">
        <v>44860</v>
      </c>
      <c r="G222" s="90">
        <v>511445.87212999997</v>
      </c>
      <c r="H222" s="98">
        <v>-1.358646</v>
      </c>
      <c r="I222" s="90">
        <v>-6.9487390929999995</v>
      </c>
      <c r="J222" s="91">
        <f t="shared" si="3"/>
        <v>8.1364845670800544E-4</v>
      </c>
      <c r="K222" s="91">
        <f>I222/'סכום נכסי הקרן'!$C$42</f>
        <v>-3.5290972089545365E-6</v>
      </c>
    </row>
    <row r="223" spans="2:11">
      <c r="B223" s="86" t="s">
        <v>2491</v>
      </c>
      <c r="C223" s="87" t="s">
        <v>2492</v>
      </c>
      <c r="D223" s="88" t="s">
        <v>619</v>
      </c>
      <c r="E223" s="88" t="s">
        <v>129</v>
      </c>
      <c r="F223" s="97">
        <v>44865</v>
      </c>
      <c r="G223" s="90">
        <v>107836.25860999999</v>
      </c>
      <c r="H223" s="98">
        <v>-0.76047299999999995</v>
      </c>
      <c r="I223" s="90">
        <v>-0.82006537099999999</v>
      </c>
      <c r="J223" s="91">
        <f t="shared" si="3"/>
        <v>9.6023884993177413E-5</v>
      </c>
      <c r="K223" s="91">
        <f>I223/'סכום נכסי הקרן'!$C$42</f>
        <v>-4.1649144876828186E-7</v>
      </c>
    </row>
    <row r="224" spans="2:11">
      <c r="B224" s="86" t="s">
        <v>2491</v>
      </c>
      <c r="C224" s="87" t="s">
        <v>2493</v>
      </c>
      <c r="D224" s="88" t="s">
        <v>619</v>
      </c>
      <c r="E224" s="88" t="s">
        <v>129</v>
      </c>
      <c r="F224" s="97">
        <v>44865</v>
      </c>
      <c r="G224" s="90">
        <v>126624.60544</v>
      </c>
      <c r="H224" s="98">
        <v>-0.76047299999999995</v>
      </c>
      <c r="I224" s="90">
        <v>-0.96294563</v>
      </c>
      <c r="J224" s="91">
        <f t="shared" si="3"/>
        <v>1.127541580216326E-4</v>
      </c>
      <c r="K224" s="91">
        <f>I224/'סכום נכסי הקרן'!$C$42</f>
        <v>-4.8905689071436949E-7</v>
      </c>
    </row>
    <row r="225" spans="2:11">
      <c r="B225" s="86" t="s">
        <v>2494</v>
      </c>
      <c r="C225" s="87" t="s">
        <v>2495</v>
      </c>
      <c r="D225" s="88" t="s">
        <v>619</v>
      </c>
      <c r="E225" s="88" t="s">
        <v>129</v>
      </c>
      <c r="F225" s="97">
        <v>44865</v>
      </c>
      <c r="G225" s="90">
        <v>1515667.6825289996</v>
      </c>
      <c r="H225" s="98">
        <v>-0.70241399999999998</v>
      </c>
      <c r="I225" s="90">
        <v>-10.646266388000001</v>
      </c>
      <c r="J225" s="91">
        <f t="shared" si="3"/>
        <v>1.246602887281339E-3</v>
      </c>
      <c r="K225" s="91">
        <f>I225/'סכום נכסי הקרן'!$C$42</f>
        <v>-5.4069822586267738E-6</v>
      </c>
    </row>
    <row r="226" spans="2:11">
      <c r="B226" s="86" t="s">
        <v>2496</v>
      </c>
      <c r="C226" s="87" t="s">
        <v>2497</v>
      </c>
      <c r="D226" s="88" t="s">
        <v>619</v>
      </c>
      <c r="E226" s="88" t="s">
        <v>129</v>
      </c>
      <c r="F226" s="97">
        <v>44867</v>
      </c>
      <c r="G226" s="90">
        <v>913781.05895999994</v>
      </c>
      <c r="H226" s="98">
        <v>-0.33366899999999999</v>
      </c>
      <c r="I226" s="90">
        <v>-3.0490010989999998</v>
      </c>
      <c r="J226" s="91">
        <f t="shared" si="3"/>
        <v>3.5701657602909257E-4</v>
      </c>
      <c r="K226" s="91">
        <f>I226/'סכום נכסי הקרן'!$C$42</f>
        <v>-1.548514215970465E-6</v>
      </c>
    </row>
    <row r="227" spans="2:11">
      <c r="B227" s="86" t="s">
        <v>2498</v>
      </c>
      <c r="C227" s="87" t="s">
        <v>2499</v>
      </c>
      <c r="D227" s="88" t="s">
        <v>619</v>
      </c>
      <c r="E227" s="88" t="s">
        <v>129</v>
      </c>
      <c r="F227" s="97">
        <v>44853</v>
      </c>
      <c r="G227" s="90">
        <v>628913.55527999997</v>
      </c>
      <c r="H227" s="98">
        <v>-0.34956399999999999</v>
      </c>
      <c r="I227" s="90">
        <v>-2.1984564210000004</v>
      </c>
      <c r="J227" s="91">
        <f t="shared" si="3"/>
        <v>2.5742377863754041E-4</v>
      </c>
      <c r="K227" s="91">
        <f>I227/'סכום נכסי הקרן'!$C$42</f>
        <v>-1.1165430613411695E-6</v>
      </c>
    </row>
    <row r="228" spans="2:11">
      <c r="B228" s="86" t="s">
        <v>2500</v>
      </c>
      <c r="C228" s="87" t="s">
        <v>2501</v>
      </c>
      <c r="D228" s="88" t="s">
        <v>619</v>
      </c>
      <c r="E228" s="88" t="s">
        <v>129</v>
      </c>
      <c r="F228" s="97">
        <v>44853</v>
      </c>
      <c r="G228" s="90">
        <v>524094.62940000003</v>
      </c>
      <c r="H228" s="98">
        <v>-0.34956399999999999</v>
      </c>
      <c r="I228" s="90">
        <v>-1.8320470070000001</v>
      </c>
      <c r="J228" s="91">
        <f t="shared" si="3"/>
        <v>2.1451981430180755E-4</v>
      </c>
      <c r="K228" s="91">
        <f>I228/'סכום נכסי הקרן'!$C$42</f>
        <v>-9.304525457849441E-7</v>
      </c>
    </row>
    <row r="229" spans="2:11">
      <c r="B229" s="86" t="s">
        <v>2502</v>
      </c>
      <c r="C229" s="87" t="s">
        <v>2503</v>
      </c>
      <c r="D229" s="88" t="s">
        <v>619</v>
      </c>
      <c r="E229" s="88" t="s">
        <v>129</v>
      </c>
      <c r="F229" s="97">
        <v>44865</v>
      </c>
      <c r="G229" s="90">
        <v>285638.66099999996</v>
      </c>
      <c r="H229" s="98">
        <v>-0.31229200000000001</v>
      </c>
      <c r="I229" s="90">
        <v>-0.89202573499999993</v>
      </c>
      <c r="J229" s="91">
        <f t="shared" si="3"/>
        <v>1.0444993730700347E-4</v>
      </c>
      <c r="K229" s="91">
        <f>I229/'סכום נכסי הקרן'!$C$42</f>
        <v>-4.5303838431282991E-7</v>
      </c>
    </row>
    <row r="230" spans="2:11">
      <c r="B230" s="86" t="s">
        <v>2502</v>
      </c>
      <c r="C230" s="87" t="s">
        <v>2504</v>
      </c>
      <c r="D230" s="88" t="s">
        <v>619</v>
      </c>
      <c r="E230" s="88" t="s">
        <v>129</v>
      </c>
      <c r="F230" s="97">
        <v>44865</v>
      </c>
      <c r="G230" s="90">
        <v>232930.94639999996</v>
      </c>
      <c r="H230" s="98">
        <v>-0.31229200000000001</v>
      </c>
      <c r="I230" s="90">
        <v>-0.72742393500000002</v>
      </c>
      <c r="J230" s="91">
        <f t="shared" si="3"/>
        <v>8.5176224659441887E-5</v>
      </c>
      <c r="K230" s="91">
        <f>I230/'סכום נכסי הקרן'!$C$42</f>
        <v>-3.6944109490616998E-7</v>
      </c>
    </row>
    <row r="231" spans="2:11">
      <c r="B231" s="86" t="s">
        <v>2505</v>
      </c>
      <c r="C231" s="87" t="s">
        <v>2506</v>
      </c>
      <c r="D231" s="88" t="s">
        <v>619</v>
      </c>
      <c r="E231" s="88" t="s">
        <v>129</v>
      </c>
      <c r="F231" s="97">
        <v>44859</v>
      </c>
      <c r="G231" s="90">
        <v>514297.333935</v>
      </c>
      <c r="H231" s="98">
        <v>-3.0235999999999999E-2</v>
      </c>
      <c r="I231" s="90">
        <v>-0.15550070199999999</v>
      </c>
      <c r="J231" s="91">
        <f t="shared" si="3"/>
        <v>1.8208038106764969E-5</v>
      </c>
      <c r="K231" s="91">
        <f>I231/'סכום נכסי הקרן'!$C$42</f>
        <v>-7.897506095336009E-8</v>
      </c>
    </row>
    <row r="232" spans="2:11">
      <c r="B232" s="86" t="s">
        <v>2507</v>
      </c>
      <c r="C232" s="87" t="s">
        <v>2508</v>
      </c>
      <c r="D232" s="88" t="s">
        <v>619</v>
      </c>
      <c r="E232" s="88" t="s">
        <v>129</v>
      </c>
      <c r="F232" s="97">
        <v>44867</v>
      </c>
      <c r="G232" s="90">
        <v>457402.70914800005</v>
      </c>
      <c r="H232" s="98">
        <v>-0.33054800000000001</v>
      </c>
      <c r="I232" s="90">
        <v>-1.511936913</v>
      </c>
      <c r="J232" s="91">
        <f t="shared" si="3"/>
        <v>1.7703717457769801E-4</v>
      </c>
      <c r="K232" s="91">
        <f>I232/'סכום נכסי הקרן'!$C$42</f>
        <v>-7.6787633963099478E-7</v>
      </c>
    </row>
    <row r="233" spans="2:11">
      <c r="B233" s="86" t="s">
        <v>2509</v>
      </c>
      <c r="C233" s="87" t="s">
        <v>2510</v>
      </c>
      <c r="D233" s="88" t="s">
        <v>619</v>
      </c>
      <c r="E233" s="88" t="s">
        <v>129</v>
      </c>
      <c r="F233" s="97">
        <v>44853</v>
      </c>
      <c r="G233" s="90">
        <v>572098.12274999998</v>
      </c>
      <c r="H233" s="98">
        <v>-0.19814699999999999</v>
      </c>
      <c r="I233" s="90">
        <v>-1.1335942910000001</v>
      </c>
      <c r="J233" s="91">
        <f t="shared" si="3"/>
        <v>1.3273591554679426E-4</v>
      </c>
      <c r="K233" s="91">
        <f>I233/'סכום נכסי הקרן'!$C$42</f>
        <v>-5.7572523517035983E-7</v>
      </c>
    </row>
    <row r="234" spans="2:11">
      <c r="B234" s="86" t="s">
        <v>2509</v>
      </c>
      <c r="C234" s="87" t="s">
        <v>2511</v>
      </c>
      <c r="D234" s="88" t="s">
        <v>619</v>
      </c>
      <c r="E234" s="88" t="s">
        <v>129</v>
      </c>
      <c r="F234" s="97">
        <v>44853</v>
      </c>
      <c r="G234" s="90">
        <v>699796.85190000001</v>
      </c>
      <c r="H234" s="98">
        <v>-0.19814699999999999</v>
      </c>
      <c r="I234" s="90">
        <v>-1.3866252730000002</v>
      </c>
      <c r="J234" s="91">
        <f t="shared" si="3"/>
        <v>1.6236406322196143E-4</v>
      </c>
      <c r="K234" s="91">
        <f>I234/'סכום נכסי הקרן'!$C$42</f>
        <v>-7.0423357609436773E-7</v>
      </c>
    </row>
    <row r="235" spans="2:11">
      <c r="B235" s="86" t="s">
        <v>2512</v>
      </c>
      <c r="C235" s="87" t="s">
        <v>2513</v>
      </c>
      <c r="D235" s="88" t="s">
        <v>619</v>
      </c>
      <c r="E235" s="88" t="s">
        <v>129</v>
      </c>
      <c r="F235" s="97">
        <v>44853</v>
      </c>
      <c r="G235" s="90">
        <v>629398.22310799989</v>
      </c>
      <c r="H235" s="98">
        <v>-0.18377299999999999</v>
      </c>
      <c r="I235" s="90">
        <v>-1.1566656530000001</v>
      </c>
      <c r="J235" s="91">
        <f t="shared" si="3"/>
        <v>1.3543740970770789E-4</v>
      </c>
      <c r="K235" s="91">
        <f>I235/'סכום נכסי הקרן'!$C$42</f>
        <v>-5.8744262420328538E-7</v>
      </c>
    </row>
    <row r="236" spans="2:11">
      <c r="B236" s="86" t="s">
        <v>2514</v>
      </c>
      <c r="C236" s="87" t="s">
        <v>2515</v>
      </c>
      <c r="D236" s="88" t="s">
        <v>619</v>
      </c>
      <c r="E236" s="88" t="s">
        <v>129</v>
      </c>
      <c r="F236" s="97">
        <v>44867</v>
      </c>
      <c r="G236" s="90">
        <v>457770.427884</v>
      </c>
      <c r="H236" s="98">
        <v>-0.24995500000000001</v>
      </c>
      <c r="I236" s="90">
        <v>-1.1442181769999999</v>
      </c>
      <c r="J236" s="91">
        <f t="shared" si="3"/>
        <v>1.3397989784810839E-4</v>
      </c>
      <c r="K236" s="91">
        <f>I236/'סכום נכסי הקרן'!$C$42</f>
        <v>-5.8112085096900449E-7</v>
      </c>
    </row>
    <row r="237" spans="2:11">
      <c r="B237" s="86" t="s">
        <v>2516</v>
      </c>
      <c r="C237" s="87" t="s">
        <v>2517</v>
      </c>
      <c r="D237" s="88" t="s">
        <v>619</v>
      </c>
      <c r="E237" s="88" t="s">
        <v>129</v>
      </c>
      <c r="F237" s="97">
        <v>44859</v>
      </c>
      <c r="G237" s="90">
        <v>286131.14145</v>
      </c>
      <c r="H237" s="98">
        <v>0.11323900000000001</v>
      </c>
      <c r="I237" s="90">
        <v>0.324011096</v>
      </c>
      <c r="J237" s="91">
        <f t="shared" si="3"/>
        <v>-3.793941961099753E-5</v>
      </c>
      <c r="K237" s="91">
        <f>I237/'סכום נכסי הקרן'!$C$42</f>
        <v>1.6455743110513424E-7</v>
      </c>
    </row>
    <row r="238" spans="2:11">
      <c r="B238" s="86" t="s">
        <v>2518</v>
      </c>
      <c r="C238" s="87" t="s">
        <v>2519</v>
      </c>
      <c r="D238" s="88" t="s">
        <v>619</v>
      </c>
      <c r="E238" s="88" t="s">
        <v>129</v>
      </c>
      <c r="F238" s="97">
        <v>44872</v>
      </c>
      <c r="G238" s="90">
        <v>228983.71003200003</v>
      </c>
      <c r="H238" s="98">
        <v>-0.38034800000000002</v>
      </c>
      <c r="I238" s="90">
        <v>-0.87093525999999999</v>
      </c>
      <c r="J238" s="91">
        <f t="shared" si="3"/>
        <v>1.0198039107633905E-4</v>
      </c>
      <c r="K238" s="91">
        <f>I238/'סכום נכסי הקרן'!$C$42</f>
        <v>-4.4232704007298002E-7</v>
      </c>
    </row>
    <row r="239" spans="2:11">
      <c r="B239" s="86" t="s">
        <v>2520</v>
      </c>
      <c r="C239" s="87" t="s">
        <v>2521</v>
      </c>
      <c r="D239" s="88" t="s">
        <v>619</v>
      </c>
      <c r="E239" s="88" t="s">
        <v>129</v>
      </c>
      <c r="F239" s="97">
        <v>44854</v>
      </c>
      <c r="G239" s="90">
        <v>572918.92350000003</v>
      </c>
      <c r="H239" s="98">
        <v>-0.16111300000000001</v>
      </c>
      <c r="I239" s="90">
        <v>-0.92304510900000014</v>
      </c>
      <c r="J239" s="91">
        <f t="shared" si="3"/>
        <v>1.0808208775118602E-4</v>
      </c>
      <c r="K239" s="91">
        <f>I239/'סכום נכסי הקרן'!$C$42</f>
        <v>-4.6879237719438675E-7</v>
      </c>
    </row>
    <row r="240" spans="2:11">
      <c r="B240" s="86" t="s">
        <v>2520</v>
      </c>
      <c r="C240" s="87" t="s">
        <v>2522</v>
      </c>
      <c r="D240" s="88" t="s">
        <v>619</v>
      </c>
      <c r="E240" s="88" t="s">
        <v>129</v>
      </c>
      <c r="F240" s="97">
        <v>44854</v>
      </c>
      <c r="G240" s="90">
        <v>700800.86459999997</v>
      </c>
      <c r="H240" s="98">
        <v>-0.16111300000000001</v>
      </c>
      <c r="I240" s="90">
        <v>-1.1290791490000001</v>
      </c>
      <c r="J240" s="91">
        <f t="shared" si="3"/>
        <v>1.3220722418697355E-4</v>
      </c>
      <c r="K240" s="91">
        <f>I240/'סכום נכסי הקרן'!$C$42</f>
        <v>-5.7343210330615071E-7</v>
      </c>
    </row>
    <row r="241" spans="2:11">
      <c r="B241" s="86" t="s">
        <v>2523</v>
      </c>
      <c r="C241" s="87" t="s">
        <v>2524</v>
      </c>
      <c r="D241" s="88" t="s">
        <v>619</v>
      </c>
      <c r="E241" s="88" t="s">
        <v>129</v>
      </c>
      <c r="F241" s="97">
        <v>44872</v>
      </c>
      <c r="G241" s="90">
        <v>194792.43398999999</v>
      </c>
      <c r="H241" s="98">
        <v>-0.29981400000000002</v>
      </c>
      <c r="I241" s="90">
        <v>-0.58401450799999999</v>
      </c>
      <c r="J241" s="91">
        <f t="shared" si="3"/>
        <v>6.8383989781394011E-5</v>
      </c>
      <c r="K241" s="91">
        <f>I241/'סכום נכסי הקרן'!$C$42</f>
        <v>-2.9660690127911196E-7</v>
      </c>
    </row>
    <row r="242" spans="2:11">
      <c r="B242" s="86" t="s">
        <v>2525</v>
      </c>
      <c r="C242" s="87" t="s">
        <v>2526</v>
      </c>
      <c r="D242" s="88" t="s">
        <v>619</v>
      </c>
      <c r="E242" s="88" t="s">
        <v>129</v>
      </c>
      <c r="F242" s="97">
        <v>44865</v>
      </c>
      <c r="G242" s="90">
        <v>458466.46691999992</v>
      </c>
      <c r="H242" s="98">
        <v>-0.28478300000000001</v>
      </c>
      <c r="I242" s="90">
        <v>-1.3056335689999998</v>
      </c>
      <c r="J242" s="91">
        <f t="shared" si="3"/>
        <v>1.5288050453832387E-4</v>
      </c>
      <c r="K242" s="91">
        <f>I242/'סכום נכסי הקרן'!$C$42</f>
        <v>-6.6309984050443756E-7</v>
      </c>
    </row>
    <row r="243" spans="2:11">
      <c r="B243" s="86" t="s">
        <v>2525</v>
      </c>
      <c r="C243" s="87" t="s">
        <v>2527</v>
      </c>
      <c r="D243" s="88" t="s">
        <v>619</v>
      </c>
      <c r="E243" s="88" t="s">
        <v>129</v>
      </c>
      <c r="F243" s="97">
        <v>44865</v>
      </c>
      <c r="G243" s="90">
        <v>31856.911039999999</v>
      </c>
      <c r="H243" s="98">
        <v>-0.28478300000000001</v>
      </c>
      <c r="I243" s="90">
        <v>-9.0722997999999999E-2</v>
      </c>
      <c r="J243" s="91">
        <f t="shared" si="3"/>
        <v>1.0623024741997384E-5</v>
      </c>
      <c r="K243" s="91">
        <f>I243/'סכום נכסי הקרן'!$C$42</f>
        <v>-4.6076025411908211E-8</v>
      </c>
    </row>
    <row r="244" spans="2:11">
      <c r="B244" s="86" t="s">
        <v>2528</v>
      </c>
      <c r="C244" s="87" t="s">
        <v>2529</v>
      </c>
      <c r="D244" s="88" t="s">
        <v>619</v>
      </c>
      <c r="E244" s="88" t="s">
        <v>129</v>
      </c>
      <c r="F244" s="97">
        <v>44872</v>
      </c>
      <c r="G244" s="90">
        <v>175280.53716599999</v>
      </c>
      <c r="H244" s="98">
        <v>-0.25385200000000002</v>
      </c>
      <c r="I244" s="90">
        <v>-0.44495332799999993</v>
      </c>
      <c r="J244" s="91">
        <f t="shared" si="3"/>
        <v>5.2100904032934151E-5</v>
      </c>
      <c r="K244" s="91">
        <f>I244/'סכום נכסי הקרן'!$C$42</f>
        <v>-2.2598107756581333E-7</v>
      </c>
    </row>
    <row r="245" spans="2:11">
      <c r="B245" s="86" t="s">
        <v>2528</v>
      </c>
      <c r="C245" s="87" t="s">
        <v>2530</v>
      </c>
      <c r="D245" s="88" t="s">
        <v>619</v>
      </c>
      <c r="E245" s="88" t="s">
        <v>129</v>
      </c>
      <c r="F245" s="97">
        <v>44872</v>
      </c>
      <c r="G245" s="90">
        <v>573181.57973999996</v>
      </c>
      <c r="H245" s="98">
        <v>-0.25385200000000002</v>
      </c>
      <c r="I245" s="90">
        <v>-1.4550334890000001</v>
      </c>
      <c r="J245" s="91">
        <f t="shared" si="3"/>
        <v>1.7037418399777507E-4</v>
      </c>
      <c r="K245" s="91">
        <f>I245/'סכום נכסי הקרן'!$C$42</f>
        <v>-7.38976461231379E-7</v>
      </c>
    </row>
    <row r="246" spans="2:11">
      <c r="B246" s="86" t="s">
        <v>2531</v>
      </c>
      <c r="C246" s="87" t="s">
        <v>2532</v>
      </c>
      <c r="D246" s="88" t="s">
        <v>619</v>
      </c>
      <c r="E246" s="88" t="s">
        <v>129</v>
      </c>
      <c r="F246" s="97">
        <v>44854</v>
      </c>
      <c r="G246" s="90">
        <v>515878.19618000003</v>
      </c>
      <c r="H246" s="98">
        <v>-0.112347</v>
      </c>
      <c r="I246" s="90">
        <v>-0.57957558500000006</v>
      </c>
      <c r="J246" s="91">
        <f t="shared" si="3"/>
        <v>6.7864223130199131E-5</v>
      </c>
      <c r="K246" s="91">
        <f>I246/'סכום נכסי הקרן'!$C$42</f>
        <v>-2.9435247920909287E-7</v>
      </c>
    </row>
    <row r="247" spans="2:11">
      <c r="B247" s="86" t="s">
        <v>2533</v>
      </c>
      <c r="C247" s="87" t="s">
        <v>2534</v>
      </c>
      <c r="D247" s="88" t="s">
        <v>619</v>
      </c>
      <c r="E247" s="88" t="s">
        <v>129</v>
      </c>
      <c r="F247" s="97">
        <v>44854</v>
      </c>
      <c r="G247" s="90">
        <v>458847.31846799998</v>
      </c>
      <c r="H247" s="98">
        <v>-4.931E-2</v>
      </c>
      <c r="I247" s="90">
        <v>-0.22625641899999999</v>
      </c>
      <c r="J247" s="91">
        <f t="shared" si="3"/>
        <v>2.6493034732744691E-5</v>
      </c>
      <c r="K247" s="91">
        <f>I247/'סכום נכסי הקרן'!$C$42</f>
        <v>-1.1491018530330481E-7</v>
      </c>
    </row>
    <row r="248" spans="2:11">
      <c r="B248" s="86" t="s">
        <v>2535</v>
      </c>
      <c r="C248" s="87" t="s">
        <v>2536</v>
      </c>
      <c r="D248" s="88" t="s">
        <v>619</v>
      </c>
      <c r="E248" s="88" t="s">
        <v>129</v>
      </c>
      <c r="F248" s="97">
        <v>44873</v>
      </c>
      <c r="G248" s="90">
        <v>4196400</v>
      </c>
      <c r="H248" s="98">
        <v>-0.34801700000000002</v>
      </c>
      <c r="I248" s="90">
        <v>-14.604179999999999</v>
      </c>
      <c r="J248" s="91">
        <f t="shared" si="3"/>
        <v>1.7100467235064626E-3</v>
      </c>
      <c r="K248" s="91">
        <f>I248/'סכום נכסי הקרן'!$C$42</f>
        <v>-7.4171112466993392E-6</v>
      </c>
    </row>
    <row r="249" spans="2:11">
      <c r="B249" s="86" t="s">
        <v>2537</v>
      </c>
      <c r="C249" s="87" t="s">
        <v>2538</v>
      </c>
      <c r="D249" s="88" t="s">
        <v>619</v>
      </c>
      <c r="E249" s="88" t="s">
        <v>129</v>
      </c>
      <c r="F249" s="97">
        <v>44859</v>
      </c>
      <c r="G249" s="90">
        <v>516749.8865759999</v>
      </c>
      <c r="H249" s="98">
        <v>-0.12973000000000001</v>
      </c>
      <c r="I249" s="90">
        <v>-0.67037913000000005</v>
      </c>
      <c r="J249" s="91">
        <f t="shared" si="3"/>
        <v>7.8496679359170673E-5</v>
      </c>
      <c r="K249" s="91">
        <f>I249/'סכום נכסי הקרן'!$C$42</f>
        <v>-3.404694125021411E-7</v>
      </c>
    </row>
    <row r="250" spans="2:11">
      <c r="B250" s="86" t="s">
        <v>2539</v>
      </c>
      <c r="C250" s="87" t="s">
        <v>2540</v>
      </c>
      <c r="D250" s="88" t="s">
        <v>619</v>
      </c>
      <c r="E250" s="88" t="s">
        <v>129</v>
      </c>
      <c r="F250" s="97">
        <v>44867</v>
      </c>
      <c r="G250" s="90">
        <v>918771.52752</v>
      </c>
      <c r="H250" s="98">
        <v>0.10255400000000001</v>
      </c>
      <c r="I250" s="90">
        <v>0.942235398</v>
      </c>
      <c r="J250" s="91">
        <f t="shared" si="3"/>
        <v>-1.1032913557089188E-4</v>
      </c>
      <c r="K250" s="91">
        <f>I250/'סכום נכסי הקרן'!$C$42</f>
        <v>4.7853866273519147E-7</v>
      </c>
    </row>
    <row r="251" spans="2:11">
      <c r="B251" s="86" t="s">
        <v>2541</v>
      </c>
      <c r="C251" s="87" t="s">
        <v>2542</v>
      </c>
      <c r="D251" s="88" t="s">
        <v>619</v>
      </c>
      <c r="E251" s="88" t="s">
        <v>129</v>
      </c>
      <c r="F251" s="97">
        <v>44859</v>
      </c>
      <c r="G251" s="90">
        <v>175636.961675</v>
      </c>
      <c r="H251" s="98">
        <v>-9.8249000000000003E-2</v>
      </c>
      <c r="I251" s="90">
        <v>-0.17256133599999998</v>
      </c>
      <c r="J251" s="91">
        <f t="shared" si="3"/>
        <v>2.0205718310148037E-5</v>
      </c>
      <c r="K251" s="91">
        <f>I251/'סכום נכסי הקרן'!$C$42</f>
        <v>-8.7639746017308987E-8</v>
      </c>
    </row>
    <row r="252" spans="2:11">
      <c r="B252" s="86" t="s">
        <v>2541</v>
      </c>
      <c r="C252" s="87" t="s">
        <v>2543</v>
      </c>
      <c r="D252" s="88" t="s">
        <v>619</v>
      </c>
      <c r="E252" s="88" t="s">
        <v>129</v>
      </c>
      <c r="F252" s="97">
        <v>44859</v>
      </c>
      <c r="G252" s="90">
        <v>143672.296176</v>
      </c>
      <c r="H252" s="98">
        <v>-9.8249000000000003E-2</v>
      </c>
      <c r="I252" s="90">
        <v>-0.14115640299999999</v>
      </c>
      <c r="J252" s="91">
        <f t="shared" si="3"/>
        <v>1.6528421619844989E-5</v>
      </c>
      <c r="K252" s="91">
        <f>I252/'סכום נכסי הקרן'!$C$42</f>
        <v>-7.1689937006728511E-8</v>
      </c>
    </row>
    <row r="253" spans="2:11">
      <c r="B253" s="86" t="s">
        <v>2544</v>
      </c>
      <c r="C253" s="87" t="s">
        <v>2545</v>
      </c>
      <c r="D253" s="88" t="s">
        <v>619</v>
      </c>
      <c r="E253" s="88" t="s">
        <v>129</v>
      </c>
      <c r="F253" s="97">
        <v>44837</v>
      </c>
      <c r="G253" s="90">
        <v>574396.36485000001</v>
      </c>
      <c r="H253" s="98">
        <v>0.15185599999999999</v>
      </c>
      <c r="I253" s="90">
        <v>0.87225395800000005</v>
      </c>
      <c r="J253" s="91">
        <f t="shared" si="3"/>
        <v>-1.021348013338266E-4</v>
      </c>
      <c r="K253" s="91">
        <f>I253/'סכום נכסי הקרן'!$C$42</f>
        <v>4.429967750233025E-7</v>
      </c>
    </row>
    <row r="254" spans="2:11">
      <c r="B254" s="86" t="s">
        <v>2546</v>
      </c>
      <c r="C254" s="87" t="s">
        <v>2547</v>
      </c>
      <c r="D254" s="88" t="s">
        <v>619</v>
      </c>
      <c r="E254" s="88" t="s">
        <v>129</v>
      </c>
      <c r="F254" s="97">
        <v>44854</v>
      </c>
      <c r="G254" s="90">
        <v>689472.63</v>
      </c>
      <c r="H254" s="98">
        <v>-6.7902000000000004E-2</v>
      </c>
      <c r="I254" s="90">
        <v>-0.46816511399999999</v>
      </c>
      <c r="J254" s="91">
        <f t="shared" si="3"/>
        <v>5.4818840856229489E-5</v>
      </c>
      <c r="K254" s="91">
        <f>I254/'סכום נכסי הקרן'!$C$42</f>
        <v>-2.3776978456590364E-7</v>
      </c>
    </row>
    <row r="255" spans="2:11">
      <c r="B255" s="86" t="s">
        <v>2548</v>
      </c>
      <c r="C255" s="87" t="s">
        <v>2549</v>
      </c>
      <c r="D255" s="88" t="s">
        <v>619</v>
      </c>
      <c r="E255" s="88" t="s">
        <v>129</v>
      </c>
      <c r="F255" s="97">
        <v>44859</v>
      </c>
      <c r="G255" s="90">
        <v>862481.01208499994</v>
      </c>
      <c r="H255" s="98">
        <v>4.7343000000000003E-2</v>
      </c>
      <c r="I255" s="90">
        <v>0.40832365099999995</v>
      </c>
      <c r="J255" s="91">
        <f t="shared" si="3"/>
        <v>-4.7811826581344949E-5</v>
      </c>
      <c r="K255" s="91">
        <f>I255/'סכום נכסי הקרן'!$C$42</f>
        <v>2.073777469276218E-7</v>
      </c>
    </row>
    <row r="256" spans="2:11">
      <c r="B256" s="86" t="s">
        <v>2550</v>
      </c>
      <c r="C256" s="87" t="s">
        <v>2551</v>
      </c>
      <c r="D256" s="88" t="s">
        <v>619</v>
      </c>
      <c r="E256" s="88" t="s">
        <v>129</v>
      </c>
      <c r="F256" s="97">
        <v>44859</v>
      </c>
      <c r="G256" s="90">
        <v>1035390.89808</v>
      </c>
      <c r="H256" s="98">
        <v>8.7277999999999994E-2</v>
      </c>
      <c r="I256" s="90">
        <v>0.90367197799999999</v>
      </c>
      <c r="J256" s="91">
        <f t="shared" si="3"/>
        <v>-1.0581363041974997E-4</v>
      </c>
      <c r="K256" s="91">
        <f>I256/'סכום נכסי הקרן'!$C$42</f>
        <v>4.5895323060595242E-7</v>
      </c>
    </row>
    <row r="257" spans="2:11">
      <c r="B257" s="86" t="s">
        <v>2552</v>
      </c>
      <c r="C257" s="87" t="s">
        <v>2553</v>
      </c>
      <c r="D257" s="88" t="s">
        <v>619</v>
      </c>
      <c r="E257" s="88" t="s">
        <v>129</v>
      </c>
      <c r="F257" s="97">
        <v>44853</v>
      </c>
      <c r="G257" s="90">
        <v>87887.5</v>
      </c>
      <c r="H257" s="98">
        <v>-7.8225000000000003E-2</v>
      </c>
      <c r="I257" s="90">
        <v>-6.8750000000000006E-2</v>
      </c>
      <c r="J257" s="91">
        <f t="shared" si="3"/>
        <v>8.0501412774335376E-6</v>
      </c>
      <c r="K257" s="91">
        <f>I257/'סכום נכסי הקרן'!$C$42</f>
        <v>-3.4916468997956725E-8</v>
      </c>
    </row>
    <row r="258" spans="2:11">
      <c r="B258" s="86" t="s">
        <v>2554</v>
      </c>
      <c r="C258" s="87" t="s">
        <v>2555</v>
      </c>
      <c r="D258" s="88" t="s">
        <v>619</v>
      </c>
      <c r="E258" s="88" t="s">
        <v>129</v>
      </c>
      <c r="F258" s="97">
        <v>44868</v>
      </c>
      <c r="G258" s="90">
        <v>404490.60960000003</v>
      </c>
      <c r="H258" s="98">
        <v>0.58251799999999998</v>
      </c>
      <c r="I258" s="90">
        <v>2.3562305239999999</v>
      </c>
      <c r="J258" s="91">
        <f t="shared" si="3"/>
        <v>-2.7589801600583637E-4</v>
      </c>
      <c r="K258" s="91">
        <f>I258/'סכום נכסי הקרן'!$C$42</f>
        <v>1.1966727279023319E-6</v>
      </c>
    </row>
    <row r="259" spans="2:11">
      <c r="B259" s="86" t="s">
        <v>2556</v>
      </c>
      <c r="C259" s="87" t="s">
        <v>2557</v>
      </c>
      <c r="D259" s="88" t="s">
        <v>619</v>
      </c>
      <c r="E259" s="88" t="s">
        <v>129</v>
      </c>
      <c r="F259" s="97">
        <v>44868</v>
      </c>
      <c r="G259" s="90">
        <v>577843.728</v>
      </c>
      <c r="H259" s="98">
        <v>0.58251799999999998</v>
      </c>
      <c r="I259" s="90">
        <v>3.3660436289999995</v>
      </c>
      <c r="J259" s="91">
        <f t="shared" si="3"/>
        <v>-3.9414002559207378E-4</v>
      </c>
      <c r="K259" s="91">
        <f>I259/'סכום נכסי הקרן'!$C$42</f>
        <v>1.7095324802581559E-6</v>
      </c>
    </row>
    <row r="260" spans="2:11">
      <c r="B260" s="86" t="s">
        <v>2558</v>
      </c>
      <c r="C260" s="87" t="s">
        <v>2559</v>
      </c>
      <c r="D260" s="88" t="s">
        <v>619</v>
      </c>
      <c r="E260" s="88" t="s">
        <v>129</v>
      </c>
      <c r="F260" s="97">
        <v>44868</v>
      </c>
      <c r="G260" s="90">
        <v>294610.79327000002</v>
      </c>
      <c r="H260" s="98">
        <v>0.61639900000000003</v>
      </c>
      <c r="I260" s="90">
        <v>1.8159772490000001</v>
      </c>
      <c r="J260" s="91">
        <f t="shared" si="3"/>
        <v>-2.12638158706256E-4</v>
      </c>
      <c r="K260" s="91">
        <f>I260/'סכום נכסי הקרן'!$C$42</f>
        <v>9.2229110277386535E-7</v>
      </c>
    </row>
    <row r="261" spans="2:11">
      <c r="B261" s="86" t="s">
        <v>2558</v>
      </c>
      <c r="C261" s="87" t="s">
        <v>2560</v>
      </c>
      <c r="D261" s="88" t="s">
        <v>619</v>
      </c>
      <c r="E261" s="88" t="s">
        <v>129</v>
      </c>
      <c r="F261" s="97">
        <v>44868</v>
      </c>
      <c r="G261" s="90">
        <v>635844.79219800001</v>
      </c>
      <c r="H261" s="98">
        <v>0.61639900000000003</v>
      </c>
      <c r="I261" s="90">
        <v>3.9193393730000006</v>
      </c>
      <c r="J261" s="91">
        <f t="shared" si="3"/>
        <v>-4.5892706424520408E-4</v>
      </c>
      <c r="K261" s="91">
        <f>I261/'סכום נכסי הקרן'!$C$42</f>
        <v>1.9905380612338278E-6</v>
      </c>
    </row>
    <row r="262" spans="2:11">
      <c r="B262" s="86" t="s">
        <v>2561</v>
      </c>
      <c r="C262" s="87" t="s">
        <v>2562</v>
      </c>
      <c r="D262" s="88" t="s">
        <v>619</v>
      </c>
      <c r="E262" s="88" t="s">
        <v>129</v>
      </c>
      <c r="F262" s="97">
        <v>44868</v>
      </c>
      <c r="G262" s="90">
        <v>404720.43381000008</v>
      </c>
      <c r="H262" s="98">
        <v>0.63897300000000001</v>
      </c>
      <c r="I262" s="90">
        <v>2.5860547339999997</v>
      </c>
      <c r="J262" s="91">
        <f t="shared" si="3"/>
        <v>-3.0280881396182985E-4</v>
      </c>
      <c r="K262" s="91">
        <f>I262/'סכום נכסי הקרן'!$C$42</f>
        <v>1.3133949083160758E-6</v>
      </c>
    </row>
    <row r="263" spans="2:11">
      <c r="B263" s="86" t="s">
        <v>2563</v>
      </c>
      <c r="C263" s="87" t="s">
        <v>2564</v>
      </c>
      <c r="D263" s="88" t="s">
        <v>619</v>
      </c>
      <c r="E263" s="88" t="s">
        <v>129</v>
      </c>
      <c r="F263" s="97">
        <v>44868</v>
      </c>
      <c r="G263" s="90">
        <v>809555.77972499991</v>
      </c>
      <c r="H263" s="98">
        <v>0.61880400000000002</v>
      </c>
      <c r="I263" s="90">
        <v>5.0095626510000004</v>
      </c>
      <c r="J263" s="91">
        <f t="shared" si="3"/>
        <v>-5.8658453932661063E-4</v>
      </c>
      <c r="K263" s="91">
        <f>I263/'סכום נכסי הקרן'!$C$42</f>
        <v>2.5442362035921949E-6</v>
      </c>
    </row>
    <row r="264" spans="2:11">
      <c r="B264" s="86" t="s">
        <v>2565</v>
      </c>
      <c r="C264" s="87" t="s">
        <v>2566</v>
      </c>
      <c r="D264" s="88" t="s">
        <v>619</v>
      </c>
      <c r="E264" s="88" t="s">
        <v>129</v>
      </c>
      <c r="F264" s="97">
        <v>44868</v>
      </c>
      <c r="G264" s="90">
        <v>1058100</v>
      </c>
      <c r="H264" s="98">
        <v>0.74560199999999999</v>
      </c>
      <c r="I264" s="90">
        <v>7.8892100000000003</v>
      </c>
      <c r="J264" s="91">
        <f t="shared" si="3"/>
        <v>-9.2377098279769357E-4</v>
      </c>
      <c r="K264" s="91">
        <f>I264/'סכום נכסי הקרן'!$C$42</f>
        <v>4.0067397292126566E-6</v>
      </c>
    </row>
    <row r="265" spans="2:11">
      <c r="B265" s="86" t="s">
        <v>2565</v>
      </c>
      <c r="C265" s="87" t="s">
        <v>2567</v>
      </c>
      <c r="D265" s="88" t="s">
        <v>619</v>
      </c>
      <c r="E265" s="88" t="s">
        <v>129</v>
      </c>
      <c r="F265" s="97">
        <v>44868</v>
      </c>
      <c r="G265" s="90">
        <v>347395.70942999999</v>
      </c>
      <c r="H265" s="98">
        <v>0.74560199999999999</v>
      </c>
      <c r="I265" s="90">
        <v>2.5901878269999998</v>
      </c>
      <c r="J265" s="91">
        <f t="shared" si="3"/>
        <v>-3.0329277007183381E-4</v>
      </c>
      <c r="K265" s="91">
        <f>I265/'סכום נכסי הקרן'!$C$42</f>
        <v>1.3154940066957148E-6</v>
      </c>
    </row>
    <row r="266" spans="2:11">
      <c r="B266" s="86" t="s">
        <v>2568</v>
      </c>
      <c r="C266" s="87" t="s">
        <v>2569</v>
      </c>
      <c r="D266" s="88" t="s">
        <v>619</v>
      </c>
      <c r="E266" s="88" t="s">
        <v>129</v>
      </c>
      <c r="F266" s="97">
        <v>44889</v>
      </c>
      <c r="G266" s="90">
        <v>1407600</v>
      </c>
      <c r="H266" s="98">
        <v>3.14209</v>
      </c>
      <c r="I266" s="90">
        <v>44.228059999999999</v>
      </c>
      <c r="J266" s="91">
        <f t="shared" si="3"/>
        <v>-5.1787946389353764E-3</v>
      </c>
      <c r="K266" s="91">
        <f>I266/'סכום נכסי הקרן'!$C$42</f>
        <v>2.2462366339342108E-5</v>
      </c>
    </row>
    <row r="267" spans="2:11">
      <c r="B267" s="86" t="s">
        <v>2570</v>
      </c>
      <c r="C267" s="87" t="s">
        <v>2571</v>
      </c>
      <c r="D267" s="88" t="s">
        <v>619</v>
      </c>
      <c r="E267" s="88" t="s">
        <v>129</v>
      </c>
      <c r="F267" s="97">
        <v>44909</v>
      </c>
      <c r="G267" s="90">
        <v>647738.793405</v>
      </c>
      <c r="H267" s="98">
        <v>2.9487950000000001</v>
      </c>
      <c r="I267" s="90">
        <v>19.100489880000001</v>
      </c>
      <c r="J267" s="91">
        <f t="shared" si="3"/>
        <v>-2.2365329745773024E-3</v>
      </c>
      <c r="K267" s="91">
        <f>I267/'סכום נכסי הקרן'!$C$42</f>
        <v>9.7006787307753628E-6</v>
      </c>
    </row>
    <row r="268" spans="2:11">
      <c r="B268" s="86" t="s">
        <v>2572</v>
      </c>
      <c r="C268" s="87" t="s">
        <v>2573</v>
      </c>
      <c r="D268" s="88" t="s">
        <v>619</v>
      </c>
      <c r="E268" s="88" t="s">
        <v>129</v>
      </c>
      <c r="F268" s="97">
        <v>44889</v>
      </c>
      <c r="G268" s="90">
        <v>46802.7</v>
      </c>
      <c r="H268" s="98">
        <v>2.9397660000000001</v>
      </c>
      <c r="I268" s="90">
        <v>1.3758900000000001</v>
      </c>
      <c r="J268" s="91">
        <f t="shared" ref="J268:J331" si="4">IFERROR(I268/$I$11,0)</f>
        <v>-1.6110703828666224E-4</v>
      </c>
      <c r="K268" s="91">
        <f>I268/'סכום נכסי הקרן'!$C$42</f>
        <v>6.9878138952143531E-7</v>
      </c>
    </row>
    <row r="269" spans="2:11">
      <c r="B269" s="86" t="s">
        <v>2574</v>
      </c>
      <c r="C269" s="87" t="s">
        <v>2575</v>
      </c>
      <c r="D269" s="88" t="s">
        <v>619</v>
      </c>
      <c r="E269" s="88" t="s">
        <v>129</v>
      </c>
      <c r="F269" s="97">
        <v>44873</v>
      </c>
      <c r="G269" s="90">
        <v>211140</v>
      </c>
      <c r="H269" s="98">
        <v>0.18329100000000001</v>
      </c>
      <c r="I269" s="90">
        <v>0.38700000000000001</v>
      </c>
      <c r="J269" s="91">
        <f t="shared" si="4"/>
        <v>-4.5314977081698604E-5</v>
      </c>
      <c r="K269" s="91">
        <f>I269/'סכום נכסי הקרן'!$C$42</f>
        <v>1.9654797821395276E-7</v>
      </c>
    </row>
    <row r="270" spans="2:11">
      <c r="B270" s="86" t="s">
        <v>2576</v>
      </c>
      <c r="C270" s="87" t="s">
        <v>2577</v>
      </c>
      <c r="D270" s="88" t="s">
        <v>619</v>
      </c>
      <c r="E270" s="88" t="s">
        <v>129</v>
      </c>
      <c r="F270" s="97">
        <v>44922</v>
      </c>
      <c r="G270" s="90">
        <v>128449.69344</v>
      </c>
      <c r="H270" s="98">
        <v>0.15354200000000001</v>
      </c>
      <c r="I270" s="90">
        <v>0.19722422899999997</v>
      </c>
      <c r="J270" s="91">
        <f t="shared" si="4"/>
        <v>-2.3093569553205878E-5</v>
      </c>
      <c r="K270" s="91">
        <f>I270/'סכום נכסי הקרן'!$C$42</f>
        <v>1.0016543530944606E-7</v>
      </c>
    </row>
    <row r="271" spans="2:11">
      <c r="B271" s="86" t="s">
        <v>2578</v>
      </c>
      <c r="C271" s="87" t="s">
        <v>2579</v>
      </c>
      <c r="D271" s="88" t="s">
        <v>619</v>
      </c>
      <c r="E271" s="88" t="s">
        <v>129</v>
      </c>
      <c r="F271" s="97">
        <v>44858</v>
      </c>
      <c r="G271" s="90">
        <v>703800</v>
      </c>
      <c r="H271" s="98">
        <v>-0.470304</v>
      </c>
      <c r="I271" s="90">
        <v>-3.31</v>
      </c>
      <c r="J271" s="91">
        <f t="shared" si="4"/>
        <v>3.8757771095716375E-4</v>
      </c>
      <c r="K271" s="91">
        <f>I271/'סכום נכסי הקרן'!$C$42</f>
        <v>-1.6810692710288983E-6</v>
      </c>
    </row>
    <row r="272" spans="2:11">
      <c r="B272" s="92"/>
      <c r="C272" s="87"/>
      <c r="D272" s="87"/>
      <c r="E272" s="87"/>
      <c r="F272" s="87"/>
      <c r="G272" s="90"/>
      <c r="H272" s="98"/>
      <c r="I272" s="87"/>
      <c r="J272" s="91"/>
      <c r="K272" s="87"/>
    </row>
    <row r="273" spans="2:11">
      <c r="B273" s="85" t="s">
        <v>190</v>
      </c>
      <c r="C273" s="80"/>
      <c r="D273" s="81"/>
      <c r="E273" s="81"/>
      <c r="F273" s="99"/>
      <c r="G273" s="83"/>
      <c r="H273" s="100"/>
      <c r="I273" s="83">
        <v>-809.2179090410001</v>
      </c>
      <c r="J273" s="84">
        <f t="shared" si="4"/>
        <v>9.4753723520136904E-2</v>
      </c>
      <c r="K273" s="84">
        <f>I273/'סכום נכסי הקרן'!$C$42</f>
        <v>-4.1098228412540279E-4</v>
      </c>
    </row>
    <row r="274" spans="2:11">
      <c r="B274" s="86" t="s">
        <v>2580</v>
      </c>
      <c r="C274" s="87" t="s">
        <v>2581</v>
      </c>
      <c r="D274" s="88" t="s">
        <v>619</v>
      </c>
      <c r="E274" s="88" t="s">
        <v>129</v>
      </c>
      <c r="F274" s="97">
        <v>44753</v>
      </c>
      <c r="G274" s="90">
        <v>287426.88121799997</v>
      </c>
      <c r="H274" s="98">
        <v>-4.2522460000000004</v>
      </c>
      <c r="I274" s="90">
        <v>-12.222098963000002</v>
      </c>
      <c r="J274" s="91">
        <f t="shared" si="4"/>
        <v>1.4311217943116211E-3</v>
      </c>
      <c r="K274" s="91">
        <f>I274/'סכום נכסי הקרן'!$C$42</f>
        <v>-6.207309665913434E-6</v>
      </c>
    </row>
    <row r="275" spans="2:11">
      <c r="B275" s="86" t="s">
        <v>2582</v>
      </c>
      <c r="C275" s="87" t="s">
        <v>2583</v>
      </c>
      <c r="D275" s="88" t="s">
        <v>619</v>
      </c>
      <c r="E275" s="88" t="s">
        <v>131</v>
      </c>
      <c r="F275" s="97">
        <v>44733</v>
      </c>
      <c r="G275" s="90">
        <v>150120</v>
      </c>
      <c r="H275" s="98">
        <v>-0.33128800000000003</v>
      </c>
      <c r="I275" s="90">
        <v>-0.49732999999999999</v>
      </c>
      <c r="J275" s="91">
        <f t="shared" si="4"/>
        <v>5.8233843803723938E-5</v>
      </c>
      <c r="K275" s="91">
        <f>I275/'סכום נכסי הקרן'!$C$42</f>
        <v>-2.5258192766187372E-7</v>
      </c>
    </row>
    <row r="276" spans="2:11">
      <c r="B276" s="86" t="s">
        <v>2584</v>
      </c>
      <c r="C276" s="87" t="s">
        <v>2585</v>
      </c>
      <c r="D276" s="88" t="s">
        <v>619</v>
      </c>
      <c r="E276" s="88" t="s">
        <v>133</v>
      </c>
      <c r="F276" s="97">
        <v>44763</v>
      </c>
      <c r="G276" s="90">
        <v>217734.96</v>
      </c>
      <c r="H276" s="98">
        <v>0.96040199999999998</v>
      </c>
      <c r="I276" s="90">
        <v>2.0911300000000002</v>
      </c>
      <c r="J276" s="91">
        <f t="shared" si="4"/>
        <v>-2.4485660988333952E-4</v>
      </c>
      <c r="K276" s="91">
        <f>I276/'סכום נכסי הקרן'!$C$42</f>
        <v>1.0620345573192326E-6</v>
      </c>
    </row>
    <row r="277" spans="2:11">
      <c r="B277" s="86" t="s">
        <v>2584</v>
      </c>
      <c r="C277" s="87" t="s">
        <v>2586</v>
      </c>
      <c r="D277" s="88" t="s">
        <v>619</v>
      </c>
      <c r="E277" s="88" t="s">
        <v>133</v>
      </c>
      <c r="F277" s="97">
        <v>44763</v>
      </c>
      <c r="G277" s="90">
        <v>1868329.679186</v>
      </c>
      <c r="H277" s="98">
        <v>0.96040099999999995</v>
      </c>
      <c r="I277" s="90">
        <v>17.943449223000002</v>
      </c>
      <c r="J277" s="91">
        <f t="shared" si="4"/>
        <v>-2.1010516545397098E-3</v>
      </c>
      <c r="K277" s="91">
        <f>I277/'סכום נכסי הקרן'!$C$42</f>
        <v>9.1130456510733119E-6</v>
      </c>
    </row>
    <row r="278" spans="2:11">
      <c r="B278" s="86" t="s">
        <v>2587</v>
      </c>
      <c r="C278" s="87" t="s">
        <v>2588</v>
      </c>
      <c r="D278" s="88" t="s">
        <v>619</v>
      </c>
      <c r="E278" s="88" t="s">
        <v>129</v>
      </c>
      <c r="F278" s="97">
        <v>44768</v>
      </c>
      <c r="G278" s="90">
        <v>628713.10906099994</v>
      </c>
      <c r="H278" s="98">
        <v>5.0507939999999998</v>
      </c>
      <c r="I278" s="90">
        <v>31.755004541999998</v>
      </c>
      <c r="J278" s="91">
        <f t="shared" si="4"/>
        <v>-3.7182876047802708E-3</v>
      </c>
      <c r="K278" s="91">
        <f>I278/'סכום נכסי הקרן'!$C$42</f>
        <v>1.6127601914483167E-5</v>
      </c>
    </row>
    <row r="279" spans="2:11">
      <c r="B279" s="86" t="s">
        <v>2589</v>
      </c>
      <c r="C279" s="87" t="s">
        <v>2590</v>
      </c>
      <c r="D279" s="88" t="s">
        <v>619</v>
      </c>
      <c r="E279" s="88" t="s">
        <v>129</v>
      </c>
      <c r="F279" s="97">
        <v>44768</v>
      </c>
      <c r="G279" s="90">
        <v>269063.60869700002</v>
      </c>
      <c r="H279" s="98">
        <v>4.9150239999999998</v>
      </c>
      <c r="I279" s="90">
        <v>13.224541343</v>
      </c>
      <c r="J279" s="91">
        <f t="shared" si="4"/>
        <v>-1.5485007438605185E-3</v>
      </c>
      <c r="K279" s="91">
        <f>I279/'סכום נכסי הקרן'!$C$42</f>
        <v>6.7164260045826397E-6</v>
      </c>
    </row>
    <row r="280" spans="2:11">
      <c r="B280" s="86" t="s">
        <v>2591</v>
      </c>
      <c r="C280" s="87" t="s">
        <v>2592</v>
      </c>
      <c r="D280" s="88" t="s">
        <v>619</v>
      </c>
      <c r="E280" s="88" t="s">
        <v>129</v>
      </c>
      <c r="F280" s="97">
        <v>44749</v>
      </c>
      <c r="G280" s="90">
        <v>88897.713728999996</v>
      </c>
      <c r="H280" s="98">
        <v>4.0701510000000001</v>
      </c>
      <c r="I280" s="90">
        <v>3.618271596</v>
      </c>
      <c r="J280" s="91">
        <f t="shared" si="4"/>
        <v>-4.2367414586072614E-4</v>
      </c>
      <c r="K280" s="91">
        <f>I280/'סכום נכסי הקרן'!$C$42</f>
        <v>1.8376329892061294E-6</v>
      </c>
    </row>
    <row r="281" spans="2:11">
      <c r="B281" s="86" t="s">
        <v>2593</v>
      </c>
      <c r="C281" s="87" t="s">
        <v>2594</v>
      </c>
      <c r="D281" s="88" t="s">
        <v>619</v>
      </c>
      <c r="E281" s="88" t="s">
        <v>129</v>
      </c>
      <c r="F281" s="97">
        <v>44749</v>
      </c>
      <c r="G281" s="90">
        <v>88849.858516999986</v>
      </c>
      <c r="H281" s="98">
        <v>4.0185000000000004</v>
      </c>
      <c r="I281" s="90">
        <v>3.5704314539999995</v>
      </c>
      <c r="J281" s="91">
        <f t="shared" si="4"/>
        <v>-4.1807240183407179E-4</v>
      </c>
      <c r="K281" s="91">
        <f>I281/'סכום נכסי הקרן'!$C$42</f>
        <v>1.8133361334242987E-6</v>
      </c>
    </row>
    <row r="282" spans="2:11">
      <c r="B282" s="86" t="s">
        <v>2595</v>
      </c>
      <c r="C282" s="87" t="s">
        <v>2596</v>
      </c>
      <c r="D282" s="88" t="s">
        <v>619</v>
      </c>
      <c r="E282" s="88" t="s">
        <v>129</v>
      </c>
      <c r="F282" s="97">
        <v>44749</v>
      </c>
      <c r="G282" s="90">
        <v>3116846.9915649998</v>
      </c>
      <c r="H282" s="98">
        <v>3.9991669999999999</v>
      </c>
      <c r="I282" s="90">
        <v>124.64792875500001</v>
      </c>
      <c r="J282" s="91">
        <f t="shared" si="4"/>
        <v>-1.4595395438795931E-2</v>
      </c>
      <c r="K282" s="91">
        <f>I282/'סכום נכסי הקרן'!$C$42</f>
        <v>6.3305680582305103E-5</v>
      </c>
    </row>
    <row r="283" spans="2:11">
      <c r="B283" s="86" t="s">
        <v>2597</v>
      </c>
      <c r="C283" s="87" t="s">
        <v>2598</v>
      </c>
      <c r="D283" s="88" t="s">
        <v>619</v>
      </c>
      <c r="E283" s="88" t="s">
        <v>129</v>
      </c>
      <c r="F283" s="97">
        <v>44749</v>
      </c>
      <c r="G283" s="90">
        <v>266483.997217</v>
      </c>
      <c r="H283" s="98">
        <v>3.994888</v>
      </c>
      <c r="I283" s="90">
        <v>10.645736414</v>
      </c>
      <c r="J283" s="91">
        <f t="shared" si="4"/>
        <v>-1.2465408310548172E-3</v>
      </c>
      <c r="K283" s="91">
        <f>I283/'סכום נכסי הקרן'!$C$42</f>
        <v>5.4067130975978179E-6</v>
      </c>
    </row>
    <row r="284" spans="2:11">
      <c r="B284" s="86" t="s">
        <v>2599</v>
      </c>
      <c r="C284" s="87" t="s">
        <v>2600</v>
      </c>
      <c r="D284" s="88" t="s">
        <v>619</v>
      </c>
      <c r="E284" s="88" t="s">
        <v>129</v>
      </c>
      <c r="F284" s="97">
        <v>44804</v>
      </c>
      <c r="G284" s="90">
        <v>212812.375374</v>
      </c>
      <c r="H284" s="98">
        <v>3.2850470000000001</v>
      </c>
      <c r="I284" s="90">
        <v>6.990986693</v>
      </c>
      <c r="J284" s="91">
        <f t="shared" si="4"/>
        <v>-8.1859535341538732E-4</v>
      </c>
      <c r="K284" s="91">
        <f>I284/'סכום נכסי הקרן'!$C$42</f>
        <v>3.550553747363818E-6</v>
      </c>
    </row>
    <row r="285" spans="2:11">
      <c r="B285" s="86" t="s">
        <v>2601</v>
      </c>
      <c r="C285" s="87" t="s">
        <v>2602</v>
      </c>
      <c r="D285" s="88" t="s">
        <v>619</v>
      </c>
      <c r="E285" s="88" t="s">
        <v>131</v>
      </c>
      <c r="F285" s="97">
        <v>44832</v>
      </c>
      <c r="G285" s="90">
        <v>113055.17266099999</v>
      </c>
      <c r="H285" s="98">
        <v>-10.748732</v>
      </c>
      <c r="I285" s="90">
        <v>-12.151997392</v>
      </c>
      <c r="J285" s="91">
        <f t="shared" si="4"/>
        <v>1.422913393579693E-3</v>
      </c>
      <c r="K285" s="91">
        <f>I285/'סכום נכסי הקרן'!$C$42</f>
        <v>-6.1717067665602758E-6</v>
      </c>
    </row>
    <row r="286" spans="2:11">
      <c r="B286" s="86" t="s">
        <v>2603</v>
      </c>
      <c r="C286" s="87" t="s">
        <v>2604</v>
      </c>
      <c r="D286" s="88" t="s">
        <v>619</v>
      </c>
      <c r="E286" s="88" t="s">
        <v>131</v>
      </c>
      <c r="F286" s="97">
        <v>44832</v>
      </c>
      <c r="G286" s="90">
        <v>189912.44</v>
      </c>
      <c r="H286" s="98">
        <v>-10.741871</v>
      </c>
      <c r="I286" s="90">
        <v>-20.40015</v>
      </c>
      <c r="J286" s="91">
        <f t="shared" si="4"/>
        <v>2.388714030266702E-3</v>
      </c>
      <c r="K286" s="91">
        <f>I286/'סכום נכסי הקרן'!$C$42</f>
        <v>-1.0360744800416973E-5</v>
      </c>
    </row>
    <row r="287" spans="2:11">
      <c r="B287" s="86" t="s">
        <v>2605</v>
      </c>
      <c r="C287" s="87" t="s">
        <v>2606</v>
      </c>
      <c r="D287" s="88" t="s">
        <v>619</v>
      </c>
      <c r="E287" s="88" t="s">
        <v>131</v>
      </c>
      <c r="F287" s="97">
        <v>44825</v>
      </c>
      <c r="G287" s="90">
        <v>429239.83484700002</v>
      </c>
      <c r="H287" s="98">
        <v>-6.69991</v>
      </c>
      <c r="I287" s="90">
        <v>-28.758681648</v>
      </c>
      <c r="J287" s="91">
        <f t="shared" si="4"/>
        <v>3.3674392759146929E-3</v>
      </c>
      <c r="K287" s="91">
        <f>I287/'סכום נכסי הקרן'!$C$42</f>
        <v>-1.4605841689956348E-5</v>
      </c>
    </row>
    <row r="288" spans="2:11">
      <c r="B288" s="86" t="s">
        <v>2607</v>
      </c>
      <c r="C288" s="87" t="s">
        <v>2608</v>
      </c>
      <c r="D288" s="88" t="s">
        <v>619</v>
      </c>
      <c r="E288" s="88" t="s">
        <v>131</v>
      </c>
      <c r="F288" s="97">
        <v>44811</v>
      </c>
      <c r="G288" s="90">
        <v>348288.788252</v>
      </c>
      <c r="H288" s="98">
        <v>-6.9852280000000002</v>
      </c>
      <c r="I288" s="90">
        <v>-24.328766122000005</v>
      </c>
      <c r="J288" s="91">
        <f t="shared" si="4"/>
        <v>2.848727336548929E-3</v>
      </c>
      <c r="K288" s="91">
        <f>I288/'סכום נכסי הקרן'!$C$42</f>
        <v>-1.2355994299016043E-5</v>
      </c>
    </row>
    <row r="289" spans="2:11">
      <c r="B289" s="86" t="s">
        <v>2609</v>
      </c>
      <c r="C289" s="87" t="s">
        <v>2610</v>
      </c>
      <c r="D289" s="88" t="s">
        <v>619</v>
      </c>
      <c r="E289" s="88" t="s">
        <v>131</v>
      </c>
      <c r="F289" s="97">
        <v>44811</v>
      </c>
      <c r="G289" s="90">
        <v>917571.20590399997</v>
      </c>
      <c r="H289" s="98">
        <v>-6.9373389999999997</v>
      </c>
      <c r="I289" s="90">
        <v>-63.655020576000005</v>
      </c>
      <c r="J289" s="91">
        <f t="shared" si="4"/>
        <v>7.4535550349780185E-3</v>
      </c>
      <c r="K289" s="91">
        <f>I289/'סכום נכסי הקרן'!$C$42</f>
        <v>-3.2328851672817475E-5</v>
      </c>
    </row>
    <row r="290" spans="2:11">
      <c r="B290" s="86" t="s">
        <v>2611</v>
      </c>
      <c r="C290" s="87" t="s">
        <v>2612</v>
      </c>
      <c r="D290" s="88" t="s">
        <v>619</v>
      </c>
      <c r="E290" s="88" t="s">
        <v>131</v>
      </c>
      <c r="F290" s="97">
        <v>44823</v>
      </c>
      <c r="G290" s="90">
        <v>681938.28</v>
      </c>
      <c r="H290" s="98">
        <v>-6.0082139999999997</v>
      </c>
      <c r="I290" s="90">
        <v>-40.97231</v>
      </c>
      <c r="J290" s="91">
        <f t="shared" si="4"/>
        <v>4.7975692212771327E-3</v>
      </c>
      <c r="K290" s="91">
        <f>I290/'סכום נכסי הקרן'!$C$42</f>
        <v>-2.080884933657705E-5</v>
      </c>
    </row>
    <row r="291" spans="2:11">
      <c r="B291" s="86" t="s">
        <v>2613</v>
      </c>
      <c r="C291" s="87" t="s">
        <v>2614</v>
      </c>
      <c r="D291" s="88" t="s">
        <v>619</v>
      </c>
      <c r="E291" s="88" t="s">
        <v>131</v>
      </c>
      <c r="F291" s="97">
        <v>44804</v>
      </c>
      <c r="G291" s="90">
        <v>619045.46866500005</v>
      </c>
      <c r="H291" s="98">
        <v>-5.8362429999999996</v>
      </c>
      <c r="I291" s="90">
        <v>-36.128996844</v>
      </c>
      <c r="J291" s="91">
        <f t="shared" si="4"/>
        <v>4.2304513280894598E-3</v>
      </c>
      <c r="K291" s="91">
        <f>I291/'סכום נכסי הקרן'!$C$42</f>
        <v>-1.8349047246993488E-5</v>
      </c>
    </row>
    <row r="292" spans="2:11">
      <c r="B292" s="86" t="s">
        <v>2615</v>
      </c>
      <c r="C292" s="87" t="s">
        <v>2616</v>
      </c>
      <c r="D292" s="88" t="s">
        <v>619</v>
      </c>
      <c r="E292" s="88" t="s">
        <v>131</v>
      </c>
      <c r="F292" s="97">
        <v>44755</v>
      </c>
      <c r="G292" s="90">
        <v>349754.991002</v>
      </c>
      <c r="H292" s="98">
        <v>-4.4255389999999997</v>
      </c>
      <c r="I292" s="90">
        <v>-15.478542708999999</v>
      </c>
      <c r="J292" s="91">
        <f t="shared" si="4"/>
        <v>1.8124284447452919E-3</v>
      </c>
      <c r="K292" s="91">
        <f>I292/'סכום נכסי הקרן'!$C$42</f>
        <v>-7.8611790055614196E-6</v>
      </c>
    </row>
    <row r="293" spans="2:11">
      <c r="B293" s="86" t="s">
        <v>2617</v>
      </c>
      <c r="C293" s="87" t="s">
        <v>2618</v>
      </c>
      <c r="D293" s="88" t="s">
        <v>619</v>
      </c>
      <c r="E293" s="88" t="s">
        <v>131</v>
      </c>
      <c r="F293" s="97">
        <v>44753</v>
      </c>
      <c r="G293" s="90">
        <v>475652.11329499999</v>
      </c>
      <c r="H293" s="98">
        <v>-4.3108890000000004</v>
      </c>
      <c r="I293" s="90">
        <v>-20.504835149999998</v>
      </c>
      <c r="J293" s="91">
        <f t="shared" si="4"/>
        <v>2.4009719247706919E-3</v>
      </c>
      <c r="K293" s="91">
        <f>I293/'סכום נכסי הקרן'!$C$42</f>
        <v>-1.0413911866519102E-5</v>
      </c>
    </row>
    <row r="294" spans="2:11">
      <c r="B294" s="86" t="s">
        <v>2619</v>
      </c>
      <c r="C294" s="87" t="s">
        <v>2620</v>
      </c>
      <c r="D294" s="88" t="s">
        <v>619</v>
      </c>
      <c r="E294" s="88" t="s">
        <v>131</v>
      </c>
      <c r="F294" s="97">
        <v>44753</v>
      </c>
      <c r="G294" s="90">
        <v>4479690.34</v>
      </c>
      <c r="H294" s="98">
        <v>-4.1550459999999996</v>
      </c>
      <c r="I294" s="90">
        <v>-186.13317999999998</v>
      </c>
      <c r="J294" s="91">
        <f t="shared" si="4"/>
        <v>2.1794885751534054E-2</v>
      </c>
      <c r="K294" s="91">
        <f>I294/'סכום נכסי הקרן'!$C$42</f>
        <v>-9.4532558675797785E-5</v>
      </c>
    </row>
    <row r="295" spans="2:11">
      <c r="B295" s="86" t="s">
        <v>2621</v>
      </c>
      <c r="C295" s="87" t="s">
        <v>2622</v>
      </c>
      <c r="D295" s="88" t="s">
        <v>619</v>
      </c>
      <c r="E295" s="88" t="s">
        <v>131</v>
      </c>
      <c r="F295" s="97">
        <v>44753</v>
      </c>
      <c r="G295" s="90">
        <v>4173257.76</v>
      </c>
      <c r="H295" s="98">
        <v>-4.1550459999999996</v>
      </c>
      <c r="I295" s="90">
        <v>-173.40076000000002</v>
      </c>
      <c r="J295" s="91">
        <f t="shared" si="4"/>
        <v>2.0304008954390492E-2</v>
      </c>
      <c r="K295" s="91">
        <f>I295/'סכום נכסי הקרן'!$C$42</f>
        <v>-8.8066069247449239E-5</v>
      </c>
    </row>
    <row r="296" spans="2:11">
      <c r="B296" s="86" t="s">
        <v>2623</v>
      </c>
      <c r="C296" s="87" t="s">
        <v>2624</v>
      </c>
      <c r="D296" s="88" t="s">
        <v>619</v>
      </c>
      <c r="E296" s="88" t="s">
        <v>131</v>
      </c>
      <c r="F296" s="97">
        <v>44777</v>
      </c>
      <c r="G296" s="90">
        <v>1274634.5900000001</v>
      </c>
      <c r="H296" s="98">
        <v>-3.5254099999999999</v>
      </c>
      <c r="I296" s="90">
        <v>-44.936089999999993</v>
      </c>
      <c r="J296" s="91">
        <f t="shared" si="4"/>
        <v>5.2616999702613573E-3</v>
      </c>
      <c r="K296" s="91">
        <f>I296/'סכום נכסי הקרן'!$C$42</f>
        <v>-2.282195772180935E-5</v>
      </c>
    </row>
    <row r="297" spans="2:11">
      <c r="B297" s="86" t="s">
        <v>2625</v>
      </c>
      <c r="C297" s="87" t="s">
        <v>2626</v>
      </c>
      <c r="D297" s="88" t="s">
        <v>619</v>
      </c>
      <c r="E297" s="88" t="s">
        <v>131</v>
      </c>
      <c r="F297" s="97">
        <v>44769</v>
      </c>
      <c r="G297" s="90">
        <v>1334380.185202</v>
      </c>
      <c r="H297" s="98">
        <v>-3.8153990000000002</v>
      </c>
      <c r="I297" s="90">
        <v>-50.911927924000004</v>
      </c>
      <c r="J297" s="91">
        <f t="shared" si="4"/>
        <v>5.9614285453776514E-3</v>
      </c>
      <c r="K297" s="91">
        <f>I297/'סכום נכסי הקרן'!$C$42</f>
        <v>-2.5856941861593503E-5</v>
      </c>
    </row>
    <row r="298" spans="2:11">
      <c r="B298" s="86" t="s">
        <v>2625</v>
      </c>
      <c r="C298" s="87" t="s">
        <v>2627</v>
      </c>
      <c r="D298" s="88" t="s">
        <v>619</v>
      </c>
      <c r="E298" s="88" t="s">
        <v>131</v>
      </c>
      <c r="F298" s="97">
        <v>44769</v>
      </c>
      <c r="G298" s="90">
        <v>3842112.82</v>
      </c>
      <c r="H298" s="98">
        <v>-3.8153990000000002</v>
      </c>
      <c r="I298" s="90">
        <v>-146.59192999999999</v>
      </c>
      <c r="J298" s="91">
        <f t="shared" si="4"/>
        <v>1.7164883587369419E-2</v>
      </c>
      <c r="K298" s="91">
        <f>I298/'סכום נכסי הקרן'!$C$42</f>
        <v>-7.4450510242845703E-5</v>
      </c>
    </row>
    <row r="299" spans="2:11">
      <c r="B299" s="86" t="s">
        <v>2628</v>
      </c>
      <c r="C299" s="87" t="s">
        <v>2629</v>
      </c>
      <c r="D299" s="88" t="s">
        <v>619</v>
      </c>
      <c r="E299" s="88" t="s">
        <v>131</v>
      </c>
      <c r="F299" s="97">
        <v>44763</v>
      </c>
      <c r="G299" s="90">
        <v>287046.66654599999</v>
      </c>
      <c r="H299" s="98">
        <v>-3.4954079999999998</v>
      </c>
      <c r="I299" s="90">
        <v>-10.033452248</v>
      </c>
      <c r="J299" s="91">
        <f t="shared" si="4"/>
        <v>1.1748466632259362E-3</v>
      </c>
      <c r="K299" s="91">
        <f>I299/'סכום נכסי הקרן'!$C$42</f>
        <v>-5.0957487179603081E-6</v>
      </c>
    </row>
    <row r="300" spans="2:11">
      <c r="B300" s="86" t="s">
        <v>2630</v>
      </c>
      <c r="C300" s="87" t="s">
        <v>2631</v>
      </c>
      <c r="D300" s="88" t="s">
        <v>619</v>
      </c>
      <c r="E300" s="88" t="s">
        <v>131</v>
      </c>
      <c r="F300" s="97">
        <v>44769</v>
      </c>
      <c r="G300" s="90">
        <v>1473856.5767600001</v>
      </c>
      <c r="H300" s="98">
        <v>-3.765266</v>
      </c>
      <c r="I300" s="90">
        <v>-55.494620341000001</v>
      </c>
      <c r="J300" s="91">
        <f t="shared" si="4"/>
        <v>6.4980295837467183E-3</v>
      </c>
      <c r="K300" s="91">
        <f>I300/'סכום נכסי הקרן'!$C$42</f>
        <v>-2.8184380955489529E-5</v>
      </c>
    </row>
    <row r="301" spans="2:11">
      <c r="B301" s="86" t="s">
        <v>2632</v>
      </c>
      <c r="C301" s="87" t="s">
        <v>2633</v>
      </c>
      <c r="D301" s="88" t="s">
        <v>619</v>
      </c>
      <c r="E301" s="88" t="s">
        <v>131</v>
      </c>
      <c r="F301" s="97">
        <v>44777</v>
      </c>
      <c r="G301" s="90">
        <v>155844.08309599999</v>
      </c>
      <c r="H301" s="98">
        <v>-3.4096000000000002</v>
      </c>
      <c r="I301" s="90">
        <v>-5.3136605289999999</v>
      </c>
      <c r="J301" s="91">
        <f t="shared" si="4"/>
        <v>6.2219226121850509E-4</v>
      </c>
      <c r="K301" s="91">
        <f>I301/'סכום נכסי הקרן'!$C$42</f>
        <v>-2.6986801909308338E-6</v>
      </c>
    </row>
    <row r="302" spans="2:11">
      <c r="B302" s="86" t="s">
        <v>2634</v>
      </c>
      <c r="C302" s="87" t="s">
        <v>2635</v>
      </c>
      <c r="D302" s="88" t="s">
        <v>619</v>
      </c>
      <c r="E302" s="88" t="s">
        <v>131</v>
      </c>
      <c r="F302" s="97">
        <v>44747</v>
      </c>
      <c r="G302" s="90">
        <v>191661.63</v>
      </c>
      <c r="H302" s="98">
        <v>-2.1530909999999999</v>
      </c>
      <c r="I302" s="90">
        <v>-4.1266499999999997</v>
      </c>
      <c r="J302" s="91">
        <f t="shared" si="4"/>
        <v>4.8320168003667058E-4</v>
      </c>
      <c r="K302" s="91">
        <f>I302/'סכום נכסי הקרן'!$C$42</f>
        <v>-2.0958261351333543E-6</v>
      </c>
    </row>
    <row r="303" spans="2:11">
      <c r="B303" s="86" t="s">
        <v>2636</v>
      </c>
      <c r="C303" s="87" t="s">
        <v>2637</v>
      </c>
      <c r="D303" s="88" t="s">
        <v>619</v>
      </c>
      <c r="E303" s="88" t="s">
        <v>131</v>
      </c>
      <c r="F303" s="97">
        <v>44784</v>
      </c>
      <c r="G303" s="90">
        <v>607256.76172399998</v>
      </c>
      <c r="H303" s="98">
        <v>-2.1307990000000001</v>
      </c>
      <c r="I303" s="90">
        <v>-12.939423858</v>
      </c>
      <c r="J303" s="91">
        <f t="shared" si="4"/>
        <v>1.5151154924435506E-3</v>
      </c>
      <c r="K303" s="91">
        <f>I303/'סכום נכסי הקרן'!$C$42</f>
        <v>-6.5716217016622338E-6</v>
      </c>
    </row>
    <row r="304" spans="2:11">
      <c r="B304" s="86" t="s">
        <v>2638</v>
      </c>
      <c r="C304" s="87" t="s">
        <v>2639</v>
      </c>
      <c r="D304" s="88" t="s">
        <v>619</v>
      </c>
      <c r="E304" s="88" t="s">
        <v>131</v>
      </c>
      <c r="F304" s="97">
        <v>44728</v>
      </c>
      <c r="G304" s="90">
        <v>307628.81186999998</v>
      </c>
      <c r="H304" s="98">
        <v>-0.59475699999999998</v>
      </c>
      <c r="I304" s="90">
        <v>-1.8296452110000001</v>
      </c>
      <c r="J304" s="91">
        <f t="shared" si="4"/>
        <v>2.1423858088915918E-4</v>
      </c>
      <c r="K304" s="91">
        <f>I304/'סכום נכסי הקרן'!$C$42</f>
        <v>-9.2923273144933073E-7</v>
      </c>
    </row>
    <row r="305" spans="2:11">
      <c r="B305" s="86" t="s">
        <v>2640</v>
      </c>
      <c r="C305" s="87" t="s">
        <v>2641</v>
      </c>
      <c r="D305" s="88" t="s">
        <v>619</v>
      </c>
      <c r="E305" s="88" t="s">
        <v>131</v>
      </c>
      <c r="F305" s="97">
        <v>44742</v>
      </c>
      <c r="G305" s="90">
        <v>241160.38</v>
      </c>
      <c r="H305" s="98">
        <v>-0.673485</v>
      </c>
      <c r="I305" s="90">
        <v>-1.62418</v>
      </c>
      <c r="J305" s="91">
        <f t="shared" si="4"/>
        <v>1.9018005032701092E-4</v>
      </c>
      <c r="K305" s="91">
        <f>I305/'סכום נכסי הקרן'!$C$42</f>
        <v>-8.2488189988511048E-7</v>
      </c>
    </row>
    <row r="306" spans="2:11">
      <c r="B306" s="86" t="s">
        <v>2642</v>
      </c>
      <c r="C306" s="87" t="s">
        <v>2643</v>
      </c>
      <c r="D306" s="88" t="s">
        <v>619</v>
      </c>
      <c r="E306" s="88" t="s">
        <v>131</v>
      </c>
      <c r="F306" s="97">
        <v>44732</v>
      </c>
      <c r="G306" s="90">
        <v>523234.60878300003</v>
      </c>
      <c r="H306" s="98">
        <v>7.1401999999999993E-2</v>
      </c>
      <c r="I306" s="90">
        <v>0.37359970800000003</v>
      </c>
      <c r="J306" s="91">
        <f t="shared" si="4"/>
        <v>-4.3745897172478787E-5</v>
      </c>
      <c r="K306" s="91">
        <f>I306/'סכום נכסי הקרן'!$C$42</f>
        <v>1.8974229268403907E-7</v>
      </c>
    </row>
    <row r="307" spans="2:11">
      <c r="B307" s="86" t="s">
        <v>2644</v>
      </c>
      <c r="C307" s="87" t="s">
        <v>2645</v>
      </c>
      <c r="D307" s="88" t="s">
        <v>619</v>
      </c>
      <c r="E307" s="88" t="s">
        <v>131</v>
      </c>
      <c r="F307" s="97">
        <v>44732</v>
      </c>
      <c r="G307" s="90">
        <v>557755.97723399999</v>
      </c>
      <c r="H307" s="98">
        <v>0.13101699999999999</v>
      </c>
      <c r="I307" s="90">
        <v>0.73075447599999999</v>
      </c>
      <c r="J307" s="91">
        <f t="shared" si="4"/>
        <v>-8.5566207576973311E-5</v>
      </c>
      <c r="K307" s="91">
        <f>I307/'סכום נכסי הקרן'!$C$42</f>
        <v>3.7113259645632159E-7</v>
      </c>
    </row>
    <row r="308" spans="2:11">
      <c r="B308" s="86" t="s">
        <v>2646</v>
      </c>
      <c r="C308" s="87" t="s">
        <v>2647</v>
      </c>
      <c r="D308" s="88" t="s">
        <v>619</v>
      </c>
      <c r="E308" s="88" t="s">
        <v>131</v>
      </c>
      <c r="F308" s="97">
        <v>44732</v>
      </c>
      <c r="G308" s="90">
        <v>309873.09698999999</v>
      </c>
      <c r="H308" s="98">
        <v>0.13381000000000001</v>
      </c>
      <c r="I308" s="90">
        <v>0.41463990899999997</v>
      </c>
      <c r="J308" s="91">
        <f t="shared" si="4"/>
        <v>-4.8551415952177239E-5</v>
      </c>
      <c r="K308" s="91">
        <f>I308/'סכום נכסי הקרן'!$C$42</f>
        <v>2.1058562222420502E-7</v>
      </c>
    </row>
    <row r="309" spans="2:11">
      <c r="B309" s="86" t="s">
        <v>2648</v>
      </c>
      <c r="C309" s="87" t="s">
        <v>2649</v>
      </c>
      <c r="D309" s="88" t="s">
        <v>619</v>
      </c>
      <c r="E309" s="88" t="s">
        <v>131</v>
      </c>
      <c r="F309" s="97">
        <v>44732</v>
      </c>
      <c r="G309" s="90">
        <v>248067.16002700001</v>
      </c>
      <c r="H309" s="98">
        <v>5.3280000000000001E-2</v>
      </c>
      <c r="I309" s="90">
        <v>0.13216983499999999</v>
      </c>
      <c r="J309" s="91">
        <f t="shared" si="4"/>
        <v>-1.5476157736219342E-5</v>
      </c>
      <c r="K309" s="91">
        <f>I309/'סכום נכסי הקרן'!$C$42</f>
        <v>6.7125875581709894E-8</v>
      </c>
    </row>
    <row r="310" spans="2:11">
      <c r="B310" s="86" t="s">
        <v>2650</v>
      </c>
      <c r="C310" s="87" t="s">
        <v>2651</v>
      </c>
      <c r="D310" s="88" t="s">
        <v>619</v>
      </c>
      <c r="E310" s="88" t="s">
        <v>131</v>
      </c>
      <c r="F310" s="97">
        <v>44732</v>
      </c>
      <c r="G310" s="90">
        <v>372121.53650400008</v>
      </c>
      <c r="H310" s="98">
        <v>5.8866000000000002E-2</v>
      </c>
      <c r="I310" s="90">
        <v>0.21905123299999998</v>
      </c>
      <c r="J310" s="91">
        <f t="shared" si="4"/>
        <v>-2.5649358147578344E-5</v>
      </c>
      <c r="K310" s="91">
        <f>I310/'סכום נכסי הקרן'!$C$42</f>
        <v>1.1125084488739919E-7</v>
      </c>
    </row>
    <row r="311" spans="2:11">
      <c r="B311" s="86" t="s">
        <v>2652</v>
      </c>
      <c r="C311" s="87" t="s">
        <v>2653</v>
      </c>
      <c r="D311" s="88" t="s">
        <v>619</v>
      </c>
      <c r="E311" s="88" t="s">
        <v>131</v>
      </c>
      <c r="F311" s="97">
        <v>44732</v>
      </c>
      <c r="G311" s="90">
        <v>894705.49324999982</v>
      </c>
      <c r="H311" s="98">
        <v>0.23913200000000001</v>
      </c>
      <c r="I311" s="90">
        <v>2.1395286200000001</v>
      </c>
      <c r="J311" s="91">
        <f t="shared" si="4"/>
        <v>-2.5052374775436239E-4</v>
      </c>
      <c r="K311" s="91">
        <f>I311/'סכום נכסי הקרן'!$C$42</f>
        <v>1.0866150506250346E-6</v>
      </c>
    </row>
    <row r="312" spans="2:11">
      <c r="B312" s="86" t="s">
        <v>2652</v>
      </c>
      <c r="C312" s="87" t="s">
        <v>2654</v>
      </c>
      <c r="D312" s="88" t="s">
        <v>619</v>
      </c>
      <c r="E312" s="88" t="s">
        <v>131</v>
      </c>
      <c r="F312" s="97">
        <v>44732</v>
      </c>
      <c r="G312" s="90">
        <v>927290.81</v>
      </c>
      <c r="H312" s="98">
        <v>0.23913200000000001</v>
      </c>
      <c r="I312" s="90">
        <v>2.2174499999999999</v>
      </c>
      <c r="J312" s="91">
        <f t="shared" si="4"/>
        <v>-2.5964779310029085E-4</v>
      </c>
      <c r="K312" s="91">
        <f>I312/'סכום נכסי הקרן'!$C$42</f>
        <v>1.1261894426111874E-6</v>
      </c>
    </row>
    <row r="313" spans="2:11">
      <c r="B313" s="86" t="s">
        <v>2655</v>
      </c>
      <c r="C313" s="87" t="s">
        <v>2656</v>
      </c>
      <c r="D313" s="88" t="s">
        <v>619</v>
      </c>
      <c r="E313" s="88" t="s">
        <v>131</v>
      </c>
      <c r="F313" s="97">
        <v>44740</v>
      </c>
      <c r="G313" s="90">
        <v>2451923.92</v>
      </c>
      <c r="H313" s="98">
        <v>0.64707700000000001</v>
      </c>
      <c r="I313" s="90">
        <v>15.86584</v>
      </c>
      <c r="J313" s="91">
        <f t="shared" si="4"/>
        <v>-1.8577782325113615E-3</v>
      </c>
      <c r="K313" s="91">
        <f>I313/'סכום נכסי הקרן'!$C$42</f>
        <v>8.0578779707133338E-6</v>
      </c>
    </row>
    <row r="314" spans="2:11">
      <c r="B314" s="86" t="s">
        <v>2657</v>
      </c>
      <c r="C314" s="87" t="s">
        <v>2658</v>
      </c>
      <c r="D314" s="88" t="s">
        <v>619</v>
      </c>
      <c r="E314" s="88" t="s">
        <v>131</v>
      </c>
      <c r="F314" s="97">
        <v>44740</v>
      </c>
      <c r="G314" s="90">
        <v>79541.252391000002</v>
      </c>
      <c r="H314" s="98">
        <v>0.648922</v>
      </c>
      <c r="I314" s="90">
        <v>0.51616086600000011</v>
      </c>
      <c r="J314" s="91">
        <f t="shared" si="4"/>
        <v>-6.0438805719017329E-5</v>
      </c>
      <c r="K314" s="91">
        <f>I314/'סכום נכסי הקרן'!$C$42</f>
        <v>2.6214567091850905E-7</v>
      </c>
    </row>
    <row r="315" spans="2:11">
      <c r="B315" s="86" t="s">
        <v>2659</v>
      </c>
      <c r="C315" s="87" t="s">
        <v>2660</v>
      </c>
      <c r="D315" s="88" t="s">
        <v>619</v>
      </c>
      <c r="E315" s="88" t="s">
        <v>132</v>
      </c>
      <c r="F315" s="97">
        <v>44781</v>
      </c>
      <c r="G315" s="90">
        <v>562969.53533400001</v>
      </c>
      <c r="H315" s="98">
        <v>0.88769699999999996</v>
      </c>
      <c r="I315" s="90">
        <v>4.9974643430000008</v>
      </c>
      <c r="J315" s="91">
        <f t="shared" si="4"/>
        <v>-5.8516791258307751E-4</v>
      </c>
      <c r="K315" s="91">
        <f>I315/'סכום נכסי הקרן'!$C$42</f>
        <v>2.5380917643745991E-6</v>
      </c>
    </row>
    <row r="316" spans="2:11">
      <c r="B316" s="86" t="s">
        <v>2661</v>
      </c>
      <c r="C316" s="87" t="s">
        <v>2662</v>
      </c>
      <c r="D316" s="88" t="s">
        <v>619</v>
      </c>
      <c r="E316" s="88" t="s">
        <v>132</v>
      </c>
      <c r="F316" s="97">
        <v>44781</v>
      </c>
      <c r="G316" s="90">
        <v>141081.22755400001</v>
      </c>
      <c r="H316" s="98">
        <v>0.98929500000000004</v>
      </c>
      <c r="I316" s="90">
        <v>1.3957093930000002</v>
      </c>
      <c r="J316" s="91">
        <f t="shared" si="4"/>
        <v>-1.6342774975841465E-4</v>
      </c>
      <c r="K316" s="91">
        <f>I316/'סכום נכסי הקרן'!$C$42</f>
        <v>7.0884718183042183E-7</v>
      </c>
    </row>
    <row r="317" spans="2:11">
      <c r="B317" s="86" t="s">
        <v>2663</v>
      </c>
      <c r="C317" s="87" t="s">
        <v>2664</v>
      </c>
      <c r="D317" s="88" t="s">
        <v>619</v>
      </c>
      <c r="E317" s="88" t="s">
        <v>132</v>
      </c>
      <c r="F317" s="97">
        <v>44725</v>
      </c>
      <c r="G317" s="90">
        <v>188829.50381600001</v>
      </c>
      <c r="H317" s="98">
        <v>1.522994</v>
      </c>
      <c r="I317" s="90">
        <v>2.8758611580000002</v>
      </c>
      <c r="J317" s="91">
        <f t="shared" si="4"/>
        <v>-3.3674310714448889E-4</v>
      </c>
      <c r="K317" s="91">
        <f>I317/'סכום נכסי הקרן'!$C$42</f>
        <v>1.4605806104106899E-6</v>
      </c>
    </row>
    <row r="318" spans="2:11">
      <c r="B318" s="86" t="s">
        <v>2665</v>
      </c>
      <c r="C318" s="87" t="s">
        <v>2666</v>
      </c>
      <c r="D318" s="88" t="s">
        <v>619</v>
      </c>
      <c r="E318" s="88" t="s">
        <v>132</v>
      </c>
      <c r="F318" s="97">
        <v>44713</v>
      </c>
      <c r="G318" s="90">
        <v>363447.10011299996</v>
      </c>
      <c r="H318" s="98">
        <v>4.1839000000000004</v>
      </c>
      <c r="I318" s="90">
        <v>15.206262154000003</v>
      </c>
      <c r="J318" s="91">
        <f t="shared" si="4"/>
        <v>-1.7805463075111392E-3</v>
      </c>
      <c r="K318" s="91">
        <f>I318/'סכום נכסי הקרן'!$C$42</f>
        <v>7.7228942701809999E-6</v>
      </c>
    </row>
    <row r="319" spans="2:11">
      <c r="B319" s="86" t="s">
        <v>2667</v>
      </c>
      <c r="C319" s="87" t="s">
        <v>2668</v>
      </c>
      <c r="D319" s="88" t="s">
        <v>619</v>
      </c>
      <c r="E319" s="88" t="s">
        <v>132</v>
      </c>
      <c r="F319" s="97">
        <v>44714</v>
      </c>
      <c r="G319" s="90">
        <v>218163.577196</v>
      </c>
      <c r="H319" s="98">
        <v>4.2257619999999996</v>
      </c>
      <c r="I319" s="90">
        <v>9.2190744269999989</v>
      </c>
      <c r="J319" s="91">
        <f t="shared" si="4"/>
        <v>-1.0794887503203581E-3</v>
      </c>
      <c r="K319" s="91">
        <f>I319/'סכום נכסי הקרן'!$C$42</f>
        <v>4.6821458388392886E-6</v>
      </c>
    </row>
    <row r="320" spans="2:11">
      <c r="B320" s="86" t="s">
        <v>2669</v>
      </c>
      <c r="C320" s="87" t="s">
        <v>2670</v>
      </c>
      <c r="D320" s="88" t="s">
        <v>619</v>
      </c>
      <c r="E320" s="88" t="s">
        <v>132</v>
      </c>
      <c r="F320" s="97">
        <v>44712</v>
      </c>
      <c r="G320" s="90">
        <v>729667.0621509999</v>
      </c>
      <c r="H320" s="98">
        <v>4.5480179999999999</v>
      </c>
      <c r="I320" s="90">
        <v>33.185386232999996</v>
      </c>
      <c r="J320" s="91">
        <f t="shared" si="4"/>
        <v>-3.8857752366814238E-3</v>
      </c>
      <c r="K320" s="91">
        <f>I320/'סכום נכסי הקרן'!$C$42</f>
        <v>1.6854058321305662E-5</v>
      </c>
    </row>
    <row r="321" spans="2:11">
      <c r="B321" s="86" t="s">
        <v>2671</v>
      </c>
      <c r="C321" s="87" t="s">
        <v>2672</v>
      </c>
      <c r="D321" s="88" t="s">
        <v>619</v>
      </c>
      <c r="E321" s="88" t="s">
        <v>132</v>
      </c>
      <c r="F321" s="97">
        <v>44712</v>
      </c>
      <c r="G321" s="90">
        <v>802729.08549500001</v>
      </c>
      <c r="H321" s="98">
        <v>4.5593519999999996</v>
      </c>
      <c r="I321" s="90">
        <v>36.599241997999997</v>
      </c>
      <c r="J321" s="91">
        <f t="shared" si="4"/>
        <v>-4.2855137269946011E-3</v>
      </c>
      <c r="K321" s="91">
        <f>I321/'סכום נכסי הקרן'!$C$42</f>
        <v>1.8587873433772838E-5</v>
      </c>
    </row>
    <row r="322" spans="2:11">
      <c r="B322" s="86" t="s">
        <v>2673</v>
      </c>
      <c r="C322" s="87" t="s">
        <v>2674</v>
      </c>
      <c r="D322" s="88" t="s">
        <v>619</v>
      </c>
      <c r="E322" s="88" t="s">
        <v>132</v>
      </c>
      <c r="F322" s="97">
        <v>44712</v>
      </c>
      <c r="G322" s="90">
        <v>875773.778452</v>
      </c>
      <c r="H322" s="98">
        <v>4.5669060000000004</v>
      </c>
      <c r="I322" s="90">
        <v>39.995767342999997</v>
      </c>
      <c r="J322" s="91">
        <f t="shared" si="4"/>
        <v>-4.6832229470620008E-3</v>
      </c>
      <c r="K322" s="91">
        <f>I322/'סכום נכסי הקרן'!$C$42</f>
        <v>2.0312886843365079E-5</v>
      </c>
    </row>
    <row r="323" spans="2:11">
      <c r="B323" s="86" t="s">
        <v>2675</v>
      </c>
      <c r="C323" s="87" t="s">
        <v>2676</v>
      </c>
      <c r="D323" s="88" t="s">
        <v>619</v>
      </c>
      <c r="E323" s="88" t="s">
        <v>129</v>
      </c>
      <c r="F323" s="97">
        <v>44825</v>
      </c>
      <c r="G323" s="90">
        <v>444841.09534500004</v>
      </c>
      <c r="H323" s="98">
        <v>-7.6158260000000002</v>
      </c>
      <c r="I323" s="90">
        <v>-33.878323692999999</v>
      </c>
      <c r="J323" s="91">
        <f t="shared" si="4"/>
        <v>3.9669133377639833E-3</v>
      </c>
      <c r="K323" s="91">
        <f>I323/'סכום נכסי הקרן'!$C$42</f>
        <v>-1.7205984566245486E-5</v>
      </c>
    </row>
    <row r="324" spans="2:11">
      <c r="B324" s="86" t="s">
        <v>2677</v>
      </c>
      <c r="C324" s="87" t="s">
        <v>2678</v>
      </c>
      <c r="D324" s="88" t="s">
        <v>619</v>
      </c>
      <c r="E324" s="88" t="s">
        <v>129</v>
      </c>
      <c r="F324" s="97">
        <v>44833</v>
      </c>
      <c r="G324" s="90">
        <v>432731.55810700002</v>
      </c>
      <c r="H324" s="98">
        <v>-8.4040269999999992</v>
      </c>
      <c r="I324" s="90">
        <v>-36.366877705999997</v>
      </c>
      <c r="J324" s="91">
        <f t="shared" si="4"/>
        <v>4.2583055033083347E-3</v>
      </c>
      <c r="K324" s="91">
        <f>I324/'סכום נכסי הקרן'!$C$42</f>
        <v>-1.8469861206895015E-5</v>
      </c>
    </row>
    <row r="325" spans="2:11">
      <c r="B325" s="86" t="s">
        <v>2679</v>
      </c>
      <c r="C325" s="87" t="s">
        <v>2680</v>
      </c>
      <c r="D325" s="88" t="s">
        <v>619</v>
      </c>
      <c r="E325" s="88" t="s">
        <v>133</v>
      </c>
      <c r="F325" s="97">
        <v>44917</v>
      </c>
      <c r="G325" s="90">
        <v>314044.93335600005</v>
      </c>
      <c r="H325" s="98">
        <v>0.88697400000000004</v>
      </c>
      <c r="I325" s="90">
        <v>2.7854978570000002</v>
      </c>
      <c r="J325" s="91">
        <f t="shared" si="4"/>
        <v>-3.2616220039037618E-4</v>
      </c>
      <c r="K325" s="91">
        <f>I325/'סכום נכסי הקרן'!$C$42</f>
        <v>1.4146872664409511E-6</v>
      </c>
    </row>
    <row r="326" spans="2:11">
      <c r="B326" s="86" t="s">
        <v>2681</v>
      </c>
      <c r="C326" s="87" t="s">
        <v>2682</v>
      </c>
      <c r="D326" s="88" t="s">
        <v>619</v>
      </c>
      <c r="E326" s="88" t="s">
        <v>133</v>
      </c>
      <c r="F326" s="97">
        <v>44922</v>
      </c>
      <c r="G326" s="90">
        <v>203571.77692500001</v>
      </c>
      <c r="H326" s="98">
        <v>0.80015099999999995</v>
      </c>
      <c r="I326" s="90">
        <v>1.6288812219999997</v>
      </c>
      <c r="J326" s="91">
        <f t="shared" si="4"/>
        <v>-1.9073053034557931E-4</v>
      </c>
      <c r="K326" s="91">
        <f>I326/'סכום נכסי הקרן'!$C$42</f>
        <v>8.2726953729915418E-7</v>
      </c>
    </row>
    <row r="327" spans="2:11">
      <c r="B327" s="86" t="s">
        <v>2683</v>
      </c>
      <c r="C327" s="87" t="s">
        <v>2684</v>
      </c>
      <c r="D327" s="88" t="s">
        <v>619</v>
      </c>
      <c r="E327" s="88" t="s">
        <v>133</v>
      </c>
      <c r="F327" s="97">
        <v>44889</v>
      </c>
      <c r="G327" s="90">
        <v>416729.77544</v>
      </c>
      <c r="H327" s="98">
        <v>0.62356100000000003</v>
      </c>
      <c r="I327" s="90">
        <v>2.5985630150000003</v>
      </c>
      <c r="J327" s="91">
        <f t="shared" si="4"/>
        <v>-3.0427344565910758E-4</v>
      </c>
      <c r="K327" s="91">
        <f>I327/'סכום נכסי הקרן'!$C$42</f>
        <v>1.3197475629452286E-6</v>
      </c>
    </row>
    <row r="328" spans="2:11">
      <c r="B328" s="86" t="s">
        <v>2685</v>
      </c>
      <c r="C328" s="87" t="s">
        <v>2686</v>
      </c>
      <c r="D328" s="88" t="s">
        <v>619</v>
      </c>
      <c r="E328" s="88" t="s">
        <v>133</v>
      </c>
      <c r="F328" s="97">
        <v>44910</v>
      </c>
      <c r="G328" s="90">
        <v>157022.46667800003</v>
      </c>
      <c r="H328" s="98">
        <v>0.31452799999999997</v>
      </c>
      <c r="I328" s="90">
        <v>0.49387952099999999</v>
      </c>
      <c r="J328" s="91">
        <f t="shared" si="4"/>
        <v>-5.7829816990272043E-5</v>
      </c>
      <c r="K328" s="91">
        <f>I328/'סכום נכסי הקרן'!$C$42</f>
        <v>2.5082951249050498E-7</v>
      </c>
    </row>
    <row r="329" spans="2:11">
      <c r="B329" s="86" t="s">
        <v>2687</v>
      </c>
      <c r="C329" s="87" t="s">
        <v>2688</v>
      </c>
      <c r="D329" s="88" t="s">
        <v>619</v>
      </c>
      <c r="E329" s="88" t="s">
        <v>133</v>
      </c>
      <c r="F329" s="97">
        <v>44909</v>
      </c>
      <c r="G329" s="90">
        <v>157022.46667800003</v>
      </c>
      <c r="H329" s="98">
        <v>-1.170301</v>
      </c>
      <c r="I329" s="90">
        <v>-1.8376352149999999</v>
      </c>
      <c r="J329" s="91">
        <f t="shared" si="4"/>
        <v>2.1517415414017385E-4</v>
      </c>
      <c r="K329" s="91">
        <f>I329/'סכום נכסי הקרן'!$C$42</f>
        <v>-9.3329066202328772E-7</v>
      </c>
    </row>
    <row r="330" spans="2:11">
      <c r="B330" s="86" t="s">
        <v>2689</v>
      </c>
      <c r="C330" s="87" t="s">
        <v>2690</v>
      </c>
      <c r="D330" s="88" t="s">
        <v>619</v>
      </c>
      <c r="E330" s="88" t="s">
        <v>129</v>
      </c>
      <c r="F330" s="97">
        <v>44889</v>
      </c>
      <c r="G330" s="90">
        <v>209719.05678099996</v>
      </c>
      <c r="H330" s="98">
        <v>-1.634639</v>
      </c>
      <c r="I330" s="90">
        <v>-3.4281498460000002</v>
      </c>
      <c r="J330" s="91">
        <f t="shared" si="4"/>
        <v>4.0141222662562942E-4</v>
      </c>
      <c r="K330" s="91">
        <f>I330/'סכום נכסי הקרן'!$C$42</f>
        <v>-1.7410747319012236E-6</v>
      </c>
    </row>
    <row r="331" spans="2:11">
      <c r="B331" s="86" t="s">
        <v>2691</v>
      </c>
      <c r="C331" s="87" t="s">
        <v>2692</v>
      </c>
      <c r="D331" s="88" t="s">
        <v>619</v>
      </c>
      <c r="E331" s="88" t="s">
        <v>129</v>
      </c>
      <c r="F331" s="97">
        <v>44907</v>
      </c>
      <c r="G331" s="90">
        <v>85251.649098000009</v>
      </c>
      <c r="H331" s="98">
        <v>0.81554499999999996</v>
      </c>
      <c r="I331" s="90">
        <v>0.69526531599999997</v>
      </c>
      <c r="J331" s="91">
        <f t="shared" si="4"/>
        <v>-8.1410676641446861E-5</v>
      </c>
      <c r="K331" s="91">
        <f>I331/'סכום נכסי הקרן'!$C$42</f>
        <v>3.5310850693045214E-7</v>
      </c>
    </row>
    <row r="332" spans="2:11">
      <c r="B332" s="86" t="s">
        <v>2693</v>
      </c>
      <c r="C332" s="87" t="s">
        <v>2694</v>
      </c>
      <c r="D332" s="88" t="s">
        <v>619</v>
      </c>
      <c r="E332" s="88" t="s">
        <v>129</v>
      </c>
      <c r="F332" s="97">
        <v>44852</v>
      </c>
      <c r="G332" s="90">
        <v>396394.59281099995</v>
      </c>
      <c r="H332" s="98">
        <v>1.2457130000000001</v>
      </c>
      <c r="I332" s="90">
        <v>4.937937936</v>
      </c>
      <c r="J332" s="91">
        <f t="shared" ref="J332:J385" si="5">IFERROR(I332/$I$11,0)</f>
        <v>-5.7819778914907E-4</v>
      </c>
      <c r="K332" s="91">
        <f>I332/'סכום נכסי הקרן'!$C$42</f>
        <v>2.5078597360898679E-6</v>
      </c>
    </row>
    <row r="333" spans="2:11">
      <c r="B333" s="86" t="s">
        <v>2695</v>
      </c>
      <c r="C333" s="87" t="s">
        <v>2696</v>
      </c>
      <c r="D333" s="88" t="s">
        <v>619</v>
      </c>
      <c r="E333" s="88" t="s">
        <v>129</v>
      </c>
      <c r="F333" s="97">
        <v>44858</v>
      </c>
      <c r="G333" s="90">
        <v>217417.28069499999</v>
      </c>
      <c r="H333" s="98">
        <v>1.2529110000000001</v>
      </c>
      <c r="I333" s="90">
        <v>2.7240440789999996</v>
      </c>
      <c r="J333" s="91">
        <f t="shared" si="5"/>
        <v>-3.1896639537318282E-4</v>
      </c>
      <c r="K333" s="91">
        <f>I333/'סכום נכסי הקרן'!$C$42</f>
        <v>1.383476372850488E-6</v>
      </c>
    </row>
    <row r="334" spans="2:11">
      <c r="B334" s="86" t="s">
        <v>2697</v>
      </c>
      <c r="C334" s="87" t="s">
        <v>2698</v>
      </c>
      <c r="D334" s="88" t="s">
        <v>619</v>
      </c>
      <c r="E334" s="88" t="s">
        <v>131</v>
      </c>
      <c r="F334" s="97">
        <v>44896</v>
      </c>
      <c r="G334" s="90">
        <v>184827.912885</v>
      </c>
      <c r="H334" s="98">
        <v>1.851761</v>
      </c>
      <c r="I334" s="90">
        <v>3.4225718809999996</v>
      </c>
      <c r="J334" s="91">
        <f t="shared" si="5"/>
        <v>-4.0075908617049369E-4</v>
      </c>
      <c r="K334" s="91">
        <f>I334/'סכום נכסי הקרן'!$C$42</f>
        <v>1.7382418178358533E-6</v>
      </c>
    </row>
    <row r="335" spans="2:11">
      <c r="B335" s="86" t="s">
        <v>2699</v>
      </c>
      <c r="C335" s="87" t="s">
        <v>2700</v>
      </c>
      <c r="D335" s="88" t="s">
        <v>619</v>
      </c>
      <c r="E335" s="88" t="s">
        <v>131</v>
      </c>
      <c r="F335" s="97">
        <v>44922</v>
      </c>
      <c r="G335" s="90">
        <v>184827.912885</v>
      </c>
      <c r="H335" s="98">
        <v>3.882E-2</v>
      </c>
      <c r="I335" s="90">
        <v>7.1750232000000011E-2</v>
      </c>
      <c r="J335" s="91">
        <f t="shared" si="5"/>
        <v>-8.4014473351073852E-6</v>
      </c>
      <c r="K335" s="91">
        <f>I335/'סכום נכסי הקרן'!$C$42</f>
        <v>3.644021456326113E-8</v>
      </c>
    </row>
    <row r="336" spans="2:11">
      <c r="B336" s="86" t="s">
        <v>2701</v>
      </c>
      <c r="C336" s="87" t="s">
        <v>2702</v>
      </c>
      <c r="D336" s="88" t="s">
        <v>619</v>
      </c>
      <c r="E336" s="88" t="s">
        <v>131</v>
      </c>
      <c r="F336" s="97">
        <v>44910</v>
      </c>
      <c r="G336" s="90">
        <v>616093.04295000003</v>
      </c>
      <c r="H336" s="98">
        <v>-0.66090300000000002</v>
      </c>
      <c r="I336" s="90">
        <v>-4.0717761570000004</v>
      </c>
      <c r="J336" s="91">
        <f t="shared" si="5"/>
        <v>4.7677633911178763E-4</v>
      </c>
      <c r="K336" s="91">
        <f>I336/'סכום נכסי הקרן'!$C$42</f>
        <v>-2.0679570320365075E-6</v>
      </c>
    </row>
    <row r="337" spans="2:11">
      <c r="B337" s="86" t="s">
        <v>2703</v>
      </c>
      <c r="C337" s="87" t="s">
        <v>2704</v>
      </c>
      <c r="D337" s="88" t="s">
        <v>619</v>
      </c>
      <c r="E337" s="88" t="s">
        <v>132</v>
      </c>
      <c r="F337" s="97">
        <v>44896</v>
      </c>
      <c r="G337" s="90">
        <v>417387.03098399995</v>
      </c>
      <c r="H337" s="98">
        <v>-1.2577590000000001</v>
      </c>
      <c r="I337" s="90">
        <v>-5.2497243209999995</v>
      </c>
      <c r="J337" s="91">
        <f t="shared" si="5"/>
        <v>6.1470578111460139E-4</v>
      </c>
      <c r="K337" s="91">
        <f>I337/'סכום נכסי הקרן'!$C$42</f>
        <v>-2.6662085309384128E-6</v>
      </c>
    </row>
    <row r="338" spans="2:11">
      <c r="B338" s="86" t="s">
        <v>2705</v>
      </c>
      <c r="C338" s="87" t="s">
        <v>2706</v>
      </c>
      <c r="D338" s="88" t="s">
        <v>619</v>
      </c>
      <c r="E338" s="88" t="s">
        <v>129</v>
      </c>
      <c r="F338" s="97">
        <v>44917</v>
      </c>
      <c r="G338" s="90">
        <v>1138319.31213</v>
      </c>
      <c r="H338" s="98">
        <v>-1.7715000000000002E-2</v>
      </c>
      <c r="I338" s="90">
        <v>-0.20164900899999999</v>
      </c>
      <c r="J338" s="91">
        <f t="shared" si="5"/>
        <v>2.3611680158610424E-5</v>
      </c>
      <c r="K338" s="91">
        <f>I338/'סכום נכסי הקרן'!$C$42</f>
        <v>-1.0241267449043194E-7</v>
      </c>
    </row>
    <row r="339" spans="2:11">
      <c r="B339" s="86" t="s">
        <v>2707</v>
      </c>
      <c r="C339" s="87" t="s">
        <v>2708</v>
      </c>
      <c r="D339" s="88" t="s">
        <v>619</v>
      </c>
      <c r="E339" s="88" t="s">
        <v>129</v>
      </c>
      <c r="F339" s="97">
        <v>44917</v>
      </c>
      <c r="G339" s="90">
        <v>814336.12329300004</v>
      </c>
      <c r="H339" s="98">
        <v>3.7190000000000001E-2</v>
      </c>
      <c r="I339" s="90">
        <v>0.30285065599999994</v>
      </c>
      <c r="J339" s="91">
        <f t="shared" si="5"/>
        <v>-3.5461680971104353E-5</v>
      </c>
      <c r="K339" s="91">
        <f>I339/'סכום נכסי הקרן'!$C$42</f>
        <v>1.5381055332705241E-7</v>
      </c>
    </row>
    <row r="340" spans="2:11">
      <c r="B340" s="86" t="s">
        <v>2709</v>
      </c>
      <c r="C340" s="87" t="s">
        <v>2710</v>
      </c>
      <c r="D340" s="88" t="s">
        <v>619</v>
      </c>
      <c r="E340" s="88" t="s">
        <v>129</v>
      </c>
      <c r="F340" s="97">
        <v>44922</v>
      </c>
      <c r="G340" s="90">
        <v>612941.16807000001</v>
      </c>
      <c r="H340" s="98">
        <v>0.61936400000000003</v>
      </c>
      <c r="I340" s="90">
        <v>3.7963349940000004</v>
      </c>
      <c r="J340" s="91">
        <f t="shared" si="5"/>
        <v>-4.4452411691876077E-4</v>
      </c>
      <c r="K340" s="91">
        <f>I340/'סכום נכסי הקרן'!$C$42</f>
        <v>1.9280670999834069E-6</v>
      </c>
    </row>
    <row r="341" spans="2:11">
      <c r="B341" s="86" t="s">
        <v>2711</v>
      </c>
      <c r="C341" s="87" t="s">
        <v>2712</v>
      </c>
      <c r="D341" s="88" t="s">
        <v>619</v>
      </c>
      <c r="E341" s="88" t="s">
        <v>129</v>
      </c>
      <c r="F341" s="97">
        <v>44917</v>
      </c>
      <c r="G341" s="90">
        <v>612932.41176799999</v>
      </c>
      <c r="H341" s="98">
        <v>0.29716500000000001</v>
      </c>
      <c r="I341" s="90">
        <v>1.8214221670000001</v>
      </c>
      <c r="J341" s="91">
        <f t="shared" si="5"/>
        <v>-2.1327572029380571E-4</v>
      </c>
      <c r="K341" s="91">
        <f>I341/'סכום נכסי הקרן'!$C$42</f>
        <v>9.250564454726786E-7</v>
      </c>
    </row>
    <row r="342" spans="2:11">
      <c r="B342" s="86" t="s">
        <v>2713</v>
      </c>
      <c r="C342" s="87" t="s">
        <v>2714</v>
      </c>
      <c r="D342" s="88" t="s">
        <v>619</v>
      </c>
      <c r="E342" s="88" t="s">
        <v>129</v>
      </c>
      <c r="F342" s="97">
        <v>44922</v>
      </c>
      <c r="G342" s="90">
        <v>514607.89210699999</v>
      </c>
      <c r="H342" s="98">
        <v>0.94197399999999998</v>
      </c>
      <c r="I342" s="90">
        <v>4.847473742</v>
      </c>
      <c r="J342" s="91">
        <f t="shared" si="5"/>
        <v>-5.6760506853453688E-4</v>
      </c>
      <c r="K342" s="91">
        <f>I342/'סכום נכסי הקרן'!$C$42</f>
        <v>2.4619151509956692E-6</v>
      </c>
    </row>
    <row r="343" spans="2:11">
      <c r="B343" s="86" t="s">
        <v>2715</v>
      </c>
      <c r="C343" s="87" t="s">
        <v>2716</v>
      </c>
      <c r="D343" s="88" t="s">
        <v>619</v>
      </c>
      <c r="E343" s="88" t="s">
        <v>129</v>
      </c>
      <c r="F343" s="97">
        <v>44909</v>
      </c>
      <c r="G343" s="90">
        <v>437815.12005000003</v>
      </c>
      <c r="H343" s="98">
        <v>1.9069119999999999</v>
      </c>
      <c r="I343" s="90">
        <v>8.348747972</v>
      </c>
      <c r="J343" s="91">
        <f t="shared" si="5"/>
        <v>-9.7757964602598869E-4</v>
      </c>
      <c r="K343" s="91">
        <f>I343/'סכום נכסי הקרן'!$C$42</f>
        <v>4.2401279961613392E-6</v>
      </c>
    </row>
    <row r="344" spans="2:11">
      <c r="B344" s="86" t="s">
        <v>2717</v>
      </c>
      <c r="C344" s="87" t="s">
        <v>2718</v>
      </c>
      <c r="D344" s="88" t="s">
        <v>619</v>
      </c>
      <c r="E344" s="88" t="s">
        <v>129</v>
      </c>
      <c r="F344" s="97">
        <v>44910</v>
      </c>
      <c r="G344" s="90">
        <v>504450.58132200001</v>
      </c>
      <c r="H344" s="98">
        <v>3.2096640000000001</v>
      </c>
      <c r="I344" s="90">
        <v>16.191166811999999</v>
      </c>
      <c r="J344" s="91">
        <f t="shared" si="5"/>
        <v>-1.8958717132086277E-3</v>
      </c>
      <c r="K344" s="91">
        <f>I344/'סכום נכסי הקרן'!$C$42</f>
        <v>8.2231036222828183E-6</v>
      </c>
    </row>
    <row r="345" spans="2:11">
      <c r="B345" s="86" t="s">
        <v>2719</v>
      </c>
      <c r="C345" s="87" t="s">
        <v>2720</v>
      </c>
      <c r="D345" s="88" t="s">
        <v>619</v>
      </c>
      <c r="E345" s="88" t="s">
        <v>133</v>
      </c>
      <c r="F345" s="97">
        <v>44860</v>
      </c>
      <c r="G345" s="90">
        <v>26052.599249999999</v>
      </c>
      <c r="H345" s="98">
        <v>-4.8083340000000003</v>
      </c>
      <c r="I345" s="90">
        <v>-1.252695992</v>
      </c>
      <c r="J345" s="91">
        <f t="shared" si="5"/>
        <v>1.4668188673854185E-4</v>
      </c>
      <c r="K345" s="91">
        <f>I345/'סכום נכסי הקרן'!$C$42</f>
        <v>-6.3621412026956571E-7</v>
      </c>
    </row>
    <row r="346" spans="2:11">
      <c r="B346" s="86" t="s">
        <v>2721</v>
      </c>
      <c r="C346" s="87" t="s">
        <v>2722</v>
      </c>
      <c r="D346" s="88" t="s">
        <v>619</v>
      </c>
      <c r="E346" s="88" t="s">
        <v>129</v>
      </c>
      <c r="F346" s="97">
        <v>44909</v>
      </c>
      <c r="G346" s="90">
        <v>170551.59404699999</v>
      </c>
      <c r="H346" s="98">
        <v>-2.947E-3</v>
      </c>
      <c r="I346" s="90">
        <v>-5.025435E-3</v>
      </c>
      <c r="J346" s="91">
        <f t="shared" si="5"/>
        <v>5.8844307971722477E-7</v>
      </c>
      <c r="K346" s="91">
        <f>I346/'סכום נכסי הקרן'!$C$42</f>
        <v>-2.5522973873272241E-9</v>
      </c>
    </row>
    <row r="347" spans="2:11">
      <c r="B347" s="86" t="s">
        <v>2723</v>
      </c>
      <c r="C347" s="87" t="s">
        <v>2724</v>
      </c>
      <c r="D347" s="88" t="s">
        <v>619</v>
      </c>
      <c r="E347" s="88" t="s">
        <v>131</v>
      </c>
      <c r="F347" s="97">
        <v>44845</v>
      </c>
      <c r="G347" s="90">
        <v>83113.149999999994</v>
      </c>
      <c r="H347" s="98">
        <v>-9.0944929999999999</v>
      </c>
      <c r="I347" s="90">
        <v>-7.5587200000000001</v>
      </c>
      <c r="J347" s="91">
        <f t="shared" si="5"/>
        <v>8.850729291136353E-4</v>
      </c>
      <c r="K347" s="91">
        <f>I347/'סכום נכסי הקרן'!$C$42</f>
        <v>-3.8388918188252426E-6</v>
      </c>
    </row>
    <row r="348" spans="2:11">
      <c r="B348" s="86" t="s">
        <v>2725</v>
      </c>
      <c r="C348" s="87" t="s">
        <v>2726</v>
      </c>
      <c r="D348" s="88" t="s">
        <v>619</v>
      </c>
      <c r="E348" s="88" t="s">
        <v>131</v>
      </c>
      <c r="F348" s="97">
        <v>44845</v>
      </c>
      <c r="G348" s="90">
        <v>193464.887273</v>
      </c>
      <c r="H348" s="98">
        <v>-9.1412250000000004</v>
      </c>
      <c r="I348" s="90">
        <v>-17.685060195000002</v>
      </c>
      <c r="J348" s="91">
        <f t="shared" si="5"/>
        <v>2.0707961173769647E-3</v>
      </c>
      <c r="K348" s="91">
        <f>I348/'סכום נכסי הקרן'!$C$42</f>
        <v>-8.981816087646778E-6</v>
      </c>
    </row>
    <row r="349" spans="2:11">
      <c r="B349" s="86" t="s">
        <v>2727</v>
      </c>
      <c r="C349" s="87" t="s">
        <v>2728</v>
      </c>
      <c r="D349" s="88" t="s">
        <v>619</v>
      </c>
      <c r="E349" s="88" t="s">
        <v>131</v>
      </c>
      <c r="F349" s="97">
        <v>44837</v>
      </c>
      <c r="G349" s="90">
        <v>394811.44394699996</v>
      </c>
      <c r="H349" s="98">
        <v>-8.3659789999999994</v>
      </c>
      <c r="I349" s="90">
        <v>-33.029843833999998</v>
      </c>
      <c r="J349" s="91">
        <f t="shared" si="5"/>
        <v>3.8675623161493378E-3</v>
      </c>
      <c r="K349" s="91">
        <f>I349/'סכום נכסי הקרן'!$C$42</f>
        <v>-1.6775062083450371E-5</v>
      </c>
    </row>
    <row r="350" spans="2:11">
      <c r="B350" s="86" t="s">
        <v>2729</v>
      </c>
      <c r="C350" s="87" t="s">
        <v>2730</v>
      </c>
      <c r="D350" s="88" t="s">
        <v>619</v>
      </c>
      <c r="E350" s="88" t="s">
        <v>131</v>
      </c>
      <c r="F350" s="97">
        <v>44854</v>
      </c>
      <c r="G350" s="90">
        <v>272632.91434000002</v>
      </c>
      <c r="H350" s="98">
        <v>-8.2455890000000007</v>
      </c>
      <c r="I350" s="90">
        <v>-22.480188715000001</v>
      </c>
      <c r="J350" s="91">
        <f t="shared" si="5"/>
        <v>2.6322719287144303E-3</v>
      </c>
      <c r="K350" s="91">
        <f>I350/'סכום נכסי הקרן'!$C$42</f>
        <v>-1.1417146361243842E-5</v>
      </c>
    </row>
    <row r="351" spans="2:11">
      <c r="B351" s="86" t="s">
        <v>2731</v>
      </c>
      <c r="C351" s="87" t="s">
        <v>2732</v>
      </c>
      <c r="D351" s="88" t="s">
        <v>619</v>
      </c>
      <c r="E351" s="88" t="s">
        <v>131</v>
      </c>
      <c r="F351" s="97">
        <v>44860</v>
      </c>
      <c r="G351" s="90">
        <v>209546.86890500001</v>
      </c>
      <c r="H351" s="98">
        <v>-5.7143620000000004</v>
      </c>
      <c r="I351" s="90">
        <v>-11.974267173000001</v>
      </c>
      <c r="J351" s="91">
        <f t="shared" si="5"/>
        <v>1.4021024354383229E-3</v>
      </c>
      <c r="K351" s="91">
        <f>I351/'סכום נכסי הקרן'!$C$42</f>
        <v>-6.0814418693717154E-6</v>
      </c>
    </row>
    <row r="352" spans="2:11">
      <c r="B352" s="86" t="s">
        <v>2733</v>
      </c>
      <c r="C352" s="87" t="s">
        <v>2734</v>
      </c>
      <c r="D352" s="88" t="s">
        <v>619</v>
      </c>
      <c r="E352" s="88" t="s">
        <v>131</v>
      </c>
      <c r="F352" s="97">
        <v>44861</v>
      </c>
      <c r="G352" s="90">
        <v>211947.16736699999</v>
      </c>
      <c r="H352" s="98">
        <v>-5.3425859999999998</v>
      </c>
      <c r="I352" s="90">
        <v>-11.323459446000001</v>
      </c>
      <c r="J352" s="91">
        <f t="shared" si="5"/>
        <v>1.3258974296667535E-3</v>
      </c>
      <c r="K352" s="91">
        <f>I352/'סכום נכסי הקרן'!$C$42</f>
        <v>-5.7509123010309708E-6</v>
      </c>
    </row>
    <row r="353" spans="2:11">
      <c r="B353" s="86" t="s">
        <v>2735</v>
      </c>
      <c r="C353" s="87" t="s">
        <v>2736</v>
      </c>
      <c r="D353" s="88" t="s">
        <v>619</v>
      </c>
      <c r="E353" s="88" t="s">
        <v>131</v>
      </c>
      <c r="F353" s="97">
        <v>44880</v>
      </c>
      <c r="G353" s="90">
        <v>232999.11</v>
      </c>
      <c r="H353" s="98">
        <v>-2.15218</v>
      </c>
      <c r="I353" s="90">
        <v>-5.0145600000000004</v>
      </c>
      <c r="J353" s="91">
        <f t="shared" si="5"/>
        <v>5.8716969373333989E-4</v>
      </c>
      <c r="K353" s="91">
        <f>I353/'סכום נכסי הקרן'!$C$42</f>
        <v>-2.5467742367766382E-6</v>
      </c>
    </row>
    <row r="354" spans="2:11">
      <c r="B354" s="86" t="s">
        <v>2737</v>
      </c>
      <c r="C354" s="87" t="s">
        <v>2738</v>
      </c>
      <c r="D354" s="88" t="s">
        <v>619</v>
      </c>
      <c r="E354" s="88" t="s">
        <v>131</v>
      </c>
      <c r="F354" s="97">
        <v>44880</v>
      </c>
      <c r="G354" s="90">
        <v>1611778.22</v>
      </c>
      <c r="H354" s="98">
        <v>-2.1192959999999998</v>
      </c>
      <c r="I354" s="90">
        <v>-34.158349999999999</v>
      </c>
      <c r="J354" s="91">
        <f t="shared" si="5"/>
        <v>3.9997024480584991E-3</v>
      </c>
      <c r="K354" s="91">
        <f>I354/'סכום נכסי הקרן'!$C$42</f>
        <v>-1.7348203182492435E-5</v>
      </c>
    </row>
    <row r="355" spans="2:11">
      <c r="B355" s="86" t="s">
        <v>2737</v>
      </c>
      <c r="C355" s="87" t="s">
        <v>2739</v>
      </c>
      <c r="D355" s="88" t="s">
        <v>619</v>
      </c>
      <c r="E355" s="88" t="s">
        <v>131</v>
      </c>
      <c r="F355" s="97">
        <v>44880</v>
      </c>
      <c r="G355" s="90">
        <v>669539.28433199995</v>
      </c>
      <c r="H355" s="98">
        <v>-2.1192959999999998</v>
      </c>
      <c r="I355" s="90">
        <v>-14.189520341000001</v>
      </c>
      <c r="J355" s="91">
        <f t="shared" si="5"/>
        <v>1.6614929949682459E-3</v>
      </c>
      <c r="K355" s="91">
        <f>I355/'סכום נכסי הקרן'!$C$42</f>
        <v>-7.20651559392586E-6</v>
      </c>
    </row>
    <row r="356" spans="2:11">
      <c r="B356" s="86" t="s">
        <v>2740</v>
      </c>
      <c r="C356" s="87" t="s">
        <v>2741</v>
      </c>
      <c r="D356" s="88" t="s">
        <v>619</v>
      </c>
      <c r="E356" s="88" t="s">
        <v>131</v>
      </c>
      <c r="F356" s="97">
        <v>44880</v>
      </c>
      <c r="G356" s="90">
        <v>243595.92017099998</v>
      </c>
      <c r="H356" s="98">
        <v>-2.0660180000000001</v>
      </c>
      <c r="I356" s="90">
        <v>-5.0327360890000001</v>
      </c>
      <c r="J356" s="91">
        <f t="shared" si="5"/>
        <v>5.8929798586892102E-4</v>
      </c>
      <c r="K356" s="91">
        <f>I356/'סכום נכסי הקרן'!$C$42</f>
        <v>-2.5560054345667851E-6</v>
      </c>
    </row>
    <row r="357" spans="2:11">
      <c r="B357" s="86" t="s">
        <v>2742</v>
      </c>
      <c r="C357" s="87" t="s">
        <v>2743</v>
      </c>
      <c r="D357" s="88" t="s">
        <v>619</v>
      </c>
      <c r="E357" s="88" t="s">
        <v>131</v>
      </c>
      <c r="F357" s="97">
        <v>44880</v>
      </c>
      <c r="G357" s="90">
        <v>1328038.5344420001</v>
      </c>
      <c r="H357" s="98">
        <v>-2.032143</v>
      </c>
      <c r="I357" s="90">
        <v>-26.987642101999999</v>
      </c>
      <c r="J357" s="91">
        <f t="shared" si="5"/>
        <v>3.1600630060496489E-3</v>
      </c>
      <c r="K357" s="91">
        <f>I357/'סכום נכסי הקרן'!$C$42</f>
        <v>-1.3706373364108138E-5</v>
      </c>
    </row>
    <row r="358" spans="2:11">
      <c r="B358" s="86" t="s">
        <v>2742</v>
      </c>
      <c r="C358" s="87" t="s">
        <v>2744</v>
      </c>
      <c r="D358" s="88" t="s">
        <v>619</v>
      </c>
      <c r="E358" s="88" t="s">
        <v>131</v>
      </c>
      <c r="F358" s="97">
        <v>44880</v>
      </c>
      <c r="G358" s="90">
        <v>4165.2911910000003</v>
      </c>
      <c r="H358" s="98">
        <v>-2.032143</v>
      </c>
      <c r="I358" s="90">
        <v>-8.4644669999999991E-2</v>
      </c>
      <c r="J358" s="91">
        <f t="shared" si="5"/>
        <v>9.9112953000980379E-6</v>
      </c>
      <c r="K358" s="91">
        <f>I358/'סכום נכסי הקרן'!$C$42</f>
        <v>-4.2988989031233124E-8</v>
      </c>
    </row>
    <row r="359" spans="2:11">
      <c r="B359" s="86" t="s">
        <v>2745</v>
      </c>
      <c r="C359" s="87" t="s">
        <v>2746</v>
      </c>
      <c r="D359" s="88" t="s">
        <v>619</v>
      </c>
      <c r="E359" s="88" t="s">
        <v>131</v>
      </c>
      <c r="F359" s="97">
        <v>44903</v>
      </c>
      <c r="G359" s="90">
        <v>441417.43567199999</v>
      </c>
      <c r="H359" s="98">
        <v>-1.160765</v>
      </c>
      <c r="I359" s="90">
        <v>-5.1238179510000004</v>
      </c>
      <c r="J359" s="91">
        <f t="shared" si="5"/>
        <v>5.9996303106036404E-4</v>
      </c>
      <c r="K359" s="91">
        <f>I359/'סכום נכסי הקרן'!$C$42</f>
        <v>-2.6022637183602278E-6</v>
      </c>
    </row>
    <row r="360" spans="2:11">
      <c r="B360" s="86" t="s">
        <v>2747</v>
      </c>
      <c r="C360" s="87" t="s">
        <v>2748</v>
      </c>
      <c r="D360" s="88" t="s">
        <v>619</v>
      </c>
      <c r="E360" s="88" t="s">
        <v>131</v>
      </c>
      <c r="F360" s="97">
        <v>44907</v>
      </c>
      <c r="G360" s="90">
        <v>382122.325182</v>
      </c>
      <c r="H360" s="98">
        <v>-0.70161799999999996</v>
      </c>
      <c r="I360" s="90">
        <v>-2.6810395690000002</v>
      </c>
      <c r="J360" s="91">
        <f t="shared" si="5"/>
        <v>3.1393086983039301E-4</v>
      </c>
      <c r="K360" s="91">
        <f>I360/'סכום נכסי הקרן'!$C$42</f>
        <v>-1.3616354180841275E-6</v>
      </c>
    </row>
    <row r="361" spans="2:11">
      <c r="B361" s="86" t="s">
        <v>2749</v>
      </c>
      <c r="C361" s="87" t="s">
        <v>2750</v>
      </c>
      <c r="D361" s="88" t="s">
        <v>619</v>
      </c>
      <c r="E361" s="88" t="s">
        <v>131</v>
      </c>
      <c r="F361" s="97">
        <v>44900</v>
      </c>
      <c r="G361" s="90">
        <v>246842.47934199998</v>
      </c>
      <c r="H361" s="98">
        <v>-0.63571900000000003</v>
      </c>
      <c r="I361" s="90">
        <v>-1.5692235520000002</v>
      </c>
      <c r="J361" s="91">
        <f t="shared" si="5"/>
        <v>1.8374503693783378E-4</v>
      </c>
      <c r="K361" s="91">
        <f>I361/'סכום נכסי הקרן'!$C$42</f>
        <v>-7.9697084369849509E-7</v>
      </c>
    </row>
    <row r="362" spans="2:11">
      <c r="B362" s="86" t="s">
        <v>2751</v>
      </c>
      <c r="C362" s="87" t="s">
        <v>2752</v>
      </c>
      <c r="D362" s="88" t="s">
        <v>619</v>
      </c>
      <c r="E362" s="88" t="s">
        <v>131</v>
      </c>
      <c r="F362" s="97">
        <v>44907</v>
      </c>
      <c r="G362" s="90">
        <v>1198743.795533</v>
      </c>
      <c r="H362" s="98">
        <v>-0.74277899999999997</v>
      </c>
      <c r="I362" s="90">
        <v>-8.9040202049999984</v>
      </c>
      <c r="J362" s="91">
        <f t="shared" si="5"/>
        <v>1.0425981176345122E-3</v>
      </c>
      <c r="K362" s="91">
        <f>I362/'סכום נכסי הקרן'!$C$42</f>
        <v>-4.5221373882918215E-6</v>
      </c>
    </row>
    <row r="363" spans="2:11">
      <c r="B363" s="86" t="s">
        <v>2753</v>
      </c>
      <c r="C363" s="87" t="s">
        <v>2754</v>
      </c>
      <c r="D363" s="88" t="s">
        <v>619</v>
      </c>
      <c r="E363" s="88" t="s">
        <v>131</v>
      </c>
      <c r="F363" s="97">
        <v>44907</v>
      </c>
      <c r="G363" s="90">
        <v>309096.11797100003</v>
      </c>
      <c r="H363" s="98">
        <v>-0.69664999999999999</v>
      </c>
      <c r="I363" s="90">
        <v>-2.1533190900000001</v>
      </c>
      <c r="J363" s="91">
        <f t="shared" si="5"/>
        <v>2.5213851476210361E-4</v>
      </c>
      <c r="K363" s="91">
        <f>I363/'סכום נכסי הקרן'!$C$42</f>
        <v>-1.0936188981628128E-6</v>
      </c>
    </row>
    <row r="364" spans="2:11">
      <c r="B364" s="86" t="s">
        <v>2755</v>
      </c>
      <c r="C364" s="87" t="s">
        <v>2756</v>
      </c>
      <c r="D364" s="88" t="s">
        <v>619</v>
      </c>
      <c r="E364" s="88" t="s">
        <v>131</v>
      </c>
      <c r="F364" s="97">
        <v>44909</v>
      </c>
      <c r="G364" s="90">
        <v>1004438.0378810001</v>
      </c>
      <c r="H364" s="98">
        <v>0.03</v>
      </c>
      <c r="I364" s="90">
        <v>0.30132767599999999</v>
      </c>
      <c r="J364" s="91">
        <f t="shared" si="5"/>
        <v>-3.5283350728737727E-5</v>
      </c>
      <c r="K364" s="91">
        <f>I364/'סכום נכסי הקרן'!$C$42</f>
        <v>1.5303706846953234E-7</v>
      </c>
    </row>
    <row r="365" spans="2:11">
      <c r="B365" s="86" t="s">
        <v>2757</v>
      </c>
      <c r="C365" s="87" t="s">
        <v>2758</v>
      </c>
      <c r="D365" s="88" t="s">
        <v>619</v>
      </c>
      <c r="E365" s="88" t="s">
        <v>131</v>
      </c>
      <c r="F365" s="97">
        <v>44910</v>
      </c>
      <c r="G365" s="90">
        <v>546688.21439400001</v>
      </c>
      <c r="H365" s="98">
        <v>-0.20318600000000001</v>
      </c>
      <c r="I365" s="90">
        <v>-1.1107948099999998</v>
      </c>
      <c r="J365" s="91">
        <f t="shared" si="5"/>
        <v>1.3006625673803551E-4</v>
      </c>
      <c r="K365" s="91">
        <f>I365/'סכום נכסי הקרן'!$C$42</f>
        <v>-5.6414592794845411E-7</v>
      </c>
    </row>
    <row r="366" spans="2:11">
      <c r="B366" s="86" t="s">
        <v>2759</v>
      </c>
      <c r="C366" s="87" t="s">
        <v>2760</v>
      </c>
      <c r="D366" s="88" t="s">
        <v>619</v>
      </c>
      <c r="E366" s="88" t="s">
        <v>132</v>
      </c>
      <c r="F366" s="97">
        <v>44860</v>
      </c>
      <c r="G366" s="90">
        <v>59319.280609999994</v>
      </c>
      <c r="H366" s="98">
        <v>-3.7925270000000002</v>
      </c>
      <c r="I366" s="90">
        <v>-2.2496995489999998</v>
      </c>
      <c r="J366" s="91">
        <f t="shared" si="5"/>
        <v>2.6342398838150559E-4</v>
      </c>
      <c r="K366" s="91">
        <f>I366/'סכום נכסי הקרן'!$C$42</f>
        <v>-1.1425682117436467E-6</v>
      </c>
    </row>
    <row r="367" spans="2:11">
      <c r="B367" s="86" t="s">
        <v>2761</v>
      </c>
      <c r="C367" s="87" t="s">
        <v>2762</v>
      </c>
      <c r="D367" s="88" t="s">
        <v>619</v>
      </c>
      <c r="E367" s="88" t="s">
        <v>132</v>
      </c>
      <c r="F367" s="97">
        <v>44888</v>
      </c>
      <c r="G367" s="90">
        <v>595171.70516400004</v>
      </c>
      <c r="H367" s="98">
        <v>-0.848966</v>
      </c>
      <c r="I367" s="90">
        <v>-5.0528025989999996</v>
      </c>
      <c r="J367" s="91">
        <f t="shared" si="5"/>
        <v>5.9164763300266693E-4</v>
      </c>
      <c r="K367" s="91">
        <f>I367/'סכום נכסי הקרן'!$C$42</f>
        <v>-2.5661967316476895E-6</v>
      </c>
    </row>
    <row r="368" spans="2:11">
      <c r="B368" s="86" t="s">
        <v>2763</v>
      </c>
      <c r="C368" s="87" t="s">
        <v>2764</v>
      </c>
      <c r="D368" s="88" t="s">
        <v>619</v>
      </c>
      <c r="E368" s="88" t="s">
        <v>132</v>
      </c>
      <c r="F368" s="97">
        <v>44888</v>
      </c>
      <c r="G368" s="90">
        <v>276824.04891299998</v>
      </c>
      <c r="H368" s="98">
        <v>-0.848966</v>
      </c>
      <c r="I368" s="90">
        <v>-2.3501407409999997</v>
      </c>
      <c r="J368" s="91">
        <f t="shared" si="5"/>
        <v>2.7518494526403397E-4</v>
      </c>
      <c r="K368" s="91">
        <f>I368/'סכום נכסי הקרן'!$C$42</f>
        <v>-1.1935798738030768E-6</v>
      </c>
    </row>
    <row r="369" spans="2:11">
      <c r="B369" s="86" t="s">
        <v>2765</v>
      </c>
      <c r="C369" s="87" t="s">
        <v>2766</v>
      </c>
      <c r="D369" s="88" t="s">
        <v>619</v>
      </c>
      <c r="E369" s="88" t="s">
        <v>132</v>
      </c>
      <c r="F369" s="97">
        <v>44888</v>
      </c>
      <c r="G369" s="90">
        <v>484644.27344800002</v>
      </c>
      <c r="H369" s="98">
        <v>-0.80689299999999997</v>
      </c>
      <c r="I369" s="90">
        <v>-3.9105584470000005</v>
      </c>
      <c r="J369" s="91">
        <f t="shared" si="5"/>
        <v>4.5789887959288864E-4</v>
      </c>
      <c r="K369" s="91">
        <f>I369/'סכום נכסי הקרן'!$C$42</f>
        <v>-1.9860784404272481E-6</v>
      </c>
    </row>
    <row r="370" spans="2:11">
      <c r="B370" s="86" t="s">
        <v>2767</v>
      </c>
      <c r="C370" s="87" t="s">
        <v>2768</v>
      </c>
      <c r="D370" s="88" t="s">
        <v>619</v>
      </c>
      <c r="E370" s="88" t="s">
        <v>132</v>
      </c>
      <c r="F370" s="97">
        <v>44889</v>
      </c>
      <c r="G370" s="90">
        <v>1285156.3999999999</v>
      </c>
      <c r="H370" s="98">
        <v>0.75404800000000005</v>
      </c>
      <c r="I370" s="90">
        <v>9.69069</v>
      </c>
      <c r="J370" s="91">
        <f t="shared" si="5"/>
        <v>-1.1347116156481803E-3</v>
      </c>
      <c r="K370" s="91">
        <f>I370/'סכום נכסי הקרן'!$C$42</f>
        <v>4.9216680284190436E-6</v>
      </c>
    </row>
    <row r="371" spans="2:11">
      <c r="B371" s="86" t="s">
        <v>2769</v>
      </c>
      <c r="C371" s="87" t="s">
        <v>2770</v>
      </c>
      <c r="D371" s="88" t="s">
        <v>619</v>
      </c>
      <c r="E371" s="88" t="s">
        <v>132</v>
      </c>
      <c r="F371" s="97">
        <v>44909</v>
      </c>
      <c r="G371" s="90">
        <v>358753.45362400002</v>
      </c>
      <c r="H371" s="98">
        <v>2.7277</v>
      </c>
      <c r="I371" s="90">
        <v>9.7857165570000024</v>
      </c>
      <c r="J371" s="91">
        <f t="shared" si="5"/>
        <v>-1.1458385568693893E-3</v>
      </c>
      <c r="K371" s="91">
        <f>I371/'סכום נכסי הקרן'!$C$42</f>
        <v>4.9699297277859259E-6</v>
      </c>
    </row>
    <row r="372" spans="2:11">
      <c r="B372" s="86" t="s">
        <v>2771</v>
      </c>
      <c r="C372" s="87" t="s">
        <v>2772</v>
      </c>
      <c r="D372" s="88" t="s">
        <v>619</v>
      </c>
      <c r="E372" s="88" t="s">
        <v>132</v>
      </c>
      <c r="F372" s="97">
        <v>44908</v>
      </c>
      <c r="G372" s="90">
        <v>503342.60570000001</v>
      </c>
      <c r="H372" s="98">
        <v>3.0033310000000002</v>
      </c>
      <c r="I372" s="90">
        <v>15.117043575</v>
      </c>
      <c r="J372" s="91">
        <f t="shared" si="5"/>
        <v>-1.7700994396490028E-3</v>
      </c>
      <c r="K372" s="91">
        <f>I372/'סכום נכסי הקרן'!$C$42</f>
        <v>7.6775823029417943E-6</v>
      </c>
    </row>
    <row r="373" spans="2:11">
      <c r="B373" s="92"/>
      <c r="C373" s="87"/>
      <c r="D373" s="87"/>
      <c r="E373" s="87"/>
      <c r="F373" s="87"/>
      <c r="G373" s="90"/>
      <c r="H373" s="98"/>
      <c r="I373" s="87"/>
      <c r="J373" s="91"/>
      <c r="K373" s="87"/>
    </row>
    <row r="374" spans="2:11">
      <c r="B374" s="79" t="s">
        <v>197</v>
      </c>
      <c r="C374" s="80"/>
      <c r="D374" s="81"/>
      <c r="E374" s="81"/>
      <c r="F374" s="99"/>
      <c r="G374" s="83"/>
      <c r="H374" s="100"/>
      <c r="I374" s="83">
        <v>-2291.7340498150002</v>
      </c>
      <c r="J374" s="84">
        <f t="shared" si="5"/>
        <v>0.26834593267368229</v>
      </c>
      <c r="K374" s="84">
        <f>I374/'סכום נכסי הקרן'!$C$42</f>
        <v>-1.163916522209851E-3</v>
      </c>
    </row>
    <row r="375" spans="2:11">
      <c r="B375" s="85" t="s">
        <v>188</v>
      </c>
      <c r="C375" s="80"/>
      <c r="D375" s="81"/>
      <c r="E375" s="81"/>
      <c r="F375" s="99"/>
      <c r="G375" s="83"/>
      <c r="H375" s="100"/>
      <c r="I375" s="83">
        <v>-2291.7340498150002</v>
      </c>
      <c r="J375" s="84">
        <f t="shared" si="5"/>
        <v>0.26834593267368229</v>
      </c>
      <c r="K375" s="84">
        <f>I375/'סכום נכסי הקרן'!$C$42</f>
        <v>-1.163916522209851E-3</v>
      </c>
    </row>
    <row r="376" spans="2:11">
      <c r="B376" s="86" t="s">
        <v>2773</v>
      </c>
      <c r="C376" s="87" t="s">
        <v>2774</v>
      </c>
      <c r="D376" s="88" t="s">
        <v>619</v>
      </c>
      <c r="E376" s="88" t="s">
        <v>129</v>
      </c>
      <c r="F376" s="97">
        <v>44788</v>
      </c>
      <c r="G376" s="90">
        <v>5834738.2848089989</v>
      </c>
      <c r="H376" s="98">
        <v>-10.348387000000001</v>
      </c>
      <c r="I376" s="90">
        <v>-603.80127839199997</v>
      </c>
      <c r="J376" s="91">
        <f t="shared" si="5"/>
        <v>7.0700881375281119E-2</v>
      </c>
      <c r="K376" s="91">
        <f>I376/'סכום נכסי הקרן'!$C$42</f>
        <v>-3.0665612535128587E-4</v>
      </c>
    </row>
    <row r="377" spans="2:11">
      <c r="B377" s="86" t="s">
        <v>2773</v>
      </c>
      <c r="C377" s="87" t="s">
        <v>2775</v>
      </c>
      <c r="D377" s="88" t="s">
        <v>619</v>
      </c>
      <c r="E377" s="88" t="s">
        <v>129</v>
      </c>
      <c r="F377" s="97">
        <v>44712</v>
      </c>
      <c r="G377" s="90">
        <v>8081636.0784200002</v>
      </c>
      <c r="H377" s="98">
        <v>-6.4723560000000004</v>
      </c>
      <c r="I377" s="90">
        <v>-523.07227645800003</v>
      </c>
      <c r="J377" s="91">
        <f t="shared" si="5"/>
        <v>6.1248083255209779E-2</v>
      </c>
      <c r="K377" s="91">
        <f>I377/'סכום נכסי הקרן'!$C$42</f>
        <v>-2.6565580981289318E-4</v>
      </c>
    </row>
    <row r="378" spans="2:11">
      <c r="B378" s="86" t="s">
        <v>2773</v>
      </c>
      <c r="C378" s="87" t="s">
        <v>2776</v>
      </c>
      <c r="D378" s="88" t="s">
        <v>619</v>
      </c>
      <c r="E378" s="88" t="s">
        <v>129</v>
      </c>
      <c r="F378" s="97">
        <v>44788</v>
      </c>
      <c r="G378" s="90">
        <v>5912981.6066490002</v>
      </c>
      <c r="H378" s="98">
        <v>-10.487501999999999</v>
      </c>
      <c r="I378" s="90">
        <v>-620.12408930000004</v>
      </c>
      <c r="J378" s="91">
        <f t="shared" si="5"/>
        <v>7.2612167685888157E-2</v>
      </c>
      <c r="K378" s="91">
        <f>I378/'סכום נכסי הקרן'!$C$42</f>
        <v>-3.1494608783897598E-4</v>
      </c>
    </row>
    <row r="379" spans="2:11">
      <c r="B379" s="86" t="s">
        <v>2773</v>
      </c>
      <c r="C379" s="87" t="s">
        <v>2777</v>
      </c>
      <c r="D379" s="88" t="s">
        <v>619</v>
      </c>
      <c r="E379" s="88" t="s">
        <v>129</v>
      </c>
      <c r="F379" s="97">
        <v>44782</v>
      </c>
      <c r="G379" s="90">
        <v>3826971.6025519995</v>
      </c>
      <c r="H379" s="98">
        <v>-6.7236520000000004</v>
      </c>
      <c r="I379" s="90">
        <v>-257.31223939099999</v>
      </c>
      <c r="J379" s="91">
        <f t="shared" si="5"/>
        <v>3.0129452792877799E-2</v>
      </c>
      <c r="K379" s="91">
        <f>I379/'סכום נכסי הקרן'!$C$42</f>
        <v>-1.3068268842895519E-4</v>
      </c>
    </row>
    <row r="380" spans="2:11">
      <c r="B380" s="86" t="s">
        <v>2778</v>
      </c>
      <c r="C380" s="87" t="s">
        <v>2779</v>
      </c>
      <c r="D380" s="88" t="s">
        <v>619</v>
      </c>
      <c r="E380" s="88" t="s">
        <v>129</v>
      </c>
      <c r="F380" s="97">
        <v>44743</v>
      </c>
      <c r="G380" s="90">
        <v>1033454.7481930001</v>
      </c>
      <c r="H380" s="98">
        <v>-8.6671630000000004</v>
      </c>
      <c r="I380" s="90">
        <v>-89.571205039999995</v>
      </c>
      <c r="J380" s="91">
        <f t="shared" si="5"/>
        <v>1.0488157890355881E-2</v>
      </c>
      <c r="K380" s="91">
        <f>I380/'סכום נכסי הקרן'!$C$42</f>
        <v>-4.5491057511109599E-5</v>
      </c>
    </row>
    <row r="381" spans="2:11">
      <c r="B381" s="86" t="s">
        <v>2780</v>
      </c>
      <c r="C381" s="87" t="s">
        <v>2781</v>
      </c>
      <c r="D381" s="88" t="s">
        <v>619</v>
      </c>
      <c r="E381" s="88" t="s">
        <v>138</v>
      </c>
      <c r="F381" s="97">
        <v>44715</v>
      </c>
      <c r="G381" s="90">
        <v>1360120.7112799999</v>
      </c>
      <c r="H381" s="98">
        <v>-0.72754399999999997</v>
      </c>
      <c r="I381" s="90">
        <v>-9.8954748210000005</v>
      </c>
      <c r="J381" s="91">
        <f t="shared" si="5"/>
        <v>1.1586904773285287E-3</v>
      </c>
      <c r="K381" s="91">
        <f>I381/'סכום נכסי הקרן'!$C$42</f>
        <v>-5.0256733062910231E-6</v>
      </c>
    </row>
    <row r="382" spans="2:11">
      <c r="B382" s="86" t="s">
        <v>2782</v>
      </c>
      <c r="C382" s="87" t="s">
        <v>2783</v>
      </c>
      <c r="D382" s="88" t="s">
        <v>619</v>
      </c>
      <c r="E382" s="88" t="s">
        <v>138</v>
      </c>
      <c r="F382" s="97">
        <v>44909</v>
      </c>
      <c r="G382" s="90">
        <v>2273150.2356179999</v>
      </c>
      <c r="H382" s="98">
        <v>-6.8233620000000004</v>
      </c>
      <c r="I382" s="90">
        <v>-155.105262743</v>
      </c>
      <c r="J382" s="91">
        <f t="shared" si="5"/>
        <v>1.8161734952066886E-2</v>
      </c>
      <c r="K382" s="91">
        <f>I382/'סכום נכסי הקרן'!$C$42</f>
        <v>-7.8774226879794779E-5</v>
      </c>
    </row>
    <row r="383" spans="2:11">
      <c r="B383" s="86" t="s">
        <v>2782</v>
      </c>
      <c r="C383" s="87" t="s">
        <v>2784</v>
      </c>
      <c r="D383" s="88" t="s">
        <v>619</v>
      </c>
      <c r="E383" s="88" t="s">
        <v>138</v>
      </c>
      <c r="F383" s="97">
        <v>44910</v>
      </c>
      <c r="G383" s="90">
        <v>3052456.4450670006</v>
      </c>
      <c r="H383" s="98">
        <v>-5.0480140000000002</v>
      </c>
      <c r="I383" s="90">
        <v>-154.08844072299999</v>
      </c>
      <c r="J383" s="91">
        <f t="shared" si="5"/>
        <v>1.8042672247848626E-2</v>
      </c>
      <c r="K383" s="91">
        <f>I383/'סכום נכסי הקרן'!$C$42</f>
        <v>-7.8257807468336315E-5</v>
      </c>
    </row>
    <row r="384" spans="2:11">
      <c r="B384" s="86" t="s">
        <v>2785</v>
      </c>
      <c r="C384" s="87" t="s">
        <v>2786</v>
      </c>
      <c r="D384" s="88" t="s">
        <v>619</v>
      </c>
      <c r="E384" s="88" t="s">
        <v>129</v>
      </c>
      <c r="F384" s="97">
        <v>44868</v>
      </c>
      <c r="G384" s="90">
        <v>1300598.3515290001</v>
      </c>
      <c r="H384" s="98">
        <v>3.7911830000000002</v>
      </c>
      <c r="I384" s="90">
        <v>49.308061228</v>
      </c>
      <c r="J384" s="91">
        <f t="shared" si="5"/>
        <v>-5.7736270400253519E-3</v>
      </c>
      <c r="K384" s="91">
        <f>I384/'סכום נכסי הקרן'!$C$42</f>
        <v>2.5042376599517293E-5</v>
      </c>
    </row>
    <row r="385" spans="2:11">
      <c r="B385" s="86" t="s">
        <v>2787</v>
      </c>
      <c r="C385" s="87" t="s">
        <v>2788</v>
      </c>
      <c r="D385" s="88" t="s">
        <v>619</v>
      </c>
      <c r="E385" s="88" t="s">
        <v>129</v>
      </c>
      <c r="F385" s="97">
        <v>44860</v>
      </c>
      <c r="G385" s="90">
        <v>964006.15135599999</v>
      </c>
      <c r="H385" s="98">
        <v>7.461379</v>
      </c>
      <c r="I385" s="90">
        <v>71.92815582499999</v>
      </c>
      <c r="J385" s="91">
        <f t="shared" si="5"/>
        <v>-8.422280963149148E-3</v>
      </c>
      <c r="K385" s="91">
        <f>I385/'סכום נכסי הקרן'!$C$42</f>
        <v>3.6530577788273637E-5</v>
      </c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107" t="s">
        <v>216</v>
      </c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107" t="s">
        <v>110</v>
      </c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107" t="s">
        <v>199</v>
      </c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107" t="s">
        <v>207</v>
      </c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143</v>
      </c>
      <c r="C1" s="46" t="s" vm="1">
        <v>224</v>
      </c>
    </row>
    <row r="2" spans="2:17">
      <c r="B2" s="46" t="s">
        <v>142</v>
      </c>
      <c r="C2" s="46" t="s">
        <v>225</v>
      </c>
    </row>
    <row r="3" spans="2:17">
      <c r="B3" s="46" t="s">
        <v>144</v>
      </c>
      <c r="C3" s="46" t="s">
        <v>226</v>
      </c>
    </row>
    <row r="4" spans="2:17">
      <c r="B4" s="46" t="s">
        <v>145</v>
      </c>
      <c r="C4" s="46">
        <v>414</v>
      </c>
    </row>
    <row r="6" spans="2:17" ht="26.25" customHeight="1">
      <c r="B6" s="144" t="s">
        <v>171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17" ht="26.25" customHeight="1">
      <c r="B7" s="144" t="s">
        <v>100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17" s="3" customFormat="1" ht="63">
      <c r="B8" s="21" t="s">
        <v>114</v>
      </c>
      <c r="C8" s="29" t="s">
        <v>44</v>
      </c>
      <c r="D8" s="29" t="s">
        <v>50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109</v>
      </c>
      <c r="O8" s="29" t="s">
        <v>58</v>
      </c>
      <c r="P8" s="29" t="s">
        <v>146</v>
      </c>
      <c r="Q8" s="30" t="s">
        <v>148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208</v>
      </c>
      <c r="M9" s="15"/>
      <c r="N9" s="15" t="s">
        <v>204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17" s="4" customFormat="1" ht="18" customHeight="1">
      <c r="B11" s="104" t="s">
        <v>3074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5">
        <v>0</v>
      </c>
      <c r="O11" s="87"/>
      <c r="P11" s="106">
        <v>0</v>
      </c>
      <c r="Q11" s="106">
        <v>0</v>
      </c>
    </row>
    <row r="12" spans="2:17" ht="18" customHeight="1">
      <c r="B12" s="107" t="s">
        <v>216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7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7" t="s">
        <v>199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7" t="s">
        <v>207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T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1.285156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20">
      <c r="B1" s="46" t="s">
        <v>143</v>
      </c>
      <c r="C1" s="46" t="s" vm="1">
        <v>224</v>
      </c>
    </row>
    <row r="2" spans="2:20">
      <c r="B2" s="46" t="s">
        <v>142</v>
      </c>
      <c r="C2" s="46" t="s">
        <v>225</v>
      </c>
    </row>
    <row r="3" spans="2:20">
      <c r="B3" s="46" t="s">
        <v>144</v>
      </c>
      <c r="C3" s="46" t="s">
        <v>226</v>
      </c>
    </row>
    <row r="4" spans="2:20">
      <c r="B4" s="46" t="s">
        <v>145</v>
      </c>
      <c r="C4" s="46">
        <v>414</v>
      </c>
    </row>
    <row r="6" spans="2:20" ht="26.25" customHeight="1">
      <c r="B6" s="144" t="s">
        <v>172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2:20" s="3" customFormat="1" ht="78.75">
      <c r="B7" s="47" t="s">
        <v>114</v>
      </c>
      <c r="C7" s="48" t="s">
        <v>184</v>
      </c>
      <c r="D7" s="48" t="s">
        <v>44</v>
      </c>
      <c r="E7" s="48" t="s">
        <v>115</v>
      </c>
      <c r="F7" s="48" t="s">
        <v>14</v>
      </c>
      <c r="G7" s="48" t="s">
        <v>102</v>
      </c>
      <c r="H7" s="48" t="s">
        <v>65</v>
      </c>
      <c r="I7" s="48" t="s">
        <v>17</v>
      </c>
      <c r="J7" s="48" t="s">
        <v>223</v>
      </c>
      <c r="K7" s="48" t="s">
        <v>101</v>
      </c>
      <c r="L7" s="48" t="s">
        <v>33</v>
      </c>
      <c r="M7" s="48" t="s">
        <v>18</v>
      </c>
      <c r="N7" s="48" t="s">
        <v>201</v>
      </c>
      <c r="O7" s="48" t="s">
        <v>200</v>
      </c>
      <c r="P7" s="48" t="s">
        <v>109</v>
      </c>
      <c r="Q7" s="48" t="s">
        <v>146</v>
      </c>
      <c r="R7" s="50" t="s">
        <v>148</v>
      </c>
    </row>
    <row r="8" spans="2:20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208</v>
      </c>
      <c r="O8" s="15"/>
      <c r="P8" s="15" t="s">
        <v>204</v>
      </c>
      <c r="Q8" s="15" t="s">
        <v>19</v>
      </c>
      <c r="R8" s="16" t="s">
        <v>19</v>
      </c>
    </row>
    <row r="9" spans="2:20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20" s="4" customFormat="1" ht="18" customHeight="1">
      <c r="B10" s="74" t="s">
        <v>38</v>
      </c>
      <c r="C10" s="75"/>
      <c r="D10" s="74"/>
      <c r="E10" s="74"/>
      <c r="F10" s="74"/>
      <c r="G10" s="108"/>
      <c r="H10" s="74"/>
      <c r="I10" s="77">
        <v>5.6753841137135508</v>
      </c>
      <c r="J10" s="75"/>
      <c r="K10" s="75"/>
      <c r="L10" s="76"/>
      <c r="M10" s="76">
        <v>4.0160040304753591E-2</v>
      </c>
      <c r="N10" s="77"/>
      <c r="O10" s="109"/>
      <c r="P10" s="77">
        <f>P11+P263</f>
        <v>79485.718535481952</v>
      </c>
      <c r="Q10" s="78">
        <f>IFERROR(P10/$P$10,0)</f>
        <v>1</v>
      </c>
      <c r="R10" s="78">
        <f>P10/'סכום נכסי הקרן'!$C$42</f>
        <v>4.036888184762865E-2</v>
      </c>
    </row>
    <row r="11" spans="2:20" ht="21.75" customHeight="1">
      <c r="B11" s="79" t="s">
        <v>36</v>
      </c>
      <c r="C11" s="81"/>
      <c r="D11" s="80"/>
      <c r="E11" s="80"/>
      <c r="F11" s="80"/>
      <c r="G11" s="99"/>
      <c r="H11" s="80"/>
      <c r="I11" s="83">
        <v>5.9211220268839337</v>
      </c>
      <c r="J11" s="81"/>
      <c r="K11" s="81"/>
      <c r="L11" s="82"/>
      <c r="M11" s="82">
        <v>3.771043251953262E-2</v>
      </c>
      <c r="N11" s="83"/>
      <c r="O11" s="100"/>
      <c r="P11" s="83">
        <f>P12+P22+P43</f>
        <v>73478.163734918955</v>
      </c>
      <c r="Q11" s="84">
        <f t="shared" ref="Q11:Q74" si="0">IFERROR(P11/$P$10,0)</f>
        <v>0.9244196956226638</v>
      </c>
      <c r="R11" s="84">
        <f>P11/'סכום נכסי הקרן'!$C$42</f>
        <v>3.7317789470212158E-2</v>
      </c>
    </row>
    <row r="12" spans="2:20">
      <c r="B12" s="85" t="s">
        <v>84</v>
      </c>
      <c r="C12" s="81"/>
      <c r="D12" s="80"/>
      <c r="E12" s="80"/>
      <c r="F12" s="80"/>
      <c r="G12" s="99"/>
      <c r="H12" s="80"/>
      <c r="I12" s="83">
        <v>1.9240537692460216</v>
      </c>
      <c r="J12" s="81"/>
      <c r="K12" s="81"/>
      <c r="L12" s="82"/>
      <c r="M12" s="82">
        <v>4.613102929755649E-2</v>
      </c>
      <c r="N12" s="83"/>
      <c r="O12" s="100"/>
      <c r="P12" s="83">
        <f>SUM(P13:P20)</f>
        <v>522.50555999999995</v>
      </c>
      <c r="Q12" s="84">
        <f>IFERROR(P12/$P$10,0)</f>
        <v>6.5735778656483626E-3</v>
      </c>
      <c r="R12" s="84">
        <f>P12/'סכום נכסי הקרן'!$C$42</f>
        <v>2.6536798817454569E-4</v>
      </c>
    </row>
    <row r="13" spans="2:20">
      <c r="B13" s="137" t="s">
        <v>3246</v>
      </c>
      <c r="C13" s="88" t="s">
        <v>2848</v>
      </c>
      <c r="D13" s="87" t="s">
        <v>2849</v>
      </c>
      <c r="E13" s="87"/>
      <c r="F13" s="87" t="s">
        <v>2850</v>
      </c>
      <c r="G13" s="97"/>
      <c r="H13" s="87" t="s">
        <v>2847</v>
      </c>
      <c r="I13" s="90">
        <v>2.27</v>
      </c>
      <c r="J13" s="88" t="s">
        <v>26</v>
      </c>
      <c r="K13" s="88" t="s">
        <v>130</v>
      </c>
      <c r="L13" s="89">
        <v>4.7100000000000003E-2</v>
      </c>
      <c r="M13" s="89">
        <v>4.7100000000000003E-2</v>
      </c>
      <c r="N13" s="90">
        <v>96000</v>
      </c>
      <c r="O13" s="98">
        <f t="shared" ref="O13:O20" si="1">P13/N13*100000</f>
        <v>106.17941666666668</v>
      </c>
      <c r="P13" s="90">
        <v>101.93224000000001</v>
      </c>
      <c r="Q13" s="91">
        <f t="shared" si="0"/>
        <v>1.2823969120251213E-3</v>
      </c>
      <c r="R13" s="91">
        <f>P13/'סכום נכסי הקרן'!$C$42</f>
        <v>5.1768929423305953E-5</v>
      </c>
    </row>
    <row r="14" spans="2:20">
      <c r="B14" s="137" t="s">
        <v>3247</v>
      </c>
      <c r="C14" s="88" t="s">
        <v>2848</v>
      </c>
      <c r="D14" s="87" t="s">
        <v>2851</v>
      </c>
      <c r="E14" s="87"/>
      <c r="F14" s="87" t="s">
        <v>2850</v>
      </c>
      <c r="G14" s="97"/>
      <c r="H14" s="87" t="s">
        <v>2847</v>
      </c>
      <c r="I14" s="90">
        <v>1.83</v>
      </c>
      <c r="J14" s="88" t="s">
        <v>26</v>
      </c>
      <c r="K14" s="88" t="s">
        <v>130</v>
      </c>
      <c r="L14" s="89">
        <v>4.5899999999999996E-2</v>
      </c>
      <c r="M14" s="89">
        <v>4.5899999999999996E-2</v>
      </c>
      <c r="N14" s="90">
        <v>60210.22</v>
      </c>
      <c r="O14" s="98">
        <f t="shared" si="1"/>
        <v>112.46456166411616</v>
      </c>
      <c r="P14" s="90">
        <v>67.715159999999997</v>
      </c>
      <c r="Q14" s="91">
        <f t="shared" si="0"/>
        <v>8.5191605797426805E-4</v>
      </c>
      <c r="R14" s="91">
        <f>P14/'סכום נכסי הקרן'!$C$42</f>
        <v>3.4390898688460788E-5</v>
      </c>
    </row>
    <row r="15" spans="2:20">
      <c r="B15" s="137" t="s">
        <v>3248</v>
      </c>
      <c r="C15" s="88" t="s">
        <v>2848</v>
      </c>
      <c r="D15" s="87" t="s">
        <v>2852</v>
      </c>
      <c r="E15" s="87"/>
      <c r="F15" s="87" t="s">
        <v>2850</v>
      </c>
      <c r="G15" s="97"/>
      <c r="H15" s="87" t="s">
        <v>2847</v>
      </c>
      <c r="I15" s="90">
        <v>1.56</v>
      </c>
      <c r="J15" s="88" t="s">
        <v>26</v>
      </c>
      <c r="K15" s="88" t="s">
        <v>130</v>
      </c>
      <c r="L15" s="89">
        <v>4.5899999999999996E-2</v>
      </c>
      <c r="M15" s="89">
        <v>4.5899999999999996E-2</v>
      </c>
      <c r="N15" s="90">
        <v>27052.43</v>
      </c>
      <c r="O15" s="98">
        <f t="shared" si="1"/>
        <v>115.44434270784546</v>
      </c>
      <c r="P15" s="90">
        <v>31.230499999999999</v>
      </c>
      <c r="Q15" s="91">
        <f t="shared" si="0"/>
        <v>3.9290706022942839E-4</v>
      </c>
      <c r="R15" s="91">
        <f>P15/'סכום נכסי הקרן'!$C$42</f>
        <v>1.5861218691500909E-5</v>
      </c>
    </row>
    <row r="16" spans="2:20">
      <c r="B16" s="137" t="s">
        <v>3249</v>
      </c>
      <c r="C16" s="88" t="s">
        <v>2848</v>
      </c>
      <c r="D16" s="87" t="s">
        <v>2853</v>
      </c>
      <c r="E16" s="87"/>
      <c r="F16" s="87" t="s">
        <v>2850</v>
      </c>
      <c r="G16" s="97"/>
      <c r="H16" s="87" t="s">
        <v>2847</v>
      </c>
      <c r="I16" s="90">
        <v>1.53</v>
      </c>
      <c r="J16" s="88" t="s">
        <v>26</v>
      </c>
      <c r="K16" s="88" t="s">
        <v>130</v>
      </c>
      <c r="L16" s="89">
        <v>4.5899999999999996E-2</v>
      </c>
      <c r="M16" s="89">
        <v>4.5899999999999996E-2</v>
      </c>
      <c r="N16" s="90">
        <v>37697.53</v>
      </c>
      <c r="O16" s="98">
        <f t="shared" si="1"/>
        <v>110.54504101462351</v>
      </c>
      <c r="P16" s="90">
        <v>41.672750000000001</v>
      </c>
      <c r="Q16" s="91">
        <f t="shared" si="0"/>
        <v>5.2427971675688551E-4</v>
      </c>
      <c r="R16" s="91">
        <f>P16/'סכום נכסי הקרן'!$C$42</f>
        <v>2.1164585940866925E-5</v>
      </c>
      <c r="T16" s="137"/>
    </row>
    <row r="17" spans="2:18">
      <c r="B17" s="86" t="s">
        <v>2854</v>
      </c>
      <c r="C17" s="88" t="s">
        <v>2848</v>
      </c>
      <c r="D17" s="87" t="s">
        <v>2855</v>
      </c>
      <c r="E17" s="87"/>
      <c r="F17" s="87" t="s">
        <v>2850</v>
      </c>
      <c r="G17" s="97"/>
      <c r="H17" s="87" t="s">
        <v>2847</v>
      </c>
      <c r="I17" s="90">
        <v>1.1900000000000002</v>
      </c>
      <c r="J17" s="88" t="s">
        <v>26</v>
      </c>
      <c r="K17" s="88" t="s">
        <v>130</v>
      </c>
      <c r="L17" s="89">
        <v>4.5899999999999996E-2</v>
      </c>
      <c r="M17" s="89">
        <v>4.5899999999999996E-2</v>
      </c>
      <c r="N17" s="90">
        <v>501597.74</v>
      </c>
      <c r="O17" s="98">
        <f t="shared" si="1"/>
        <v>8.1789343787712987</v>
      </c>
      <c r="P17" s="90">
        <v>41.025349999999875</v>
      </c>
      <c r="Q17" s="91">
        <f t="shared" si="0"/>
        <v>5.1613485737927122E-4</v>
      </c>
      <c r="R17" s="91">
        <f>P17/'סכום נכסי הקרן'!$C$42</f>
        <v>2.0835787074986464E-5</v>
      </c>
    </row>
    <row r="18" spans="2:18">
      <c r="B18" s="137" t="s">
        <v>3250</v>
      </c>
      <c r="C18" s="88" t="s">
        <v>2848</v>
      </c>
      <c r="D18" s="87" t="s">
        <v>2856</v>
      </c>
      <c r="E18" s="87"/>
      <c r="F18" s="87" t="s">
        <v>2850</v>
      </c>
      <c r="G18" s="97"/>
      <c r="H18" s="87" t="s">
        <v>2847</v>
      </c>
      <c r="I18" s="90">
        <v>2.36</v>
      </c>
      <c r="J18" s="88" t="s">
        <v>26</v>
      </c>
      <c r="K18" s="88" t="s">
        <v>130</v>
      </c>
      <c r="L18" s="89">
        <v>4.5899999999999996E-2</v>
      </c>
      <c r="M18" s="89">
        <v>4.5899999999999996E-2</v>
      </c>
      <c r="N18" s="90">
        <v>63266.03</v>
      </c>
      <c r="O18" s="98">
        <f t="shared" si="1"/>
        <v>113.97893940871585</v>
      </c>
      <c r="P18" s="90">
        <v>72.109949999999998</v>
      </c>
      <c r="Q18" s="91">
        <f t="shared" si="0"/>
        <v>9.0720636774278569E-4</v>
      </c>
      <c r="R18" s="91">
        <f>P18/'סכום נכסי הקרן'!$C$42</f>
        <v>3.662290667082486E-5</v>
      </c>
    </row>
    <row r="19" spans="2:18">
      <c r="B19" s="137" t="s">
        <v>3251</v>
      </c>
      <c r="C19" s="88" t="s">
        <v>2848</v>
      </c>
      <c r="D19" s="87" t="s">
        <v>2857</v>
      </c>
      <c r="E19" s="87"/>
      <c r="F19" s="87" t="s">
        <v>2850</v>
      </c>
      <c r="G19" s="97"/>
      <c r="H19" s="87" t="s">
        <v>2847</v>
      </c>
      <c r="I19" s="90">
        <v>1.7000000000000002</v>
      </c>
      <c r="J19" s="88" t="s">
        <v>26</v>
      </c>
      <c r="K19" s="88" t="s">
        <v>130</v>
      </c>
      <c r="L19" s="89">
        <v>4.5899999999999996E-2</v>
      </c>
      <c r="M19" s="89">
        <v>4.5899999999999996E-2</v>
      </c>
      <c r="N19" s="90">
        <v>90660.18</v>
      </c>
      <c r="O19" s="98">
        <f t="shared" si="1"/>
        <v>106.50311967172357</v>
      </c>
      <c r="P19" s="90">
        <v>96.55592</v>
      </c>
      <c r="Q19" s="91">
        <f t="shared" si="0"/>
        <v>1.214758094649393E-3</v>
      </c>
      <c r="R19" s="91">
        <f>P19/'סכום נכסי הקרן'!$C$42</f>
        <v>4.9038425996351848E-5</v>
      </c>
    </row>
    <row r="20" spans="2:18">
      <c r="B20" s="137" t="s">
        <v>3252</v>
      </c>
      <c r="C20" s="88" t="s">
        <v>2848</v>
      </c>
      <c r="D20" s="87" t="s">
        <v>2858</v>
      </c>
      <c r="E20" s="87"/>
      <c r="F20" s="87" t="s">
        <v>2850</v>
      </c>
      <c r="G20" s="97"/>
      <c r="H20" s="87" t="s">
        <v>2847</v>
      </c>
      <c r="I20" s="90">
        <v>2.2699999999999996</v>
      </c>
      <c r="J20" s="88" t="s">
        <v>26</v>
      </c>
      <c r="K20" s="88" t="s">
        <v>130</v>
      </c>
      <c r="L20" s="89">
        <v>4.5899999999999996E-2</v>
      </c>
      <c r="M20" s="89">
        <v>4.5899999999999996E-2</v>
      </c>
      <c r="N20" s="90">
        <v>62951.47</v>
      </c>
      <c r="O20" s="98">
        <f t="shared" si="1"/>
        <v>111.61564614773887</v>
      </c>
      <c r="P20" s="90">
        <v>70.263689999999997</v>
      </c>
      <c r="Q20" s="91">
        <f t="shared" si="0"/>
        <v>8.8397879889120839E-4</v>
      </c>
      <c r="R20" s="91">
        <f>P20/'סכום נכסי הקרן'!$C$42</f>
        <v>3.5685235688247877E-5</v>
      </c>
    </row>
    <row r="21" spans="2:18">
      <c r="B21" s="92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90"/>
      <c r="O21" s="98"/>
      <c r="P21" s="87"/>
      <c r="Q21" s="91"/>
      <c r="R21" s="87"/>
    </row>
    <row r="22" spans="2:18">
      <c r="B22" s="85" t="s">
        <v>34</v>
      </c>
      <c r="C22" s="81"/>
      <c r="D22" s="80"/>
      <c r="E22" s="80"/>
      <c r="F22" s="80"/>
      <c r="G22" s="99"/>
      <c r="H22" s="80"/>
      <c r="I22" s="83">
        <v>6.7196687273405757</v>
      </c>
      <c r="J22" s="81"/>
      <c r="K22" s="81"/>
      <c r="L22" s="82"/>
      <c r="M22" s="82">
        <v>3.9715400648972707E-2</v>
      </c>
      <c r="N22" s="83"/>
      <c r="O22" s="100"/>
      <c r="P22" s="83">
        <f>SUM(P23:P41)</f>
        <v>10822.04693525</v>
      </c>
      <c r="Q22" s="84">
        <f t="shared" si="0"/>
        <v>0.13615083482473778</v>
      </c>
      <c r="R22" s="84">
        <f>P22/'סכום נכסי הקרן'!$C$42</f>
        <v>5.4962569644958431E-3</v>
      </c>
    </row>
    <row r="23" spans="2:18">
      <c r="B23" s="86" t="s">
        <v>3253</v>
      </c>
      <c r="C23" s="88" t="s">
        <v>2848</v>
      </c>
      <c r="D23" s="87">
        <v>6028</v>
      </c>
      <c r="E23" s="87"/>
      <c r="F23" s="87" t="s">
        <v>620</v>
      </c>
      <c r="G23" s="97">
        <v>43100</v>
      </c>
      <c r="H23" s="87"/>
      <c r="I23" s="90">
        <v>7.5499999999864613</v>
      </c>
      <c r="J23" s="88" t="s">
        <v>26</v>
      </c>
      <c r="K23" s="88" t="s">
        <v>130</v>
      </c>
      <c r="L23" s="89">
        <v>6.6799999999888685E-2</v>
      </c>
      <c r="M23" s="89">
        <v>6.6799999999888685E-2</v>
      </c>
      <c r="N23" s="90">
        <v>264973.30497300002</v>
      </c>
      <c r="O23" s="98">
        <v>100.35</v>
      </c>
      <c r="P23" s="90">
        <v>265.90071157199998</v>
      </c>
      <c r="Q23" s="91">
        <f t="shared" si="0"/>
        <v>3.3452639854202673E-3</v>
      </c>
      <c r="R23" s="91">
        <f>P23/'סכום נכסי הקרן'!$C$42</f>
        <v>1.3504456657655809E-4</v>
      </c>
    </row>
    <row r="24" spans="2:18">
      <c r="B24" s="86" t="s">
        <v>3253</v>
      </c>
      <c r="C24" s="88" t="s">
        <v>2848</v>
      </c>
      <c r="D24" s="87">
        <v>6869</v>
      </c>
      <c r="E24" s="87"/>
      <c r="F24" s="87" t="s">
        <v>620</v>
      </c>
      <c r="G24" s="97">
        <v>43555</v>
      </c>
      <c r="H24" s="87"/>
      <c r="I24" s="90">
        <v>3.6499999999991606</v>
      </c>
      <c r="J24" s="88" t="s">
        <v>26</v>
      </c>
      <c r="K24" s="88" t="s">
        <v>130</v>
      </c>
      <c r="L24" s="89">
        <v>5.6300000000015109E-2</v>
      </c>
      <c r="M24" s="89">
        <v>5.6300000000015109E-2</v>
      </c>
      <c r="N24" s="90">
        <v>59061.940875</v>
      </c>
      <c r="O24" s="98">
        <v>100.86</v>
      </c>
      <c r="P24" s="90">
        <v>59.569873557000001</v>
      </c>
      <c r="Q24" s="91">
        <f t="shared" si="0"/>
        <v>7.4944121603943688E-4</v>
      </c>
      <c r="R24" s="91">
        <f>P24/'סכום נכסי הקרן'!$C$42</f>
        <v>3.0254103902039162E-5</v>
      </c>
    </row>
    <row r="25" spans="2:18">
      <c r="B25" s="86" t="s">
        <v>3253</v>
      </c>
      <c r="C25" s="88" t="s">
        <v>2848</v>
      </c>
      <c r="D25" s="87">
        <v>6870</v>
      </c>
      <c r="E25" s="87"/>
      <c r="F25" s="87" t="s">
        <v>620</v>
      </c>
      <c r="G25" s="97">
        <v>43555</v>
      </c>
      <c r="H25" s="87"/>
      <c r="I25" s="90">
        <v>5.3299999999999148</v>
      </c>
      <c r="J25" s="88" t="s">
        <v>26</v>
      </c>
      <c r="K25" s="88" t="s">
        <v>130</v>
      </c>
      <c r="L25" s="89">
        <v>4.3900000000000279E-2</v>
      </c>
      <c r="M25" s="89">
        <v>4.3900000000000279E-2</v>
      </c>
      <c r="N25" s="90">
        <v>702187.98955700011</v>
      </c>
      <c r="O25" s="98">
        <v>99.88</v>
      </c>
      <c r="P25" s="90">
        <v>701.34536398200009</v>
      </c>
      <c r="Q25" s="91">
        <f t="shared" si="0"/>
        <v>8.8235393339109545E-3</v>
      </c>
      <c r="R25" s="91">
        <f>P25/'סכום נכסי הקרן'!$C$42</f>
        <v>3.5619641684855532E-4</v>
      </c>
    </row>
    <row r="26" spans="2:18">
      <c r="B26" s="86" t="s">
        <v>3253</v>
      </c>
      <c r="C26" s="88" t="s">
        <v>2848</v>
      </c>
      <c r="D26" s="87">
        <v>6868</v>
      </c>
      <c r="E26" s="87"/>
      <c r="F26" s="87" t="s">
        <v>620</v>
      </c>
      <c r="G26" s="97">
        <v>43555</v>
      </c>
      <c r="H26" s="87"/>
      <c r="I26" s="90">
        <v>5.2600000000027043</v>
      </c>
      <c r="J26" s="88" t="s">
        <v>26</v>
      </c>
      <c r="K26" s="88" t="s">
        <v>130</v>
      </c>
      <c r="L26" s="89">
        <v>5.1299999999987529E-2</v>
      </c>
      <c r="M26" s="89">
        <v>5.1299999999987529E-2</v>
      </c>
      <c r="N26" s="90">
        <v>158622.797609</v>
      </c>
      <c r="O26" s="98">
        <v>121.25</v>
      </c>
      <c r="P26" s="90">
        <v>192.330119548</v>
      </c>
      <c r="Q26" s="91">
        <f t="shared" si="0"/>
        <v>2.4196814609173467E-3</v>
      </c>
      <c r="R26" s="91">
        <f>P26/'סכום נכסי הקרן'!$C$42</f>
        <v>9.7679835004669844E-5</v>
      </c>
    </row>
    <row r="27" spans="2:18">
      <c r="B27" s="86" t="s">
        <v>3253</v>
      </c>
      <c r="C27" s="88" t="s">
        <v>2848</v>
      </c>
      <c r="D27" s="87">
        <v>6867</v>
      </c>
      <c r="E27" s="87"/>
      <c r="F27" s="87" t="s">
        <v>620</v>
      </c>
      <c r="G27" s="97">
        <v>43555</v>
      </c>
      <c r="H27" s="87"/>
      <c r="I27" s="90">
        <v>5.2499999999948423</v>
      </c>
      <c r="J27" s="88" t="s">
        <v>26</v>
      </c>
      <c r="K27" s="88" t="s">
        <v>130</v>
      </c>
      <c r="L27" s="89">
        <v>5.0399999999935809E-2</v>
      </c>
      <c r="M27" s="89">
        <v>5.0399999999935809E-2</v>
      </c>
      <c r="N27" s="90">
        <v>387600.81392099999</v>
      </c>
      <c r="O27" s="98">
        <v>112.56</v>
      </c>
      <c r="P27" s="90">
        <v>436.283425545</v>
      </c>
      <c r="Q27" s="91">
        <f t="shared" si="0"/>
        <v>5.4888278496249068E-3</v>
      </c>
      <c r="R27" s="91">
        <f>P27/'סכום נכסי הקרן'!$C$42</f>
        <v>2.2157784294348149E-4</v>
      </c>
    </row>
    <row r="28" spans="2:18">
      <c r="B28" s="86" t="s">
        <v>3253</v>
      </c>
      <c r="C28" s="88" t="s">
        <v>2848</v>
      </c>
      <c r="D28" s="87">
        <v>6866</v>
      </c>
      <c r="E28" s="87"/>
      <c r="F28" s="87" t="s">
        <v>620</v>
      </c>
      <c r="G28" s="97">
        <v>43555</v>
      </c>
      <c r="H28" s="87"/>
      <c r="I28" s="90">
        <v>5.9700000000018019</v>
      </c>
      <c r="J28" s="88" t="s">
        <v>26</v>
      </c>
      <c r="K28" s="88" t="s">
        <v>130</v>
      </c>
      <c r="L28" s="89">
        <v>3.120000000000836E-2</v>
      </c>
      <c r="M28" s="89">
        <v>3.120000000000836E-2</v>
      </c>
      <c r="N28" s="90">
        <v>571736.67373199994</v>
      </c>
      <c r="O28" s="98">
        <v>108.77</v>
      </c>
      <c r="P28" s="90">
        <v>621.87790600400001</v>
      </c>
      <c r="Q28" s="91">
        <f t="shared" si="0"/>
        <v>7.8237690677275245E-3</v>
      </c>
      <c r="R28" s="91">
        <f>P28/'סכום נכסי הקרן'!$C$42</f>
        <v>3.1583680909822419E-4</v>
      </c>
    </row>
    <row r="29" spans="2:18">
      <c r="B29" s="86" t="s">
        <v>3253</v>
      </c>
      <c r="C29" s="88" t="s">
        <v>2848</v>
      </c>
      <c r="D29" s="87">
        <v>6865</v>
      </c>
      <c r="E29" s="87"/>
      <c r="F29" s="87" t="s">
        <v>620</v>
      </c>
      <c r="G29" s="97">
        <v>43555</v>
      </c>
      <c r="H29" s="87"/>
      <c r="I29" s="90">
        <v>4.2000000000104656</v>
      </c>
      <c r="J29" s="88" t="s">
        <v>26</v>
      </c>
      <c r="K29" s="88" t="s">
        <v>130</v>
      </c>
      <c r="L29" s="89">
        <v>2.4000000000044066E-2</v>
      </c>
      <c r="M29" s="89">
        <v>2.4000000000044066E-2</v>
      </c>
      <c r="N29" s="90">
        <v>301089.047104</v>
      </c>
      <c r="O29" s="98">
        <v>120.59</v>
      </c>
      <c r="P29" s="90">
        <v>363.08331690600005</v>
      </c>
      <c r="Q29" s="91">
        <f t="shared" si="0"/>
        <v>4.5679063307947805E-3</v>
      </c>
      <c r="R29" s="91">
        <f>P29/'סכום נכסי הקרן'!$C$42</f>
        <v>1.8440127095888941E-4</v>
      </c>
    </row>
    <row r="30" spans="2:18">
      <c r="B30" s="86" t="s">
        <v>3253</v>
      </c>
      <c r="C30" s="88" t="s">
        <v>2848</v>
      </c>
      <c r="D30" s="87">
        <v>5212</v>
      </c>
      <c r="E30" s="87"/>
      <c r="F30" s="87" t="s">
        <v>620</v>
      </c>
      <c r="G30" s="97">
        <v>42643</v>
      </c>
      <c r="H30" s="87"/>
      <c r="I30" s="90">
        <v>6.9399999999933559</v>
      </c>
      <c r="J30" s="88" t="s">
        <v>26</v>
      </c>
      <c r="K30" s="88" t="s">
        <v>130</v>
      </c>
      <c r="L30" s="89">
        <v>4.6599999999943645E-2</v>
      </c>
      <c r="M30" s="89">
        <v>4.6599999999943645E-2</v>
      </c>
      <c r="N30" s="90">
        <v>647517.12370400003</v>
      </c>
      <c r="O30" s="98">
        <v>98.11</v>
      </c>
      <c r="P30" s="90">
        <v>635.27905006300011</v>
      </c>
      <c r="Q30" s="91">
        <f t="shared" si="0"/>
        <v>7.9923672046748294E-3</v>
      </c>
      <c r="R30" s="91">
        <f>P30/'סכום נכסי הקרן'!$C$42</f>
        <v>3.2264292736838021E-4</v>
      </c>
    </row>
    <row r="31" spans="2:18">
      <c r="B31" s="86" t="s">
        <v>3253</v>
      </c>
      <c r="C31" s="88" t="s">
        <v>2848</v>
      </c>
      <c r="D31" s="87">
        <v>5211</v>
      </c>
      <c r="E31" s="87"/>
      <c r="F31" s="87" t="s">
        <v>620</v>
      </c>
      <c r="G31" s="97">
        <v>42643</v>
      </c>
      <c r="H31" s="87"/>
      <c r="I31" s="90">
        <v>4.6899999999923674</v>
      </c>
      <c r="J31" s="88" t="s">
        <v>26</v>
      </c>
      <c r="K31" s="88" t="s">
        <v>130</v>
      </c>
      <c r="L31" s="89">
        <v>4.73999999999472E-2</v>
      </c>
      <c r="M31" s="89">
        <v>4.73999999999472E-2</v>
      </c>
      <c r="N31" s="90">
        <v>506524.50030099996</v>
      </c>
      <c r="O31" s="98">
        <v>96.48</v>
      </c>
      <c r="P31" s="90">
        <v>488.69483791699997</v>
      </c>
      <c r="Q31" s="91">
        <f t="shared" si="0"/>
        <v>6.148209350323096E-3</v>
      </c>
      <c r="R31" s="91">
        <f>P31/'סכום נכסי הקרן'!$C$42</f>
        <v>2.4819633683767874E-4</v>
      </c>
    </row>
    <row r="32" spans="2:18">
      <c r="B32" s="86" t="s">
        <v>3253</v>
      </c>
      <c r="C32" s="88" t="s">
        <v>2848</v>
      </c>
      <c r="D32" s="87">
        <v>6027</v>
      </c>
      <c r="E32" s="87"/>
      <c r="F32" s="87" t="s">
        <v>620</v>
      </c>
      <c r="G32" s="97">
        <v>43100</v>
      </c>
      <c r="H32" s="87"/>
      <c r="I32" s="90">
        <v>8.1699999999948503</v>
      </c>
      <c r="J32" s="88" t="s">
        <v>26</v>
      </c>
      <c r="K32" s="88" t="s">
        <v>130</v>
      </c>
      <c r="L32" s="89">
        <v>4.4899999999971942E-2</v>
      </c>
      <c r="M32" s="89">
        <v>4.4899999999971942E-2</v>
      </c>
      <c r="N32" s="90">
        <v>1048197.240187</v>
      </c>
      <c r="O32" s="98">
        <v>99.26</v>
      </c>
      <c r="P32" s="90">
        <v>1040.4405806079999</v>
      </c>
      <c r="Q32" s="91">
        <f t="shared" si="0"/>
        <v>1.3089654340151097E-2</v>
      </c>
      <c r="R32" s="91">
        <f>P32/'סכום נכסי הקרן'!$C$42</f>
        <v>5.2841470948385919E-4</v>
      </c>
    </row>
    <row r="33" spans="2:18">
      <c r="B33" s="86" t="s">
        <v>3253</v>
      </c>
      <c r="C33" s="88" t="s">
        <v>2848</v>
      </c>
      <c r="D33" s="87">
        <v>5025</v>
      </c>
      <c r="E33" s="87"/>
      <c r="F33" s="87" t="s">
        <v>620</v>
      </c>
      <c r="G33" s="97">
        <v>42551</v>
      </c>
      <c r="H33" s="87"/>
      <c r="I33" s="90">
        <v>7.6199999999921797</v>
      </c>
      <c r="J33" s="88" t="s">
        <v>26</v>
      </c>
      <c r="K33" s="88" t="s">
        <v>130</v>
      </c>
      <c r="L33" s="89">
        <v>4.8399999999950934E-2</v>
      </c>
      <c r="M33" s="89">
        <v>4.8399999999950934E-2</v>
      </c>
      <c r="N33" s="90">
        <v>670476.69807399996</v>
      </c>
      <c r="O33" s="98">
        <v>97.28</v>
      </c>
      <c r="P33" s="90">
        <v>652.23973185500006</v>
      </c>
      <c r="Q33" s="91">
        <f t="shared" si="0"/>
        <v>8.2057474458615363E-3</v>
      </c>
      <c r="R33" s="91">
        <f>P33/'סכום נכסי הקרן'!$C$42</f>
        <v>3.3125684911346497E-4</v>
      </c>
    </row>
    <row r="34" spans="2:18">
      <c r="B34" s="86" t="s">
        <v>3253</v>
      </c>
      <c r="C34" s="88" t="s">
        <v>2848</v>
      </c>
      <c r="D34" s="87">
        <v>5024</v>
      </c>
      <c r="E34" s="87"/>
      <c r="F34" s="87" t="s">
        <v>620</v>
      </c>
      <c r="G34" s="97">
        <v>42551</v>
      </c>
      <c r="H34" s="87"/>
      <c r="I34" s="90">
        <v>5.600000000007026</v>
      </c>
      <c r="J34" s="88" t="s">
        <v>26</v>
      </c>
      <c r="K34" s="88" t="s">
        <v>130</v>
      </c>
      <c r="L34" s="89">
        <v>4.7300000000044494E-2</v>
      </c>
      <c r="M34" s="89">
        <v>4.7300000000044494E-2</v>
      </c>
      <c r="N34" s="90">
        <v>433015.40460200002</v>
      </c>
      <c r="O34" s="98">
        <v>98.61</v>
      </c>
      <c r="P34" s="90">
        <v>426.99649046999997</v>
      </c>
      <c r="Q34" s="91">
        <f t="shared" si="0"/>
        <v>5.3719900673652619E-3</v>
      </c>
      <c r="R34" s="91">
        <f>P34/'סכום נכסי הקרן'!$C$42</f>
        <v>2.1686123231610293E-4</v>
      </c>
    </row>
    <row r="35" spans="2:18">
      <c r="B35" s="86" t="s">
        <v>3253</v>
      </c>
      <c r="C35" s="88" t="s">
        <v>2848</v>
      </c>
      <c r="D35" s="87">
        <v>6026</v>
      </c>
      <c r="E35" s="87"/>
      <c r="F35" s="87" t="s">
        <v>620</v>
      </c>
      <c r="G35" s="97">
        <v>43100</v>
      </c>
      <c r="H35" s="87"/>
      <c r="I35" s="90">
        <v>6.3399999999990433</v>
      </c>
      <c r="J35" s="88" t="s">
        <v>26</v>
      </c>
      <c r="K35" s="88" t="s">
        <v>130</v>
      </c>
      <c r="L35" s="89">
        <v>4.629999999999488E-2</v>
      </c>
      <c r="M35" s="89">
        <v>4.629999999999488E-2</v>
      </c>
      <c r="N35" s="90">
        <v>1272378.0301080002</v>
      </c>
      <c r="O35" s="98">
        <v>95.32</v>
      </c>
      <c r="P35" s="90">
        <v>1212.8307382740002</v>
      </c>
      <c r="Q35" s="91">
        <f t="shared" si="0"/>
        <v>1.5258473605325713E-2</v>
      </c>
      <c r="R35" s="91">
        <f>P35/'סכום נכסי הקרן'!$C$42</f>
        <v>6.1596751814855404E-4</v>
      </c>
    </row>
    <row r="36" spans="2:18">
      <c r="B36" s="86" t="s">
        <v>3253</v>
      </c>
      <c r="C36" s="88" t="s">
        <v>2848</v>
      </c>
      <c r="D36" s="87">
        <v>5023</v>
      </c>
      <c r="E36" s="87"/>
      <c r="F36" s="87" t="s">
        <v>620</v>
      </c>
      <c r="G36" s="97">
        <v>42551</v>
      </c>
      <c r="H36" s="87"/>
      <c r="I36" s="90">
        <v>7.7600000000083957</v>
      </c>
      <c r="J36" s="88" t="s">
        <v>26</v>
      </c>
      <c r="K36" s="88" t="s">
        <v>130</v>
      </c>
      <c r="L36" s="89">
        <v>4.1900000000050494E-2</v>
      </c>
      <c r="M36" s="89">
        <v>4.1900000000050494E-2</v>
      </c>
      <c r="N36" s="90">
        <v>741966.03781599994</v>
      </c>
      <c r="O36" s="98">
        <v>102.76</v>
      </c>
      <c r="P36" s="90">
        <v>762.44395388499981</v>
      </c>
      <c r="Q36" s="91">
        <f t="shared" si="0"/>
        <v>9.5922131413412257E-3</v>
      </c>
      <c r="R36" s="91">
        <f>P36/'סכום נכסי הקרן'!$C$42</f>
        <v>3.8722691896007477E-4</v>
      </c>
    </row>
    <row r="37" spans="2:18">
      <c r="B37" s="86" t="s">
        <v>3253</v>
      </c>
      <c r="C37" s="88" t="s">
        <v>2848</v>
      </c>
      <c r="D37" s="87">
        <v>5210</v>
      </c>
      <c r="E37" s="87"/>
      <c r="F37" s="87" t="s">
        <v>620</v>
      </c>
      <c r="G37" s="97">
        <v>42643</v>
      </c>
      <c r="H37" s="87"/>
      <c r="I37" s="90">
        <v>7.1599999999931665</v>
      </c>
      <c r="J37" s="88" t="s">
        <v>26</v>
      </c>
      <c r="K37" s="88" t="s">
        <v>130</v>
      </c>
      <c r="L37" s="89">
        <v>3.3099999999976412E-2</v>
      </c>
      <c r="M37" s="89">
        <v>3.3099999999976412E-2</v>
      </c>
      <c r="N37" s="90">
        <v>569611.93301599997</v>
      </c>
      <c r="O37" s="98">
        <v>107.91</v>
      </c>
      <c r="P37" s="90">
        <v>614.66797539499998</v>
      </c>
      <c r="Q37" s="91">
        <f t="shared" si="0"/>
        <v>7.7330618219248514E-3</v>
      </c>
      <c r="R37" s="91">
        <f>P37/'סכום נכסי הקרן'!$C$42</f>
        <v>3.1217505900969225E-4</v>
      </c>
    </row>
    <row r="38" spans="2:18">
      <c r="B38" s="86" t="s">
        <v>3253</v>
      </c>
      <c r="C38" s="88" t="s">
        <v>2848</v>
      </c>
      <c r="D38" s="87">
        <v>6025</v>
      </c>
      <c r="E38" s="87"/>
      <c r="F38" s="87" t="s">
        <v>620</v>
      </c>
      <c r="G38" s="97">
        <v>43100</v>
      </c>
      <c r="H38" s="87"/>
      <c r="I38" s="90">
        <v>8.50999999999868</v>
      </c>
      <c r="J38" s="88" t="s">
        <v>26</v>
      </c>
      <c r="K38" s="88" t="s">
        <v>130</v>
      </c>
      <c r="L38" s="89">
        <v>3.4299999999987854E-2</v>
      </c>
      <c r="M38" s="89">
        <v>3.4299999999987854E-2</v>
      </c>
      <c r="N38" s="90">
        <v>707409.9059270001</v>
      </c>
      <c r="O38" s="98">
        <f>P38*1000*100/N38</f>
        <v>104.59675129038348</v>
      </c>
      <c r="P38" s="90">
        <v>739.92777990600007</v>
      </c>
      <c r="Q38" s="91">
        <f t="shared" si="0"/>
        <v>9.3089399396408638E-3</v>
      </c>
      <c r="R38" s="91">
        <f>P38/'סכום נכסי הקרן'!$C$42</f>
        <v>3.757914965500334E-4</v>
      </c>
    </row>
    <row r="39" spans="2:18">
      <c r="B39" s="86" t="s">
        <v>3253</v>
      </c>
      <c r="C39" s="88" t="s">
        <v>2848</v>
      </c>
      <c r="D39" s="87">
        <v>5022</v>
      </c>
      <c r="E39" s="87"/>
      <c r="F39" s="87" t="s">
        <v>620</v>
      </c>
      <c r="G39" s="97">
        <v>42551</v>
      </c>
      <c r="H39" s="87"/>
      <c r="I39" s="90">
        <v>7.1200000000054393</v>
      </c>
      <c r="J39" s="88" t="s">
        <v>26</v>
      </c>
      <c r="K39" s="88" t="s">
        <v>130</v>
      </c>
      <c r="L39" s="89">
        <v>2.3500000000020314E-2</v>
      </c>
      <c r="M39" s="89">
        <v>2.3500000000020314E-2</v>
      </c>
      <c r="N39" s="90">
        <v>506807.30025500001</v>
      </c>
      <c r="O39" s="98">
        <v>111.73</v>
      </c>
      <c r="P39" s="90">
        <v>566.25564829099994</v>
      </c>
      <c r="Q39" s="91">
        <f t="shared" si="0"/>
        <v>7.1239923186732822E-3</v>
      </c>
      <c r="R39" s="91">
        <f>P39/'סכום נכסי הקרן'!$C$42</f>
        <v>2.8758760419593581E-4</v>
      </c>
    </row>
    <row r="40" spans="2:18">
      <c r="B40" s="86" t="s">
        <v>3253</v>
      </c>
      <c r="C40" s="88" t="s">
        <v>2848</v>
      </c>
      <c r="D40" s="87">
        <v>6024</v>
      </c>
      <c r="E40" s="87"/>
      <c r="F40" s="87" t="s">
        <v>620</v>
      </c>
      <c r="G40" s="97">
        <v>43100</v>
      </c>
      <c r="H40" s="87"/>
      <c r="I40" s="90">
        <v>7.5800000000015597</v>
      </c>
      <c r="J40" s="88" t="s">
        <v>26</v>
      </c>
      <c r="K40" s="88" t="s">
        <v>130</v>
      </c>
      <c r="L40" s="89">
        <v>1.7500000000004151E-2</v>
      </c>
      <c r="M40" s="89">
        <v>1.7500000000004151E-2</v>
      </c>
      <c r="N40" s="90">
        <v>516174.14353300002</v>
      </c>
      <c r="O40" s="98">
        <v>116.81</v>
      </c>
      <c r="P40" s="90">
        <v>602.94307475699998</v>
      </c>
      <c r="Q40" s="91">
        <f t="shared" si="0"/>
        <v>7.5855522962637589E-3</v>
      </c>
      <c r="R40" s="91">
        <f>P40/'סכום נכסי הקרן'!$C$42</f>
        <v>3.0622026439687988E-4</v>
      </c>
    </row>
    <row r="41" spans="2:18">
      <c r="B41" s="86" t="s">
        <v>3253</v>
      </c>
      <c r="C41" s="88" t="s">
        <v>2848</v>
      </c>
      <c r="D41" s="87">
        <v>5209</v>
      </c>
      <c r="E41" s="87"/>
      <c r="F41" s="87" t="s">
        <v>620</v>
      </c>
      <c r="G41" s="97">
        <v>42643</v>
      </c>
      <c r="H41" s="87"/>
      <c r="I41" s="90">
        <v>6.1599999999945316</v>
      </c>
      <c r="J41" s="88" t="s">
        <v>26</v>
      </c>
      <c r="K41" s="88" t="s">
        <v>130</v>
      </c>
      <c r="L41" s="89">
        <v>2.0799999999995444E-2</v>
      </c>
      <c r="M41" s="89">
        <v>2.0799999999995444E-2</v>
      </c>
      <c r="N41" s="90">
        <v>390200.22237900004</v>
      </c>
      <c r="O41" s="98">
        <v>112.49</v>
      </c>
      <c r="P41" s="90">
        <v>438.93635671499999</v>
      </c>
      <c r="Q41" s="91">
        <f t="shared" si="0"/>
        <v>5.5222040487570281E-3</v>
      </c>
      <c r="R41" s="91">
        <f>P41/'סכום נכסי הקרן'!$C$42</f>
        <v>2.2292520278276902E-4</v>
      </c>
    </row>
    <row r="42" spans="2:18">
      <c r="B42" s="9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90"/>
      <c r="O42" s="98"/>
      <c r="P42" s="87"/>
      <c r="Q42" s="91"/>
      <c r="R42" s="87"/>
    </row>
    <row r="43" spans="2:18">
      <c r="B43" s="85" t="s">
        <v>35</v>
      </c>
      <c r="C43" s="81"/>
      <c r="D43" s="80"/>
      <c r="E43" s="80"/>
      <c r="F43" s="80"/>
      <c r="G43" s="99"/>
      <c r="H43" s="80"/>
      <c r="I43" s="83">
        <v>5.8157249761694665</v>
      </c>
      <c r="J43" s="81"/>
      <c r="K43" s="81"/>
      <c r="L43" s="82"/>
      <c r="M43" s="82">
        <v>3.7288470662067814E-2</v>
      </c>
      <c r="N43" s="83"/>
      <c r="O43" s="100"/>
      <c r="P43" s="83">
        <f>SUM(P44:P261)</f>
        <v>62133.611239668957</v>
      </c>
      <c r="Q43" s="84">
        <f t="shared" si="0"/>
        <v>0.78169528293227775</v>
      </c>
      <c r="R43" s="84">
        <f>P43/'סכום נכסי הקרן'!$C$42</f>
        <v>3.1556164517541764E-2</v>
      </c>
    </row>
    <row r="44" spans="2:18">
      <c r="B44" s="86" t="s">
        <v>3254</v>
      </c>
      <c r="C44" s="88" t="s">
        <v>2859</v>
      </c>
      <c r="D44" s="87" t="s">
        <v>2860</v>
      </c>
      <c r="E44" s="87"/>
      <c r="F44" s="87" t="s">
        <v>314</v>
      </c>
      <c r="G44" s="97">
        <v>42368</v>
      </c>
      <c r="H44" s="87" t="s">
        <v>250</v>
      </c>
      <c r="I44" s="90">
        <v>7.4499999999860673</v>
      </c>
      <c r="J44" s="88" t="s">
        <v>126</v>
      </c>
      <c r="K44" s="88" t="s">
        <v>130</v>
      </c>
      <c r="L44" s="89">
        <v>3.1699999999999999E-2</v>
      </c>
      <c r="M44" s="89">
        <v>1.8699999999987851E-2</v>
      </c>
      <c r="N44" s="90">
        <v>116804.665339</v>
      </c>
      <c r="O44" s="98">
        <v>119.82</v>
      </c>
      <c r="P44" s="90">
        <v>139.95535969099998</v>
      </c>
      <c r="Q44" s="91">
        <f t="shared" si="0"/>
        <v>1.760761080979909E-3</v>
      </c>
      <c r="R44" s="91">
        <f>P44/'סכום נכסי הקרן'!$C$42</f>
        <v>7.107995603998084E-5</v>
      </c>
    </row>
    <row r="45" spans="2:18">
      <c r="B45" s="86" t="s">
        <v>3254</v>
      </c>
      <c r="C45" s="88" t="s">
        <v>2859</v>
      </c>
      <c r="D45" s="87" t="s">
        <v>2861</v>
      </c>
      <c r="E45" s="87"/>
      <c r="F45" s="87" t="s">
        <v>314</v>
      </c>
      <c r="G45" s="97">
        <v>42388</v>
      </c>
      <c r="H45" s="87" t="s">
        <v>250</v>
      </c>
      <c r="I45" s="90">
        <v>7.4400000000134572</v>
      </c>
      <c r="J45" s="88" t="s">
        <v>126</v>
      </c>
      <c r="K45" s="88" t="s">
        <v>130</v>
      </c>
      <c r="L45" s="89">
        <v>3.1899999999999998E-2</v>
      </c>
      <c r="M45" s="89">
        <v>1.8800000000065251E-2</v>
      </c>
      <c r="N45" s="90">
        <v>163526.53270600003</v>
      </c>
      <c r="O45" s="98">
        <v>119.96</v>
      </c>
      <c r="P45" s="90">
        <v>196.166433869</v>
      </c>
      <c r="Q45" s="91">
        <f t="shared" si="0"/>
        <v>2.4679456571991918E-3</v>
      </c>
      <c r="R45" s="91">
        <f>P45/'סכום נכסי הקרן'!$C$42</f>
        <v>9.962820664184242E-5</v>
      </c>
    </row>
    <row r="46" spans="2:18">
      <c r="B46" s="86" t="s">
        <v>3254</v>
      </c>
      <c r="C46" s="88" t="s">
        <v>2859</v>
      </c>
      <c r="D46" s="87" t="s">
        <v>2862</v>
      </c>
      <c r="E46" s="87"/>
      <c r="F46" s="87" t="s">
        <v>314</v>
      </c>
      <c r="G46" s="97">
        <v>42509</v>
      </c>
      <c r="H46" s="87" t="s">
        <v>250</v>
      </c>
      <c r="I46" s="90">
        <v>7.4999999999920526</v>
      </c>
      <c r="J46" s="88" t="s">
        <v>126</v>
      </c>
      <c r="K46" s="88" t="s">
        <v>130</v>
      </c>
      <c r="L46" s="89">
        <v>2.7400000000000001E-2</v>
      </c>
      <c r="M46" s="89">
        <v>2.0599999999935351E-2</v>
      </c>
      <c r="N46" s="90">
        <v>163526.53270600003</v>
      </c>
      <c r="O46" s="98">
        <v>115.39</v>
      </c>
      <c r="P46" s="90">
        <v>188.69325688699996</v>
      </c>
      <c r="Q46" s="91">
        <f t="shared" si="0"/>
        <v>2.3739265413165816E-3</v>
      </c>
      <c r="R46" s="91">
        <f>P46/'סכום נכסי הקרן'!$C$42</f>
        <v>9.5832760061358808E-5</v>
      </c>
    </row>
    <row r="47" spans="2:18">
      <c r="B47" s="86" t="s">
        <v>3254</v>
      </c>
      <c r="C47" s="88" t="s">
        <v>2859</v>
      </c>
      <c r="D47" s="87" t="s">
        <v>2863</v>
      </c>
      <c r="E47" s="87"/>
      <c r="F47" s="87" t="s">
        <v>314</v>
      </c>
      <c r="G47" s="97">
        <v>42723</v>
      </c>
      <c r="H47" s="87" t="s">
        <v>250</v>
      </c>
      <c r="I47" s="90">
        <v>7.3899999999790449</v>
      </c>
      <c r="J47" s="88" t="s">
        <v>126</v>
      </c>
      <c r="K47" s="88" t="s">
        <v>130</v>
      </c>
      <c r="L47" s="89">
        <v>3.15E-2</v>
      </c>
      <c r="M47" s="89">
        <v>2.279999999976472E-2</v>
      </c>
      <c r="N47" s="90">
        <v>23360.932740000004</v>
      </c>
      <c r="O47" s="98">
        <v>116.44</v>
      </c>
      <c r="P47" s="90">
        <v>27.201470163000003</v>
      </c>
      <c r="Q47" s="91">
        <f t="shared" si="0"/>
        <v>3.4221833386154055E-4</v>
      </c>
      <c r="R47" s="91">
        <f>P47/'סכום נכסי הקרן'!$C$42</f>
        <v>1.3814971485748865E-5</v>
      </c>
    </row>
    <row r="48" spans="2:18">
      <c r="B48" s="86" t="s">
        <v>3254</v>
      </c>
      <c r="C48" s="88" t="s">
        <v>2859</v>
      </c>
      <c r="D48" s="87" t="s">
        <v>2864</v>
      </c>
      <c r="E48" s="87"/>
      <c r="F48" s="87" t="s">
        <v>314</v>
      </c>
      <c r="G48" s="97">
        <v>42918</v>
      </c>
      <c r="H48" s="87" t="s">
        <v>250</v>
      </c>
      <c r="I48" s="90">
        <v>7.3500000000079018</v>
      </c>
      <c r="J48" s="88" t="s">
        <v>126</v>
      </c>
      <c r="K48" s="88" t="s">
        <v>130</v>
      </c>
      <c r="L48" s="89">
        <v>3.1899999999999998E-2</v>
      </c>
      <c r="M48" s="89">
        <v>2.5399999999956364E-2</v>
      </c>
      <c r="N48" s="90">
        <v>116804.665339</v>
      </c>
      <c r="O48" s="98">
        <v>113.78</v>
      </c>
      <c r="P48" s="90">
        <v>132.90034037699999</v>
      </c>
      <c r="Q48" s="91">
        <f t="shared" si="0"/>
        <v>1.6720027550316987E-3</v>
      </c>
      <c r="R48" s="91">
        <f>P48/'סכום נכסי הקרן'!$C$42</f>
        <v>6.7496881666784237E-5</v>
      </c>
    </row>
    <row r="49" spans="2:18">
      <c r="B49" s="86" t="s">
        <v>3254</v>
      </c>
      <c r="C49" s="88" t="s">
        <v>2859</v>
      </c>
      <c r="D49" s="87" t="s">
        <v>2865</v>
      </c>
      <c r="E49" s="87"/>
      <c r="F49" s="87" t="s">
        <v>314</v>
      </c>
      <c r="G49" s="97">
        <v>43915</v>
      </c>
      <c r="H49" s="87" t="s">
        <v>250</v>
      </c>
      <c r="I49" s="90">
        <v>7.3700000000085364</v>
      </c>
      <c r="J49" s="88" t="s">
        <v>126</v>
      </c>
      <c r="K49" s="88" t="s">
        <v>130</v>
      </c>
      <c r="L49" s="89">
        <v>2.6600000000000002E-2</v>
      </c>
      <c r="M49" s="89">
        <v>3.200000000003133E-2</v>
      </c>
      <c r="N49" s="90">
        <v>245904.55982299999</v>
      </c>
      <c r="O49" s="98">
        <v>103.84</v>
      </c>
      <c r="P49" s="90">
        <v>255.34730028600001</v>
      </c>
      <c r="Q49" s="91">
        <f t="shared" si="0"/>
        <v>3.212492822493823E-3</v>
      </c>
      <c r="R49" s="91">
        <f>P49/'סכום נכסי הקרן'!$C$42</f>
        <v>1.2968474318760822E-4</v>
      </c>
    </row>
    <row r="50" spans="2:18">
      <c r="B50" s="86" t="s">
        <v>3254</v>
      </c>
      <c r="C50" s="88" t="s">
        <v>2859</v>
      </c>
      <c r="D50" s="87" t="s">
        <v>2866</v>
      </c>
      <c r="E50" s="87"/>
      <c r="F50" s="87" t="s">
        <v>314</v>
      </c>
      <c r="G50" s="97">
        <v>44168</v>
      </c>
      <c r="H50" s="87" t="s">
        <v>250</v>
      </c>
      <c r="I50" s="90">
        <v>7.5000000000104903</v>
      </c>
      <c r="J50" s="88" t="s">
        <v>126</v>
      </c>
      <c r="K50" s="88" t="s">
        <v>130</v>
      </c>
      <c r="L50" s="89">
        <v>1.89E-2</v>
      </c>
      <c r="M50" s="89">
        <v>3.4900000000042383E-2</v>
      </c>
      <c r="N50" s="90">
        <v>249050.46002</v>
      </c>
      <c r="O50" s="98">
        <v>95.68</v>
      </c>
      <c r="P50" s="90">
        <v>238.29147645100002</v>
      </c>
      <c r="Q50" s="91">
        <f t="shared" si="0"/>
        <v>2.9979156110242385E-3</v>
      </c>
      <c r="R50" s="91">
        <f>P50/'סכום נכסי הקרן'!$C$42</f>
        <v>1.2102250109059894E-4</v>
      </c>
    </row>
    <row r="51" spans="2:18">
      <c r="B51" s="86" t="s">
        <v>3254</v>
      </c>
      <c r="C51" s="88" t="s">
        <v>2859</v>
      </c>
      <c r="D51" s="87" t="s">
        <v>2867</v>
      </c>
      <c r="E51" s="87"/>
      <c r="F51" s="87" t="s">
        <v>314</v>
      </c>
      <c r="G51" s="97">
        <v>44277</v>
      </c>
      <c r="H51" s="87" t="s">
        <v>250</v>
      </c>
      <c r="I51" s="90">
        <v>7.4199999999949808</v>
      </c>
      <c r="J51" s="88" t="s">
        <v>126</v>
      </c>
      <c r="K51" s="88" t="s">
        <v>130</v>
      </c>
      <c r="L51" s="89">
        <v>1.9E-2</v>
      </c>
      <c r="M51" s="89">
        <v>4.1299999999967973E-2</v>
      </c>
      <c r="N51" s="90">
        <v>378723.58618199994</v>
      </c>
      <c r="O51" s="98">
        <v>91.53</v>
      </c>
      <c r="P51" s="90">
        <v>346.64567694700003</v>
      </c>
      <c r="Q51" s="91">
        <f t="shared" si="0"/>
        <v>4.3611064142580463E-3</v>
      </c>
      <c r="R51" s="91">
        <f>P51/'סכום נכסי הקרן'!$C$42</f>
        <v>1.760529895621185E-4</v>
      </c>
    </row>
    <row r="52" spans="2:18">
      <c r="B52" s="86" t="s">
        <v>3255</v>
      </c>
      <c r="C52" s="88" t="s">
        <v>2859</v>
      </c>
      <c r="D52" s="87" t="s">
        <v>2868</v>
      </c>
      <c r="E52" s="87"/>
      <c r="F52" s="87" t="s">
        <v>330</v>
      </c>
      <c r="G52" s="97">
        <v>42122</v>
      </c>
      <c r="H52" s="87" t="s">
        <v>128</v>
      </c>
      <c r="I52" s="90">
        <v>4.5199999999995821</v>
      </c>
      <c r="J52" s="88" t="s">
        <v>298</v>
      </c>
      <c r="K52" s="88" t="s">
        <v>130</v>
      </c>
      <c r="L52" s="89">
        <v>2.98E-2</v>
      </c>
      <c r="M52" s="89">
        <v>2.1499999999997476E-2</v>
      </c>
      <c r="N52" s="90">
        <v>2445420.1035949998</v>
      </c>
      <c r="O52" s="98">
        <v>113.47</v>
      </c>
      <c r="P52" s="90">
        <v>2774.818111258</v>
      </c>
      <c r="Q52" s="91">
        <f t="shared" si="0"/>
        <v>3.4909643674156859E-2</v>
      </c>
      <c r="R52" s="91">
        <f>P52/'סכום נכסי הקרן'!$C$42</f>
        <v>1.4092632808248551E-3</v>
      </c>
    </row>
    <row r="53" spans="2:18">
      <c r="B53" s="86" t="s">
        <v>3256</v>
      </c>
      <c r="C53" s="88" t="s">
        <v>2859</v>
      </c>
      <c r="D53" s="87" t="s">
        <v>2869</v>
      </c>
      <c r="E53" s="87"/>
      <c r="F53" s="87" t="s">
        <v>2850</v>
      </c>
      <c r="G53" s="97">
        <v>40742</v>
      </c>
      <c r="H53" s="87" t="s">
        <v>2847</v>
      </c>
      <c r="I53" s="90">
        <v>3.4300000000013711</v>
      </c>
      <c r="J53" s="88" t="s">
        <v>280</v>
      </c>
      <c r="K53" s="88" t="s">
        <v>130</v>
      </c>
      <c r="L53" s="89">
        <v>4.4999999999999998E-2</v>
      </c>
      <c r="M53" s="89">
        <v>1.310000000000457E-2</v>
      </c>
      <c r="N53" s="90">
        <v>910157.38571499998</v>
      </c>
      <c r="O53" s="98">
        <v>124.97</v>
      </c>
      <c r="P53" s="90">
        <v>1137.423660208</v>
      </c>
      <c r="Q53" s="91">
        <f t="shared" si="0"/>
        <v>1.4309786476928692E-2</v>
      </c>
      <c r="R53" s="91">
        <f>P53/'סכום נכסי הקרן'!$C$42</f>
        <v>5.7767007955192859E-4</v>
      </c>
    </row>
    <row r="54" spans="2:18">
      <c r="B54" s="86" t="s">
        <v>3257</v>
      </c>
      <c r="C54" s="88" t="s">
        <v>2859</v>
      </c>
      <c r="D54" s="87" t="s">
        <v>2870</v>
      </c>
      <c r="E54" s="87"/>
      <c r="F54" s="87" t="s">
        <v>443</v>
      </c>
      <c r="G54" s="97">
        <v>43431</v>
      </c>
      <c r="H54" s="87" t="s">
        <v>250</v>
      </c>
      <c r="I54" s="90">
        <v>8.2400000000334686</v>
      </c>
      <c r="J54" s="88" t="s">
        <v>298</v>
      </c>
      <c r="K54" s="88" t="s">
        <v>130</v>
      </c>
      <c r="L54" s="89">
        <v>3.6600000000000001E-2</v>
      </c>
      <c r="M54" s="89">
        <v>2.9700000000094581E-2</v>
      </c>
      <c r="N54" s="90">
        <v>72563.127211999992</v>
      </c>
      <c r="O54" s="98">
        <v>113.65</v>
      </c>
      <c r="P54" s="90">
        <v>82.467994525999998</v>
      </c>
      <c r="Q54" s="91">
        <f t="shared" si="0"/>
        <v>1.0375196456101328E-3</v>
      </c>
      <c r="R54" s="91">
        <f>P54/'סכום נכסי הקרן'!$C$42</f>
        <v>4.1883507988229002E-5</v>
      </c>
    </row>
    <row r="55" spans="2:18">
      <c r="B55" s="86" t="s">
        <v>3257</v>
      </c>
      <c r="C55" s="88" t="s">
        <v>2859</v>
      </c>
      <c r="D55" s="87" t="s">
        <v>2871</v>
      </c>
      <c r="E55" s="87"/>
      <c r="F55" s="87" t="s">
        <v>443</v>
      </c>
      <c r="G55" s="97">
        <v>43276</v>
      </c>
      <c r="H55" s="87" t="s">
        <v>250</v>
      </c>
      <c r="I55" s="90">
        <v>8.3100000000903691</v>
      </c>
      <c r="J55" s="88" t="s">
        <v>298</v>
      </c>
      <c r="K55" s="88" t="s">
        <v>130</v>
      </c>
      <c r="L55" s="89">
        <v>3.2599999999999997E-2</v>
      </c>
      <c r="M55" s="89">
        <v>3.0400000000372032E-2</v>
      </c>
      <c r="N55" s="90">
        <v>72296.747913999992</v>
      </c>
      <c r="O55" s="98">
        <v>110.05</v>
      </c>
      <c r="P55" s="90">
        <v>79.562576551000006</v>
      </c>
      <c r="Q55" s="91">
        <f t="shared" si="0"/>
        <v>1.0009669411931372E-3</v>
      </c>
      <c r="R55" s="91">
        <f>P55/'סכום נכסי הקרן'!$C$42</f>
        <v>4.0407916182408003E-5</v>
      </c>
    </row>
    <row r="56" spans="2:18">
      <c r="B56" s="86" t="s">
        <v>3257</v>
      </c>
      <c r="C56" s="88" t="s">
        <v>2859</v>
      </c>
      <c r="D56" s="87" t="s">
        <v>2872</v>
      </c>
      <c r="E56" s="87"/>
      <c r="F56" s="87" t="s">
        <v>443</v>
      </c>
      <c r="G56" s="97">
        <v>43222</v>
      </c>
      <c r="H56" s="87" t="s">
        <v>250</v>
      </c>
      <c r="I56" s="90">
        <v>8.3299999999908945</v>
      </c>
      <c r="J56" s="88" t="s">
        <v>298</v>
      </c>
      <c r="K56" s="88" t="s">
        <v>130</v>
      </c>
      <c r="L56" s="89">
        <v>3.2199999999999999E-2</v>
      </c>
      <c r="M56" s="89">
        <v>3.0499999999952912E-2</v>
      </c>
      <c r="N56" s="90">
        <v>345482.20769900002</v>
      </c>
      <c r="O56" s="98">
        <v>110.63</v>
      </c>
      <c r="P56" s="90">
        <v>382.20696045599993</v>
      </c>
      <c r="Q56" s="91">
        <f t="shared" si="0"/>
        <v>4.8084985265042929E-3</v>
      </c>
      <c r="R56" s="91">
        <f>P56/'סכום נכסי הקרן'!$C$42</f>
        <v>1.9411370888094826E-4</v>
      </c>
    </row>
    <row r="57" spans="2:18">
      <c r="B57" s="86" t="s">
        <v>3257</v>
      </c>
      <c r="C57" s="88" t="s">
        <v>2859</v>
      </c>
      <c r="D57" s="87" t="s">
        <v>2873</v>
      </c>
      <c r="E57" s="87"/>
      <c r="F57" s="87" t="s">
        <v>443</v>
      </c>
      <c r="G57" s="97">
        <v>43922</v>
      </c>
      <c r="H57" s="87" t="s">
        <v>250</v>
      </c>
      <c r="I57" s="90">
        <v>8.4899999999857609</v>
      </c>
      <c r="J57" s="88" t="s">
        <v>298</v>
      </c>
      <c r="K57" s="88" t="s">
        <v>130</v>
      </c>
      <c r="L57" s="89">
        <v>2.7699999999999999E-2</v>
      </c>
      <c r="M57" s="89">
        <v>2.7499999999999997E-2</v>
      </c>
      <c r="N57" s="90">
        <v>83122.914556000003</v>
      </c>
      <c r="O57" s="98">
        <v>108.17</v>
      </c>
      <c r="P57" s="90">
        <v>89.91405707200002</v>
      </c>
      <c r="Q57" s="91">
        <f t="shared" si="0"/>
        <v>1.1311976381249284E-3</v>
      </c>
      <c r="R57" s="91">
        <f>P57/'סכום נכסי הקרן'!$C$42</f>
        <v>4.5665183799781822E-5</v>
      </c>
    </row>
    <row r="58" spans="2:18">
      <c r="B58" s="86" t="s">
        <v>3257</v>
      </c>
      <c r="C58" s="88" t="s">
        <v>2859</v>
      </c>
      <c r="D58" s="87" t="s">
        <v>2874</v>
      </c>
      <c r="E58" s="87"/>
      <c r="F58" s="87" t="s">
        <v>443</v>
      </c>
      <c r="G58" s="97">
        <v>43978</v>
      </c>
      <c r="H58" s="87" t="s">
        <v>250</v>
      </c>
      <c r="I58" s="90">
        <v>8.5000000001578098</v>
      </c>
      <c r="J58" s="88" t="s">
        <v>298</v>
      </c>
      <c r="K58" s="88" t="s">
        <v>130</v>
      </c>
      <c r="L58" s="89">
        <v>2.3E-2</v>
      </c>
      <c r="M58" s="89">
        <v>3.2000000000573854E-2</v>
      </c>
      <c r="N58" s="90">
        <v>34869.594503</v>
      </c>
      <c r="O58" s="98">
        <v>99.95</v>
      </c>
      <c r="P58" s="90">
        <v>34.852159385</v>
      </c>
      <c r="Q58" s="91">
        <f t="shared" si="0"/>
        <v>4.3847070929405014E-4</v>
      </c>
      <c r="R58" s="91">
        <f>P58/'סכום נכסי הקרן'!$C$42</f>
        <v>1.7700572257137439E-5</v>
      </c>
    </row>
    <row r="59" spans="2:18">
      <c r="B59" s="86" t="s">
        <v>3257</v>
      </c>
      <c r="C59" s="88" t="s">
        <v>2859</v>
      </c>
      <c r="D59" s="87" t="s">
        <v>2875</v>
      </c>
      <c r="E59" s="87"/>
      <c r="F59" s="87" t="s">
        <v>443</v>
      </c>
      <c r="G59" s="97">
        <v>44010</v>
      </c>
      <c r="H59" s="87" t="s">
        <v>250</v>
      </c>
      <c r="I59" s="90">
        <v>8.5900000000771133</v>
      </c>
      <c r="J59" s="88" t="s">
        <v>298</v>
      </c>
      <c r="K59" s="88" t="s">
        <v>130</v>
      </c>
      <c r="L59" s="89">
        <v>2.2000000000000002E-2</v>
      </c>
      <c r="M59" s="89">
        <v>2.9100000000217497E-2</v>
      </c>
      <c r="N59" s="90">
        <v>54675.331514999998</v>
      </c>
      <c r="O59" s="98">
        <v>101.75</v>
      </c>
      <c r="P59" s="90">
        <v>55.632151769000004</v>
      </c>
      <c r="Q59" s="91">
        <f t="shared" si="0"/>
        <v>6.9990122494981459E-4</v>
      </c>
      <c r="R59" s="91">
        <f>P59/'סכום נכסי הקרן'!$C$42</f>
        <v>2.8254229855009627E-5</v>
      </c>
    </row>
    <row r="60" spans="2:18">
      <c r="B60" s="86" t="s">
        <v>3257</v>
      </c>
      <c r="C60" s="88" t="s">
        <v>2859</v>
      </c>
      <c r="D60" s="87" t="s">
        <v>2876</v>
      </c>
      <c r="E60" s="87"/>
      <c r="F60" s="87" t="s">
        <v>443</v>
      </c>
      <c r="G60" s="97">
        <v>44133</v>
      </c>
      <c r="H60" s="87" t="s">
        <v>250</v>
      </c>
      <c r="I60" s="90">
        <v>8.4800000001003841</v>
      </c>
      <c r="J60" s="88" t="s">
        <v>298</v>
      </c>
      <c r="K60" s="88" t="s">
        <v>130</v>
      </c>
      <c r="L60" s="89">
        <v>2.3799999999999998E-2</v>
      </c>
      <c r="M60" s="89">
        <v>3.2100000000334611E-2</v>
      </c>
      <c r="N60" s="90">
        <v>71099.071268999993</v>
      </c>
      <c r="O60" s="98">
        <v>100.88</v>
      </c>
      <c r="P60" s="90">
        <v>71.724743359999991</v>
      </c>
      <c r="Q60" s="91">
        <f t="shared" si="0"/>
        <v>9.0236013061871598E-4</v>
      </c>
      <c r="R60" s="91">
        <f>P60/'סכום נכסי הקרן'!$C$42</f>
        <v>3.6427269496957704E-5</v>
      </c>
    </row>
    <row r="61" spans="2:18">
      <c r="B61" s="86" t="s">
        <v>3257</v>
      </c>
      <c r="C61" s="88" t="s">
        <v>2859</v>
      </c>
      <c r="D61" s="87" t="s">
        <v>2877</v>
      </c>
      <c r="E61" s="87"/>
      <c r="F61" s="87" t="s">
        <v>443</v>
      </c>
      <c r="G61" s="97">
        <v>44251</v>
      </c>
      <c r="H61" s="87" t="s">
        <v>250</v>
      </c>
      <c r="I61" s="90">
        <v>8.3499999999945764</v>
      </c>
      <c r="J61" s="88" t="s">
        <v>298</v>
      </c>
      <c r="K61" s="88" t="s">
        <v>130</v>
      </c>
      <c r="L61" s="89">
        <v>2.3599999999999999E-2</v>
      </c>
      <c r="M61" s="89">
        <v>3.8000000000009859E-2</v>
      </c>
      <c r="N61" s="90">
        <v>211101.70538200001</v>
      </c>
      <c r="O61" s="98">
        <v>96.1</v>
      </c>
      <c r="P61" s="90">
        <v>202.86872524600003</v>
      </c>
      <c r="Q61" s="91">
        <f t="shared" si="0"/>
        <v>2.5522663565712201E-3</v>
      </c>
      <c r="R61" s="91">
        <f>P61/'סכום נכסי הקרן'!$C$42</f>
        <v>1.0303213899210123E-4</v>
      </c>
    </row>
    <row r="62" spans="2:18">
      <c r="B62" s="86" t="s">
        <v>3257</v>
      </c>
      <c r="C62" s="88" t="s">
        <v>2859</v>
      </c>
      <c r="D62" s="87" t="s">
        <v>2878</v>
      </c>
      <c r="E62" s="87"/>
      <c r="F62" s="87" t="s">
        <v>443</v>
      </c>
      <c r="G62" s="97">
        <v>44294</v>
      </c>
      <c r="H62" s="87" t="s">
        <v>250</v>
      </c>
      <c r="I62" s="90">
        <v>8.3200000000274859</v>
      </c>
      <c r="J62" s="88" t="s">
        <v>298</v>
      </c>
      <c r="K62" s="88" t="s">
        <v>130</v>
      </c>
      <c r="L62" s="89">
        <v>2.3199999999999998E-2</v>
      </c>
      <c r="M62" s="89">
        <v>4.0000000000140236E-2</v>
      </c>
      <c r="N62" s="90">
        <v>151885.12127</v>
      </c>
      <c r="O62" s="98">
        <v>93.9</v>
      </c>
      <c r="P62" s="90">
        <v>142.620124769</v>
      </c>
      <c r="Q62" s="91">
        <f t="shared" si="0"/>
        <v>1.794286161045839E-3</v>
      </c>
      <c r="R62" s="91">
        <f>P62/'סכום נכסי הקרן'!$C$42</f>
        <v>7.2433326036094663E-5</v>
      </c>
    </row>
    <row r="63" spans="2:18">
      <c r="B63" s="86" t="s">
        <v>3257</v>
      </c>
      <c r="C63" s="88" t="s">
        <v>2859</v>
      </c>
      <c r="D63" s="87" t="s">
        <v>2879</v>
      </c>
      <c r="E63" s="87"/>
      <c r="F63" s="87" t="s">
        <v>443</v>
      </c>
      <c r="G63" s="97">
        <v>44602</v>
      </c>
      <c r="H63" s="87" t="s">
        <v>250</v>
      </c>
      <c r="I63" s="90">
        <v>8.2599999999954914</v>
      </c>
      <c r="J63" s="88" t="s">
        <v>298</v>
      </c>
      <c r="K63" s="88" t="s">
        <v>130</v>
      </c>
      <c r="L63" s="89">
        <v>2.0899999999999998E-2</v>
      </c>
      <c r="M63" s="89">
        <v>4.5599999999997837E-2</v>
      </c>
      <c r="N63" s="90">
        <v>217603.05326399996</v>
      </c>
      <c r="O63" s="98">
        <v>85.69</v>
      </c>
      <c r="P63" s="90">
        <v>186.46406063400005</v>
      </c>
      <c r="Q63" s="91">
        <f t="shared" si="0"/>
        <v>2.3458812987991497E-3</v>
      </c>
      <c r="R63" s="91">
        <f>P63/'סכום נכסי הקרן'!$C$42</f>
        <v>9.4700604979784515E-5</v>
      </c>
    </row>
    <row r="64" spans="2:18">
      <c r="B64" s="86" t="s">
        <v>3257</v>
      </c>
      <c r="C64" s="88" t="s">
        <v>2859</v>
      </c>
      <c r="D64" s="87" t="s">
        <v>2880</v>
      </c>
      <c r="E64" s="87"/>
      <c r="F64" s="87" t="s">
        <v>443</v>
      </c>
      <c r="G64" s="97">
        <v>43500</v>
      </c>
      <c r="H64" s="87" t="s">
        <v>250</v>
      </c>
      <c r="I64" s="90">
        <v>8.3299999999571348</v>
      </c>
      <c r="J64" s="88" t="s">
        <v>298</v>
      </c>
      <c r="K64" s="88" t="s">
        <v>130</v>
      </c>
      <c r="L64" s="89">
        <v>3.4500000000000003E-2</v>
      </c>
      <c r="M64" s="89">
        <v>2.7899999999898305E-2</v>
      </c>
      <c r="N64" s="90">
        <v>136201.387613</v>
      </c>
      <c r="O64" s="98">
        <v>114.07</v>
      </c>
      <c r="P64" s="90">
        <v>155.364924202</v>
      </c>
      <c r="Q64" s="91">
        <f t="shared" si="0"/>
        <v>1.9546269073814314E-3</v>
      </c>
      <c r="R64" s="91">
        <f>P64/'סכום נכסי הקרן'!$C$42</f>
        <v>7.890610268027679E-5</v>
      </c>
    </row>
    <row r="65" spans="2:18">
      <c r="B65" s="86" t="s">
        <v>3257</v>
      </c>
      <c r="C65" s="88" t="s">
        <v>2859</v>
      </c>
      <c r="D65" s="87" t="s">
        <v>2881</v>
      </c>
      <c r="E65" s="87"/>
      <c r="F65" s="87" t="s">
        <v>443</v>
      </c>
      <c r="G65" s="97">
        <v>43556</v>
      </c>
      <c r="H65" s="87" t="s">
        <v>250</v>
      </c>
      <c r="I65" s="90">
        <v>8.4199999999927577</v>
      </c>
      <c r="J65" s="88" t="s">
        <v>298</v>
      </c>
      <c r="K65" s="88" t="s">
        <v>130</v>
      </c>
      <c r="L65" s="89">
        <v>3.0499999999999999E-2</v>
      </c>
      <c r="M65" s="89">
        <v>2.7800000000006583E-2</v>
      </c>
      <c r="N65" s="90">
        <v>137349.00063699999</v>
      </c>
      <c r="O65" s="98">
        <v>110.56</v>
      </c>
      <c r="P65" s="90">
        <v>151.853048605</v>
      </c>
      <c r="Q65" s="91">
        <f t="shared" si="0"/>
        <v>1.9104444345837259E-3</v>
      </c>
      <c r="R65" s="91">
        <f>P65/'סכום נכסי הקרן'!$C$42</f>
        <v>7.7122505656170145E-5</v>
      </c>
    </row>
    <row r="66" spans="2:18">
      <c r="B66" s="86" t="s">
        <v>3257</v>
      </c>
      <c r="C66" s="88" t="s">
        <v>2859</v>
      </c>
      <c r="D66" s="87" t="s">
        <v>2882</v>
      </c>
      <c r="E66" s="87"/>
      <c r="F66" s="87" t="s">
        <v>443</v>
      </c>
      <c r="G66" s="97">
        <v>43647</v>
      </c>
      <c r="H66" s="87" t="s">
        <v>250</v>
      </c>
      <c r="I66" s="90">
        <v>8.4000000000193449</v>
      </c>
      <c r="J66" s="88" t="s">
        <v>298</v>
      </c>
      <c r="K66" s="88" t="s">
        <v>130</v>
      </c>
      <c r="L66" s="89">
        <v>2.8999999999999998E-2</v>
      </c>
      <c r="M66" s="89">
        <v>3.0300000000038688E-2</v>
      </c>
      <c r="N66" s="90">
        <v>127501.55535</v>
      </c>
      <c r="O66" s="98">
        <v>105.4</v>
      </c>
      <c r="P66" s="90">
        <v>134.386636716</v>
      </c>
      <c r="Q66" s="91">
        <f t="shared" si="0"/>
        <v>1.6907016655578273E-3</v>
      </c>
      <c r="R66" s="91">
        <f>P66/'סכום נכסי הקרן'!$C$42</f>
        <v>6.8251735776492895E-5</v>
      </c>
    </row>
    <row r="67" spans="2:18">
      <c r="B67" s="86" t="s">
        <v>3257</v>
      </c>
      <c r="C67" s="88" t="s">
        <v>2859</v>
      </c>
      <c r="D67" s="87" t="s">
        <v>2883</v>
      </c>
      <c r="E67" s="87"/>
      <c r="F67" s="87" t="s">
        <v>443</v>
      </c>
      <c r="G67" s="97">
        <v>43703</v>
      </c>
      <c r="H67" s="87" t="s">
        <v>250</v>
      </c>
      <c r="I67" s="90">
        <v>8.5399999996029212</v>
      </c>
      <c r="J67" s="88" t="s">
        <v>298</v>
      </c>
      <c r="K67" s="88" t="s">
        <v>130</v>
      </c>
      <c r="L67" s="89">
        <v>2.3799999999999998E-2</v>
      </c>
      <c r="M67" s="89">
        <v>2.9499999999568392E-2</v>
      </c>
      <c r="N67" s="90">
        <v>9054.0315190000001</v>
      </c>
      <c r="O67" s="98">
        <v>102.36</v>
      </c>
      <c r="P67" s="90">
        <v>9.2677070920000002</v>
      </c>
      <c r="Q67" s="91">
        <f t="shared" si="0"/>
        <v>1.1659587738221113E-4</v>
      </c>
      <c r="R67" s="91">
        <f>P67/'סכום נכסי הקרן'!$C$42</f>
        <v>4.7068451979630789E-6</v>
      </c>
    </row>
    <row r="68" spans="2:18">
      <c r="B68" s="86" t="s">
        <v>3257</v>
      </c>
      <c r="C68" s="88" t="s">
        <v>2859</v>
      </c>
      <c r="D68" s="87" t="s">
        <v>2884</v>
      </c>
      <c r="E68" s="87"/>
      <c r="F68" s="87" t="s">
        <v>443</v>
      </c>
      <c r="G68" s="97">
        <v>43740</v>
      </c>
      <c r="H68" s="87" t="s">
        <v>250</v>
      </c>
      <c r="I68" s="90">
        <v>8.4400000000493183</v>
      </c>
      <c r="J68" s="88" t="s">
        <v>298</v>
      </c>
      <c r="K68" s="88" t="s">
        <v>130</v>
      </c>
      <c r="L68" s="89">
        <v>2.4300000000000002E-2</v>
      </c>
      <c r="M68" s="89">
        <v>3.3300000000163144E-2</v>
      </c>
      <c r="N68" s="90">
        <v>133800.94217999998</v>
      </c>
      <c r="O68" s="98">
        <v>99.41</v>
      </c>
      <c r="P68" s="90">
        <v>133.01151815099999</v>
      </c>
      <c r="Q68" s="91">
        <f t="shared" si="0"/>
        <v>1.6734014688641764E-3</v>
      </c>
      <c r="R68" s="91">
        <f>P68/'סכום נכסי הקרן'!$C$42</f>
        <v>6.7553346180226163E-5</v>
      </c>
    </row>
    <row r="69" spans="2:18">
      <c r="B69" s="86" t="s">
        <v>3257</v>
      </c>
      <c r="C69" s="88" t="s">
        <v>2859</v>
      </c>
      <c r="D69" s="87" t="s">
        <v>2885</v>
      </c>
      <c r="E69" s="87"/>
      <c r="F69" s="87" t="s">
        <v>443</v>
      </c>
      <c r="G69" s="97">
        <v>43831</v>
      </c>
      <c r="H69" s="87" t="s">
        <v>250</v>
      </c>
      <c r="I69" s="90">
        <v>8.4300000000204296</v>
      </c>
      <c r="J69" s="88" t="s">
        <v>298</v>
      </c>
      <c r="K69" s="88" t="s">
        <v>130</v>
      </c>
      <c r="L69" s="89">
        <v>2.3799999999999998E-2</v>
      </c>
      <c r="M69" s="89">
        <v>3.4800000000079358E-2</v>
      </c>
      <c r="N69" s="90">
        <v>138871.73026800001</v>
      </c>
      <c r="O69" s="98">
        <v>97.99</v>
      </c>
      <c r="P69" s="90">
        <v>136.08041375400001</v>
      </c>
      <c r="Q69" s="91">
        <f t="shared" si="0"/>
        <v>1.7120108651122593E-3</v>
      </c>
      <c r="R69" s="91">
        <f>P69/'סכום נכסי הקרן'!$C$42</f>
        <v>6.9111964335573305E-5</v>
      </c>
    </row>
    <row r="70" spans="2:18">
      <c r="B70" s="86" t="s">
        <v>3258</v>
      </c>
      <c r="C70" s="88" t="s">
        <v>2859</v>
      </c>
      <c r="D70" s="87">
        <v>7936</v>
      </c>
      <c r="E70" s="87"/>
      <c r="F70" s="87" t="s">
        <v>2886</v>
      </c>
      <c r="G70" s="97">
        <v>44087</v>
      </c>
      <c r="H70" s="87" t="s">
        <v>2847</v>
      </c>
      <c r="I70" s="90">
        <v>5.6400000000033561</v>
      </c>
      <c r="J70" s="88" t="s">
        <v>280</v>
      </c>
      <c r="K70" s="88" t="s">
        <v>130</v>
      </c>
      <c r="L70" s="89">
        <v>1.7947999999999999E-2</v>
      </c>
      <c r="M70" s="89">
        <v>2.4900000000010806E-2</v>
      </c>
      <c r="N70" s="90">
        <v>676888.21155699994</v>
      </c>
      <c r="O70" s="98">
        <v>103.89</v>
      </c>
      <c r="P70" s="90">
        <v>703.21912107600008</v>
      </c>
      <c r="Q70" s="91">
        <f t="shared" si="0"/>
        <v>8.8471128403033467E-3</v>
      </c>
      <c r="R70" s="91">
        <f>P70/'סכום נכסי הקרן'!$C$42</f>
        <v>3.5714805294284412E-4</v>
      </c>
    </row>
    <row r="71" spans="2:18">
      <c r="B71" s="86" t="s">
        <v>3258</v>
      </c>
      <c r="C71" s="88" t="s">
        <v>2859</v>
      </c>
      <c r="D71" s="87">
        <v>7937</v>
      </c>
      <c r="E71" s="87"/>
      <c r="F71" s="87" t="s">
        <v>2886</v>
      </c>
      <c r="G71" s="97">
        <v>44087</v>
      </c>
      <c r="H71" s="87" t="s">
        <v>2847</v>
      </c>
      <c r="I71" s="90">
        <v>7.4700000000740818</v>
      </c>
      <c r="J71" s="88" t="s">
        <v>280</v>
      </c>
      <c r="K71" s="88" t="s">
        <v>130</v>
      </c>
      <c r="L71" s="89">
        <v>6.0499999999999998E-2</v>
      </c>
      <c r="M71" s="89">
        <v>6.2600000000634995E-2</v>
      </c>
      <c r="N71" s="90">
        <v>70860.134526000009</v>
      </c>
      <c r="O71" s="98">
        <v>100.01</v>
      </c>
      <c r="P71" s="90">
        <v>70.867154024999991</v>
      </c>
      <c r="Q71" s="91">
        <f t="shared" si="0"/>
        <v>8.9157090519808679E-4</v>
      </c>
      <c r="R71" s="91">
        <f>P71/'סכום נכסי הקרן'!$C$42</f>
        <v>3.5991720530724889E-5</v>
      </c>
    </row>
    <row r="72" spans="2:18">
      <c r="B72" s="86" t="s">
        <v>3259</v>
      </c>
      <c r="C72" s="88" t="s">
        <v>2848</v>
      </c>
      <c r="D72" s="87">
        <v>8063</v>
      </c>
      <c r="E72" s="87"/>
      <c r="F72" s="87" t="s">
        <v>447</v>
      </c>
      <c r="G72" s="97">
        <v>44147</v>
      </c>
      <c r="H72" s="87" t="s">
        <v>128</v>
      </c>
      <c r="I72" s="90">
        <v>7.9599999999952216</v>
      </c>
      <c r="J72" s="88" t="s">
        <v>583</v>
      </c>
      <c r="K72" s="88" t="s">
        <v>130</v>
      </c>
      <c r="L72" s="89">
        <v>1.6250000000000001E-2</v>
      </c>
      <c r="M72" s="89">
        <v>2.6399999999980592E-2</v>
      </c>
      <c r="N72" s="90">
        <v>535506.32209999999</v>
      </c>
      <c r="O72" s="98">
        <v>100.07</v>
      </c>
      <c r="P72" s="90">
        <v>535.88119508600005</v>
      </c>
      <c r="Q72" s="91">
        <f t="shared" si="0"/>
        <v>6.7418550773594111E-3</v>
      </c>
      <c r="R72" s="91">
        <f>P72/'סכום נכסי הקרן'!$C$42</f>
        <v>2.7216115105175735E-4</v>
      </c>
    </row>
    <row r="73" spans="2:18">
      <c r="B73" s="86" t="s">
        <v>3259</v>
      </c>
      <c r="C73" s="88" t="s">
        <v>2848</v>
      </c>
      <c r="D73" s="87">
        <v>8145</v>
      </c>
      <c r="E73" s="87"/>
      <c r="F73" s="87" t="s">
        <v>447</v>
      </c>
      <c r="G73" s="97">
        <v>44185</v>
      </c>
      <c r="H73" s="87" t="s">
        <v>128</v>
      </c>
      <c r="I73" s="90">
        <v>7.9499999999973632</v>
      </c>
      <c r="J73" s="88" t="s">
        <v>583</v>
      </c>
      <c r="K73" s="88" t="s">
        <v>130</v>
      </c>
      <c r="L73" s="89">
        <v>1.4990000000000002E-2</v>
      </c>
      <c r="M73" s="89">
        <v>2.7599999999970811E-2</v>
      </c>
      <c r="N73" s="90">
        <v>251730.88357000001</v>
      </c>
      <c r="O73" s="98">
        <v>97.99</v>
      </c>
      <c r="P73" s="90">
        <v>246.67108414700002</v>
      </c>
      <c r="Q73" s="91">
        <f t="shared" si="0"/>
        <v>3.1033384196795994E-3</v>
      </c>
      <c r="R73" s="91">
        <f>P73/'סכום נכסי הקרן'!$C$42</f>
        <v>1.2527830199725236E-4</v>
      </c>
    </row>
    <row r="74" spans="2:18">
      <c r="B74" s="86" t="s">
        <v>3260</v>
      </c>
      <c r="C74" s="88" t="s">
        <v>2848</v>
      </c>
      <c r="D74" s="87" t="s">
        <v>2887</v>
      </c>
      <c r="E74" s="87"/>
      <c r="F74" s="87" t="s">
        <v>443</v>
      </c>
      <c r="G74" s="97">
        <v>42901</v>
      </c>
      <c r="H74" s="87" t="s">
        <v>250</v>
      </c>
      <c r="I74" s="90">
        <v>0.9100000000004782</v>
      </c>
      <c r="J74" s="88" t="s">
        <v>153</v>
      </c>
      <c r="K74" s="88" t="s">
        <v>130</v>
      </c>
      <c r="L74" s="89">
        <v>0.04</v>
      </c>
      <c r="M74" s="89">
        <v>4.8700000000022101E-2</v>
      </c>
      <c r="N74" s="90">
        <v>441478.04995399999</v>
      </c>
      <c r="O74" s="98">
        <v>99.45</v>
      </c>
      <c r="P74" s="90">
        <v>439.04991086900003</v>
      </c>
      <c r="Q74" s="91">
        <f t="shared" si="0"/>
        <v>5.5236326595325515E-3</v>
      </c>
      <c r="R74" s="91">
        <f>P74/'סכום נכסי הקרן'!$C$42</f>
        <v>2.229828742023724E-4</v>
      </c>
    </row>
    <row r="75" spans="2:18">
      <c r="B75" s="86" t="s">
        <v>3261</v>
      </c>
      <c r="C75" s="88" t="s">
        <v>2848</v>
      </c>
      <c r="D75" s="87">
        <v>4069</v>
      </c>
      <c r="E75" s="87"/>
      <c r="F75" s="87" t="s">
        <v>447</v>
      </c>
      <c r="G75" s="97">
        <v>42052</v>
      </c>
      <c r="H75" s="87" t="s">
        <v>128</v>
      </c>
      <c r="I75" s="90">
        <v>4.360000000005126</v>
      </c>
      <c r="J75" s="88" t="s">
        <v>637</v>
      </c>
      <c r="K75" s="88" t="s">
        <v>130</v>
      </c>
      <c r="L75" s="89">
        <v>2.9779E-2</v>
      </c>
      <c r="M75" s="89">
        <v>1.6300000000022255E-2</v>
      </c>
      <c r="N75" s="90">
        <v>383120.98835400003</v>
      </c>
      <c r="O75" s="98">
        <v>116.08</v>
      </c>
      <c r="P75" s="90">
        <v>444.72684132700005</v>
      </c>
      <c r="Q75" s="91">
        <f t="shared" ref="Q75:Q133" si="2">IFERROR(P75/$P$10,0)</f>
        <v>5.5950534199231856E-3</v>
      </c>
      <c r="R75" s="91">
        <f>P75/'סכום נכסי הקרן'!$C$42</f>
        <v>2.2586605044004967E-4</v>
      </c>
    </row>
    <row r="76" spans="2:18">
      <c r="B76" s="86" t="s">
        <v>3262</v>
      </c>
      <c r="C76" s="88" t="s">
        <v>2848</v>
      </c>
      <c r="D76" s="87">
        <v>8224</v>
      </c>
      <c r="E76" s="87"/>
      <c r="F76" s="87" t="s">
        <v>447</v>
      </c>
      <c r="G76" s="97">
        <v>44223</v>
      </c>
      <c r="H76" s="87" t="s">
        <v>128</v>
      </c>
      <c r="I76" s="90">
        <v>13.059999999997954</v>
      </c>
      <c r="J76" s="88" t="s">
        <v>280</v>
      </c>
      <c r="K76" s="88" t="s">
        <v>130</v>
      </c>
      <c r="L76" s="89">
        <v>2.1537000000000001E-2</v>
      </c>
      <c r="M76" s="89">
        <v>3.5399999999996386E-2</v>
      </c>
      <c r="N76" s="90">
        <v>1101692.1523809999</v>
      </c>
      <c r="O76" s="98">
        <v>90.44</v>
      </c>
      <c r="P76" s="90">
        <v>996.370357334</v>
      </c>
      <c r="Q76" s="91">
        <f t="shared" si="2"/>
        <v>1.2535212308475594E-2</v>
      </c>
      <c r="R76" s="91">
        <f>P76/'סכום נכסי הקרן'!$C$42</f>
        <v>5.0603250461579165E-4</v>
      </c>
    </row>
    <row r="77" spans="2:18">
      <c r="B77" s="86" t="s">
        <v>3262</v>
      </c>
      <c r="C77" s="88" t="s">
        <v>2848</v>
      </c>
      <c r="D77" s="87">
        <v>2963</v>
      </c>
      <c r="E77" s="87"/>
      <c r="F77" s="87" t="s">
        <v>447</v>
      </c>
      <c r="G77" s="97">
        <v>41423</v>
      </c>
      <c r="H77" s="87" t="s">
        <v>128</v>
      </c>
      <c r="I77" s="90">
        <v>3.2899999999980851</v>
      </c>
      <c r="J77" s="88" t="s">
        <v>280</v>
      </c>
      <c r="K77" s="88" t="s">
        <v>130</v>
      </c>
      <c r="L77" s="89">
        <v>0.05</v>
      </c>
      <c r="M77" s="89">
        <v>1.7199999999998553E-2</v>
      </c>
      <c r="N77" s="90">
        <v>228475.65679699997</v>
      </c>
      <c r="O77" s="98">
        <v>121.11</v>
      </c>
      <c r="P77" s="90">
        <v>276.70687315700002</v>
      </c>
      <c r="Q77" s="91">
        <f t="shared" si="2"/>
        <v>3.4812149686170319E-3</v>
      </c>
      <c r="R77" s="91">
        <f>P77/'סכום נכסי הקרן'!$C$42</f>
        <v>1.4053275575429724E-4</v>
      </c>
    </row>
    <row r="78" spans="2:18">
      <c r="B78" s="86" t="s">
        <v>3262</v>
      </c>
      <c r="C78" s="88" t="s">
        <v>2848</v>
      </c>
      <c r="D78" s="87">
        <v>2968</v>
      </c>
      <c r="E78" s="87"/>
      <c r="F78" s="87" t="s">
        <v>447</v>
      </c>
      <c r="G78" s="97">
        <v>41423</v>
      </c>
      <c r="H78" s="87" t="s">
        <v>128</v>
      </c>
      <c r="I78" s="90">
        <v>3.2899999999794369</v>
      </c>
      <c r="J78" s="88" t="s">
        <v>280</v>
      </c>
      <c r="K78" s="88" t="s">
        <v>130</v>
      </c>
      <c r="L78" s="89">
        <v>0.05</v>
      </c>
      <c r="M78" s="89">
        <v>1.7199999999838192E-2</v>
      </c>
      <c r="N78" s="90">
        <v>73482.312568000008</v>
      </c>
      <c r="O78" s="98">
        <v>121.11</v>
      </c>
      <c r="P78" s="90">
        <v>88.994430426999998</v>
      </c>
      <c r="Q78" s="91">
        <f t="shared" si="2"/>
        <v>1.1196279289753595E-3</v>
      </c>
      <c r="R78" s="91">
        <f>P78/'סכום נכסי הקרן'!$C$42</f>
        <v>4.5198127578111442E-5</v>
      </c>
    </row>
    <row r="79" spans="2:18">
      <c r="B79" s="86" t="s">
        <v>3262</v>
      </c>
      <c r="C79" s="88" t="s">
        <v>2848</v>
      </c>
      <c r="D79" s="87">
        <v>4605</v>
      </c>
      <c r="E79" s="87"/>
      <c r="F79" s="87" t="s">
        <v>447</v>
      </c>
      <c r="G79" s="97">
        <v>42352</v>
      </c>
      <c r="H79" s="87" t="s">
        <v>128</v>
      </c>
      <c r="I79" s="90">
        <v>5.5499999999874001</v>
      </c>
      <c r="J79" s="88" t="s">
        <v>280</v>
      </c>
      <c r="K79" s="88" t="s">
        <v>130</v>
      </c>
      <c r="L79" s="89">
        <v>0.05</v>
      </c>
      <c r="M79" s="89">
        <v>2.1299999999965423E-2</v>
      </c>
      <c r="N79" s="90">
        <v>270490.10829400003</v>
      </c>
      <c r="O79" s="98">
        <v>126.16</v>
      </c>
      <c r="P79" s="90">
        <v>341.25032278599997</v>
      </c>
      <c r="Q79" s="91">
        <f t="shared" si="2"/>
        <v>4.2932281304555089E-3</v>
      </c>
      <c r="R79" s="91">
        <f>P79/'סכום נכסי הקרן'!$C$42</f>
        <v>1.7331281914327408E-4</v>
      </c>
    </row>
    <row r="80" spans="2:18">
      <c r="B80" s="86" t="s">
        <v>3262</v>
      </c>
      <c r="C80" s="88" t="s">
        <v>2848</v>
      </c>
      <c r="D80" s="87">
        <v>4606</v>
      </c>
      <c r="E80" s="87"/>
      <c r="F80" s="87" t="s">
        <v>447</v>
      </c>
      <c r="G80" s="97">
        <v>42352</v>
      </c>
      <c r="H80" s="87" t="s">
        <v>128</v>
      </c>
      <c r="I80" s="90">
        <v>7.3499999999963803</v>
      </c>
      <c r="J80" s="88" t="s">
        <v>280</v>
      </c>
      <c r="K80" s="88" t="s">
        <v>130</v>
      </c>
      <c r="L80" s="89">
        <v>4.0999999999999995E-2</v>
      </c>
      <c r="M80" s="89">
        <v>2.1899999999993952E-2</v>
      </c>
      <c r="N80" s="90">
        <v>812512.83413900004</v>
      </c>
      <c r="O80" s="98">
        <v>124.11</v>
      </c>
      <c r="P80" s="90">
        <v>1008.4096692190001</v>
      </c>
      <c r="Q80" s="91">
        <f t="shared" si="2"/>
        <v>1.2686677403172144E-2</v>
      </c>
      <c r="R80" s="91">
        <f>P80/'סכום נכסי הקרן'!$C$42</f>
        <v>5.1214698112763649E-4</v>
      </c>
    </row>
    <row r="81" spans="2:18">
      <c r="B81" s="86" t="s">
        <v>3262</v>
      </c>
      <c r="C81" s="88" t="s">
        <v>2848</v>
      </c>
      <c r="D81" s="87">
        <v>5150</v>
      </c>
      <c r="E81" s="87"/>
      <c r="F81" s="87" t="s">
        <v>447</v>
      </c>
      <c r="G81" s="97">
        <v>42631</v>
      </c>
      <c r="H81" s="87" t="s">
        <v>128</v>
      </c>
      <c r="I81" s="90">
        <v>7.2900000000024496</v>
      </c>
      <c r="J81" s="88" t="s">
        <v>280</v>
      </c>
      <c r="K81" s="88" t="s">
        <v>130</v>
      </c>
      <c r="L81" s="89">
        <v>4.0999999999999995E-2</v>
      </c>
      <c r="M81" s="89">
        <v>2.4900000000010886E-2</v>
      </c>
      <c r="N81" s="90">
        <v>241113.79038800002</v>
      </c>
      <c r="O81" s="98">
        <v>121.94</v>
      </c>
      <c r="P81" s="90">
        <v>294.01415483199997</v>
      </c>
      <c r="Q81" s="91">
        <f t="shared" si="2"/>
        <v>3.6989557400900113E-3</v>
      </c>
      <c r="R81" s="91">
        <f>P81/'סכום נכסי הקרן'!$C$42</f>
        <v>1.4932270723130145E-4</v>
      </c>
    </row>
    <row r="82" spans="2:18">
      <c r="B82" s="86" t="s">
        <v>3263</v>
      </c>
      <c r="C82" s="88" t="s">
        <v>2859</v>
      </c>
      <c r="D82" s="87" t="s">
        <v>2888</v>
      </c>
      <c r="E82" s="87"/>
      <c r="F82" s="87" t="s">
        <v>443</v>
      </c>
      <c r="G82" s="97">
        <v>42033</v>
      </c>
      <c r="H82" s="87" t="s">
        <v>250</v>
      </c>
      <c r="I82" s="90">
        <v>4.1600000000324497</v>
      </c>
      <c r="J82" s="88" t="s">
        <v>298</v>
      </c>
      <c r="K82" s="88" t="s">
        <v>130</v>
      </c>
      <c r="L82" s="89">
        <v>5.0999999999999997E-2</v>
      </c>
      <c r="M82" s="89">
        <v>2.1200000000168258E-2</v>
      </c>
      <c r="N82" s="90">
        <v>54529.567498000004</v>
      </c>
      <c r="O82" s="98">
        <v>122.07</v>
      </c>
      <c r="P82" s="90">
        <v>66.564246499000006</v>
      </c>
      <c r="Q82" s="91">
        <f t="shared" si="2"/>
        <v>8.3743655747775775E-4</v>
      </c>
      <c r="R82" s="91">
        <f>P82/'סכום נכסי הקרן'!$C$42</f>
        <v>3.380637744370448E-5</v>
      </c>
    </row>
    <row r="83" spans="2:18">
      <c r="B83" s="86" t="s">
        <v>3263</v>
      </c>
      <c r="C83" s="88" t="s">
        <v>2859</v>
      </c>
      <c r="D83" s="87" t="s">
        <v>2889</v>
      </c>
      <c r="E83" s="87"/>
      <c r="F83" s="87" t="s">
        <v>443</v>
      </c>
      <c r="G83" s="97">
        <v>42054</v>
      </c>
      <c r="H83" s="87" t="s">
        <v>250</v>
      </c>
      <c r="I83" s="90">
        <v>4.1599999999932908</v>
      </c>
      <c r="J83" s="88" t="s">
        <v>298</v>
      </c>
      <c r="K83" s="88" t="s">
        <v>130</v>
      </c>
      <c r="L83" s="89">
        <v>5.0999999999999997E-2</v>
      </c>
      <c r="M83" s="89">
        <v>2.1299999999955022E-2</v>
      </c>
      <c r="N83" s="90">
        <v>106518.63810000001</v>
      </c>
      <c r="O83" s="98">
        <v>123.15</v>
      </c>
      <c r="P83" s="90">
        <v>131.177708443</v>
      </c>
      <c r="Q83" s="91">
        <f t="shared" si="2"/>
        <v>1.650330535597323E-3</v>
      </c>
      <c r="R83" s="91">
        <f>P83/'סכום נכסי הקרן'!$C$42</f>
        <v>6.6621998401062045E-5</v>
      </c>
    </row>
    <row r="84" spans="2:18">
      <c r="B84" s="86" t="s">
        <v>3263</v>
      </c>
      <c r="C84" s="88" t="s">
        <v>2859</v>
      </c>
      <c r="D84" s="87" t="s">
        <v>2890</v>
      </c>
      <c r="E84" s="87"/>
      <c r="F84" s="87" t="s">
        <v>443</v>
      </c>
      <c r="G84" s="97">
        <v>42565</v>
      </c>
      <c r="H84" s="87" t="s">
        <v>250</v>
      </c>
      <c r="I84" s="90">
        <v>4.1599999999992532</v>
      </c>
      <c r="J84" s="88" t="s">
        <v>298</v>
      </c>
      <c r="K84" s="88" t="s">
        <v>130</v>
      </c>
      <c r="L84" s="89">
        <v>5.0999999999999997E-2</v>
      </c>
      <c r="M84" s="89">
        <v>2.1299999999990053E-2</v>
      </c>
      <c r="N84" s="90">
        <v>130015.47091500001</v>
      </c>
      <c r="O84" s="98">
        <v>123.65</v>
      </c>
      <c r="P84" s="90">
        <v>160.76413033200001</v>
      </c>
      <c r="Q84" s="91">
        <f t="shared" si="2"/>
        <v>2.0225536523298315E-3</v>
      </c>
      <c r="R84" s="91">
        <f>P84/'סכום נכסי הקרן'!$C$42</f>
        <v>8.164822942139276E-5</v>
      </c>
    </row>
    <row r="85" spans="2:18">
      <c r="B85" s="86" t="s">
        <v>3263</v>
      </c>
      <c r="C85" s="88" t="s">
        <v>2859</v>
      </c>
      <c r="D85" s="87" t="s">
        <v>2891</v>
      </c>
      <c r="E85" s="87"/>
      <c r="F85" s="87" t="s">
        <v>443</v>
      </c>
      <c r="G85" s="97">
        <v>40570</v>
      </c>
      <c r="H85" s="87" t="s">
        <v>250</v>
      </c>
      <c r="I85" s="90">
        <v>4.1800000000004882</v>
      </c>
      <c r="J85" s="88" t="s">
        <v>298</v>
      </c>
      <c r="K85" s="88" t="s">
        <v>130</v>
      </c>
      <c r="L85" s="89">
        <v>5.0999999999999997E-2</v>
      </c>
      <c r="M85" s="89">
        <v>1.8199999999995112E-2</v>
      </c>
      <c r="N85" s="90">
        <v>659236.11052799993</v>
      </c>
      <c r="O85" s="98">
        <v>130.38999999999999</v>
      </c>
      <c r="P85" s="90">
        <v>859.57800203099998</v>
      </c>
      <c r="Q85" s="91">
        <f t="shared" si="2"/>
        <v>1.0814244594735461E-2</v>
      </c>
      <c r="R85" s="91">
        <f>P85/'סכום נכסי הקרן'!$C$42</f>
        <v>4.3655896231623259E-4</v>
      </c>
    </row>
    <row r="86" spans="2:18">
      <c r="B86" s="86" t="s">
        <v>3263</v>
      </c>
      <c r="C86" s="88" t="s">
        <v>2859</v>
      </c>
      <c r="D86" s="87" t="s">
        <v>2892</v>
      </c>
      <c r="E86" s="87"/>
      <c r="F86" s="87" t="s">
        <v>443</v>
      </c>
      <c r="G86" s="97">
        <v>41207</v>
      </c>
      <c r="H86" s="87" t="s">
        <v>250</v>
      </c>
      <c r="I86" s="90">
        <v>4.1799999998702217</v>
      </c>
      <c r="J86" s="88" t="s">
        <v>298</v>
      </c>
      <c r="K86" s="88" t="s">
        <v>130</v>
      </c>
      <c r="L86" s="89">
        <v>5.0999999999999997E-2</v>
      </c>
      <c r="M86" s="89">
        <v>1.8199999999590172E-2</v>
      </c>
      <c r="N86" s="90">
        <v>9370.5955510000003</v>
      </c>
      <c r="O86" s="98">
        <v>124.99</v>
      </c>
      <c r="P86" s="90">
        <v>11.712307314000002</v>
      </c>
      <c r="Q86" s="91">
        <f t="shared" si="2"/>
        <v>1.4735109060845563E-4</v>
      </c>
      <c r="R86" s="91">
        <f>P86/'סכום נכסי הקרן'!$C$42</f>
        <v>5.9483987668919685E-6</v>
      </c>
    </row>
    <row r="87" spans="2:18">
      <c r="B87" s="86" t="s">
        <v>3263</v>
      </c>
      <c r="C87" s="88" t="s">
        <v>2859</v>
      </c>
      <c r="D87" s="87" t="s">
        <v>2893</v>
      </c>
      <c r="E87" s="87"/>
      <c r="F87" s="87" t="s">
        <v>443</v>
      </c>
      <c r="G87" s="97">
        <v>41239</v>
      </c>
      <c r="H87" s="87" t="s">
        <v>250</v>
      </c>
      <c r="I87" s="90">
        <v>4.1600000000242643</v>
      </c>
      <c r="J87" s="88" t="s">
        <v>298</v>
      </c>
      <c r="K87" s="88" t="s">
        <v>130</v>
      </c>
      <c r="L87" s="89">
        <v>5.0999999999999997E-2</v>
      </c>
      <c r="M87" s="89">
        <v>2.1200000000133064E-2</v>
      </c>
      <c r="N87" s="90">
        <v>82637.140073000002</v>
      </c>
      <c r="O87" s="98">
        <v>123.68</v>
      </c>
      <c r="P87" s="90">
        <v>102.205619197</v>
      </c>
      <c r="Q87" s="91">
        <f t="shared" si="2"/>
        <v>1.2858362619113271E-3</v>
      </c>
      <c r="R87" s="91">
        <f>P87/'סכום נכסי הקרן'!$C$42</f>
        <v>5.1907772132494853E-5</v>
      </c>
    </row>
    <row r="88" spans="2:18">
      <c r="B88" s="86" t="s">
        <v>3263</v>
      </c>
      <c r="C88" s="88" t="s">
        <v>2859</v>
      </c>
      <c r="D88" s="87" t="s">
        <v>2894</v>
      </c>
      <c r="E88" s="87"/>
      <c r="F88" s="87" t="s">
        <v>443</v>
      </c>
      <c r="G88" s="97">
        <v>41269</v>
      </c>
      <c r="H88" s="87" t="s">
        <v>250</v>
      </c>
      <c r="I88" s="90">
        <v>4.1799999999936395</v>
      </c>
      <c r="J88" s="88" t="s">
        <v>298</v>
      </c>
      <c r="K88" s="88" t="s">
        <v>130</v>
      </c>
      <c r="L88" s="89">
        <v>5.0999999999999997E-2</v>
      </c>
      <c r="M88" s="89">
        <v>1.8200000000063596E-2</v>
      </c>
      <c r="N88" s="90">
        <v>22498.390794999999</v>
      </c>
      <c r="O88" s="98">
        <v>125.8</v>
      </c>
      <c r="P88" s="90">
        <v>28.302977551000005</v>
      </c>
      <c r="Q88" s="91">
        <f t="shared" si="2"/>
        <v>3.5607626215727954E-4</v>
      </c>
      <c r="R88" s="91">
        <f>P88/'סכום נכסי הקרן'!$C$42</f>
        <v>1.4374400555772461E-5</v>
      </c>
    </row>
    <row r="89" spans="2:18">
      <c r="B89" s="86" t="s">
        <v>3263</v>
      </c>
      <c r="C89" s="88" t="s">
        <v>2859</v>
      </c>
      <c r="D89" s="87" t="s">
        <v>2895</v>
      </c>
      <c r="E89" s="87"/>
      <c r="F89" s="87" t="s">
        <v>443</v>
      </c>
      <c r="G89" s="97">
        <v>41298</v>
      </c>
      <c r="H89" s="87" t="s">
        <v>250</v>
      </c>
      <c r="I89" s="90">
        <v>4.1600000000077939</v>
      </c>
      <c r="J89" s="88" t="s">
        <v>298</v>
      </c>
      <c r="K89" s="88" t="s">
        <v>130</v>
      </c>
      <c r="L89" s="89">
        <v>5.0999999999999997E-2</v>
      </c>
      <c r="M89" s="89">
        <v>2.1299999999985834E-2</v>
      </c>
      <c r="N89" s="90">
        <v>45525.238394</v>
      </c>
      <c r="O89" s="98">
        <v>124.01</v>
      </c>
      <c r="P89" s="90">
        <v>56.455850315999996</v>
      </c>
      <c r="Q89" s="91">
        <f t="shared" si="2"/>
        <v>7.1026407455571333E-4</v>
      </c>
      <c r="R89" s="91">
        <f>P89/'סכום נכסי הקרן'!$C$42</f>
        <v>2.8672566506354897E-5</v>
      </c>
    </row>
    <row r="90" spans="2:18">
      <c r="B90" s="86" t="s">
        <v>3263</v>
      </c>
      <c r="C90" s="88" t="s">
        <v>2859</v>
      </c>
      <c r="D90" s="87" t="s">
        <v>2896</v>
      </c>
      <c r="E90" s="87"/>
      <c r="F90" s="87" t="s">
        <v>443</v>
      </c>
      <c r="G90" s="97">
        <v>41330</v>
      </c>
      <c r="H90" s="87" t="s">
        <v>250</v>
      </c>
      <c r="I90" s="90">
        <v>4.1600000000132304</v>
      </c>
      <c r="J90" s="88" t="s">
        <v>298</v>
      </c>
      <c r="K90" s="88" t="s">
        <v>130</v>
      </c>
      <c r="L90" s="89">
        <v>5.0999999999999997E-2</v>
      </c>
      <c r="M90" s="89">
        <v>2.1200000000013687E-2</v>
      </c>
      <c r="N90" s="90">
        <v>70571.880730999997</v>
      </c>
      <c r="O90" s="98">
        <v>124.24</v>
      </c>
      <c r="P90" s="90">
        <v>87.678510123999999</v>
      </c>
      <c r="Q90" s="91">
        <f t="shared" si="2"/>
        <v>1.1030724982986828E-3</v>
      </c>
      <c r="R90" s="91">
        <f>P90/'סכום נכסי הקרן'!$C$42</f>
        <v>4.4529803353188084E-5</v>
      </c>
    </row>
    <row r="91" spans="2:18">
      <c r="B91" s="86" t="s">
        <v>3263</v>
      </c>
      <c r="C91" s="88" t="s">
        <v>2859</v>
      </c>
      <c r="D91" s="87" t="s">
        <v>2897</v>
      </c>
      <c r="E91" s="87"/>
      <c r="F91" s="87" t="s">
        <v>443</v>
      </c>
      <c r="G91" s="97">
        <v>41389</v>
      </c>
      <c r="H91" s="87" t="s">
        <v>250</v>
      </c>
      <c r="I91" s="90">
        <v>4.1799999999463644</v>
      </c>
      <c r="J91" s="88" t="s">
        <v>298</v>
      </c>
      <c r="K91" s="88" t="s">
        <v>130</v>
      </c>
      <c r="L91" s="89">
        <v>5.0999999999999997E-2</v>
      </c>
      <c r="M91" s="89">
        <v>1.819999999976276E-2</v>
      </c>
      <c r="N91" s="90">
        <v>30890.371661999998</v>
      </c>
      <c r="O91" s="98">
        <v>125.54</v>
      </c>
      <c r="P91" s="90">
        <v>38.779775405999999</v>
      </c>
      <c r="Q91" s="91">
        <f t="shared" si="2"/>
        <v>4.8788356097817672E-4</v>
      </c>
      <c r="R91" s="91">
        <f>P91/'סכום נכסי הקרן'!$C$42</f>
        <v>1.9695313828528343E-5</v>
      </c>
    </row>
    <row r="92" spans="2:18">
      <c r="B92" s="86" t="s">
        <v>3263</v>
      </c>
      <c r="C92" s="88" t="s">
        <v>2859</v>
      </c>
      <c r="D92" s="87" t="s">
        <v>2898</v>
      </c>
      <c r="E92" s="87"/>
      <c r="F92" s="87" t="s">
        <v>443</v>
      </c>
      <c r="G92" s="97">
        <v>41422</v>
      </c>
      <c r="H92" s="87" t="s">
        <v>250</v>
      </c>
      <c r="I92" s="90">
        <v>4.1799999999929298</v>
      </c>
      <c r="J92" s="88" t="s">
        <v>298</v>
      </c>
      <c r="K92" s="88" t="s">
        <v>130</v>
      </c>
      <c r="L92" s="89">
        <v>5.0999999999999997E-2</v>
      </c>
      <c r="M92" s="89">
        <v>1.8299999999399009E-2</v>
      </c>
      <c r="N92" s="90">
        <v>11313.740827</v>
      </c>
      <c r="O92" s="98">
        <v>125.01</v>
      </c>
      <c r="P92" s="90">
        <v>14.143307895</v>
      </c>
      <c r="Q92" s="91">
        <f t="shared" si="2"/>
        <v>1.7793520843227342E-4</v>
      </c>
      <c r="R92" s="91">
        <f>P92/'סכום נכסי הקרן'!$C$42</f>
        <v>7.1830454057356226E-6</v>
      </c>
    </row>
    <row r="93" spans="2:18">
      <c r="B93" s="86" t="s">
        <v>3263</v>
      </c>
      <c r="C93" s="88" t="s">
        <v>2859</v>
      </c>
      <c r="D93" s="87" t="s">
        <v>2899</v>
      </c>
      <c r="E93" s="87"/>
      <c r="F93" s="87" t="s">
        <v>443</v>
      </c>
      <c r="G93" s="97">
        <v>41450</v>
      </c>
      <c r="H93" s="87" t="s">
        <v>250</v>
      </c>
      <c r="I93" s="90">
        <v>4.1799999999243784</v>
      </c>
      <c r="J93" s="88" t="s">
        <v>298</v>
      </c>
      <c r="K93" s="88" t="s">
        <v>130</v>
      </c>
      <c r="L93" s="89">
        <v>5.0999999999999997E-2</v>
      </c>
      <c r="M93" s="89">
        <v>1.8299999999544556E-2</v>
      </c>
      <c r="N93" s="90">
        <v>18638.518198999998</v>
      </c>
      <c r="O93" s="98">
        <v>124.87</v>
      </c>
      <c r="P93" s="90">
        <v>23.273917982</v>
      </c>
      <c r="Q93" s="91">
        <f t="shared" si="2"/>
        <v>2.9280628534056292E-4</v>
      </c>
      <c r="R93" s="91">
        <f>P93/'סכום נכסי הקרן'!$C$42</f>
        <v>1.1820262337156225E-5</v>
      </c>
    </row>
    <row r="94" spans="2:18">
      <c r="B94" s="86" t="s">
        <v>3263</v>
      </c>
      <c r="C94" s="88" t="s">
        <v>2859</v>
      </c>
      <c r="D94" s="87" t="s">
        <v>2900</v>
      </c>
      <c r="E94" s="87"/>
      <c r="F94" s="87" t="s">
        <v>443</v>
      </c>
      <c r="G94" s="97">
        <v>41480</v>
      </c>
      <c r="H94" s="87" t="s">
        <v>250</v>
      </c>
      <c r="I94" s="90">
        <v>4.1799999999772801</v>
      </c>
      <c r="J94" s="88" t="s">
        <v>298</v>
      </c>
      <c r="K94" s="88" t="s">
        <v>130</v>
      </c>
      <c r="L94" s="89">
        <v>5.0999999999999997E-2</v>
      </c>
      <c r="M94" s="89">
        <v>1.8699999999560412E-2</v>
      </c>
      <c r="N94" s="90">
        <v>16368.289662000001</v>
      </c>
      <c r="O94" s="98">
        <v>123.69</v>
      </c>
      <c r="P94" s="90">
        <v>20.245938146999997</v>
      </c>
      <c r="Q94" s="91">
        <f t="shared" si="2"/>
        <v>2.5471164531226236E-4</v>
      </c>
      <c r="R94" s="91">
        <f>P94/'סכום נכסי הקרן'!$C$42</f>
        <v>1.0282424314825815E-5</v>
      </c>
    </row>
    <row r="95" spans="2:18">
      <c r="B95" s="86" t="s">
        <v>3263</v>
      </c>
      <c r="C95" s="88" t="s">
        <v>2859</v>
      </c>
      <c r="D95" s="87" t="s">
        <v>2901</v>
      </c>
      <c r="E95" s="87"/>
      <c r="F95" s="87" t="s">
        <v>443</v>
      </c>
      <c r="G95" s="97">
        <v>41512</v>
      </c>
      <c r="H95" s="87" t="s">
        <v>250</v>
      </c>
      <c r="I95" s="90">
        <v>4.1100000000000003</v>
      </c>
      <c r="J95" s="88" t="s">
        <v>298</v>
      </c>
      <c r="K95" s="88" t="s">
        <v>130</v>
      </c>
      <c r="L95" s="89">
        <v>5.0999999999999997E-2</v>
      </c>
      <c r="M95" s="89">
        <v>2.9399999999999999E-2</v>
      </c>
      <c r="N95" s="90">
        <v>51031.108559999993</v>
      </c>
      <c r="O95" s="98">
        <v>118.08</v>
      </c>
      <c r="P95" s="90">
        <v>60.257536299999998</v>
      </c>
      <c r="Q95" s="91">
        <f t="shared" si="2"/>
        <v>7.5809261601002438E-4</v>
      </c>
      <c r="R95" s="91">
        <f>P95/'סכום נכסי הקרן'!$C$42</f>
        <v>3.060335124526839E-5</v>
      </c>
    </row>
    <row r="96" spans="2:18">
      <c r="B96" s="86" t="s">
        <v>3263</v>
      </c>
      <c r="C96" s="88" t="s">
        <v>2859</v>
      </c>
      <c r="D96" s="87" t="s">
        <v>2902</v>
      </c>
      <c r="E96" s="87"/>
      <c r="F96" s="87" t="s">
        <v>443</v>
      </c>
      <c r="G96" s="97">
        <v>40871</v>
      </c>
      <c r="H96" s="87" t="s">
        <v>250</v>
      </c>
      <c r="I96" s="90">
        <v>4.1599999999112667</v>
      </c>
      <c r="J96" s="88" t="s">
        <v>298</v>
      </c>
      <c r="K96" s="88" t="s">
        <v>130</v>
      </c>
      <c r="L96" s="89">
        <v>5.1879999999999996E-2</v>
      </c>
      <c r="M96" s="89">
        <v>2.1199999999642602E-2</v>
      </c>
      <c r="N96" s="90">
        <v>25681.977256999999</v>
      </c>
      <c r="O96" s="98">
        <v>126.38</v>
      </c>
      <c r="P96" s="90">
        <v>32.456884868000003</v>
      </c>
      <c r="Q96" s="91">
        <f t="shared" si="2"/>
        <v>4.0833605666546808E-4</v>
      </c>
      <c r="R96" s="91">
        <f>P96/'סכום נכסי הקרן'!$C$42</f>
        <v>1.6484070025654878E-5</v>
      </c>
    </row>
    <row r="97" spans="2:18">
      <c r="B97" s="86" t="s">
        <v>3263</v>
      </c>
      <c r="C97" s="88" t="s">
        <v>2859</v>
      </c>
      <c r="D97" s="87" t="s">
        <v>2903</v>
      </c>
      <c r="E97" s="87"/>
      <c r="F97" s="87" t="s">
        <v>443</v>
      </c>
      <c r="G97" s="97">
        <v>41547</v>
      </c>
      <c r="H97" s="87" t="s">
        <v>250</v>
      </c>
      <c r="I97" s="90">
        <v>4.1099999999545505</v>
      </c>
      <c r="J97" s="88" t="s">
        <v>298</v>
      </c>
      <c r="K97" s="88" t="s">
        <v>130</v>
      </c>
      <c r="L97" s="89">
        <v>5.0999999999999997E-2</v>
      </c>
      <c r="M97" s="89">
        <v>2.9399999999772754E-2</v>
      </c>
      <c r="N97" s="90">
        <v>37339.910705999995</v>
      </c>
      <c r="O97" s="98">
        <v>117.85</v>
      </c>
      <c r="P97" s="90">
        <v>44.005086999999996</v>
      </c>
      <c r="Q97" s="91">
        <f t="shared" si="2"/>
        <v>5.53622560263532E-4</v>
      </c>
      <c r="R97" s="91">
        <f>P97/'סכום נכסי הקרן'!$C$42</f>
        <v>2.2349123723460194E-5</v>
      </c>
    </row>
    <row r="98" spans="2:18">
      <c r="B98" s="86" t="s">
        <v>3263</v>
      </c>
      <c r="C98" s="88" t="s">
        <v>2859</v>
      </c>
      <c r="D98" s="87" t="s">
        <v>2904</v>
      </c>
      <c r="E98" s="87"/>
      <c r="F98" s="87" t="s">
        <v>443</v>
      </c>
      <c r="G98" s="97">
        <v>41571</v>
      </c>
      <c r="H98" s="87" t="s">
        <v>250</v>
      </c>
      <c r="I98" s="90">
        <v>4.16999999999687</v>
      </c>
      <c r="J98" s="88" t="s">
        <v>298</v>
      </c>
      <c r="K98" s="88" t="s">
        <v>130</v>
      </c>
      <c r="L98" s="89">
        <v>5.0999999999999997E-2</v>
      </c>
      <c r="M98" s="89">
        <v>1.9199999999856939E-2</v>
      </c>
      <c r="N98" s="90">
        <v>18206.762448999998</v>
      </c>
      <c r="O98" s="98">
        <v>122.86</v>
      </c>
      <c r="P98" s="90">
        <v>22.368829271000006</v>
      </c>
      <c r="Q98" s="91">
        <f t="shared" si="2"/>
        <v>2.814194761416756E-4</v>
      </c>
      <c r="R98" s="91">
        <f>P98/'סכום נכסי הקרן'!$C$42</f>
        <v>1.1360589581984851E-5</v>
      </c>
    </row>
    <row r="99" spans="2:18">
      <c r="B99" s="86" t="s">
        <v>3263</v>
      </c>
      <c r="C99" s="88" t="s">
        <v>2859</v>
      </c>
      <c r="D99" s="87" t="s">
        <v>2905</v>
      </c>
      <c r="E99" s="87"/>
      <c r="F99" s="87" t="s">
        <v>443</v>
      </c>
      <c r="G99" s="97">
        <v>41597</v>
      </c>
      <c r="H99" s="87" t="s">
        <v>250</v>
      </c>
      <c r="I99" s="90">
        <v>4.1700000001702762</v>
      </c>
      <c r="J99" s="88" t="s">
        <v>298</v>
      </c>
      <c r="K99" s="88" t="s">
        <v>130</v>
      </c>
      <c r="L99" s="89">
        <v>5.0999999999999997E-2</v>
      </c>
      <c r="M99" s="89">
        <v>1.9300000000729754E-2</v>
      </c>
      <c r="N99" s="90">
        <v>4702.0696870000002</v>
      </c>
      <c r="O99" s="98">
        <v>122.4</v>
      </c>
      <c r="P99" s="90">
        <v>5.7553335060000004</v>
      </c>
      <c r="Q99" s="91">
        <f t="shared" si="2"/>
        <v>7.2407139446451049E-5</v>
      </c>
      <c r="R99" s="91">
        <f>P99/'סכום נכסי הקרן'!$C$42</f>
        <v>2.922995257238554E-6</v>
      </c>
    </row>
    <row r="100" spans="2:18">
      <c r="B100" s="86" t="s">
        <v>3263</v>
      </c>
      <c r="C100" s="88" t="s">
        <v>2859</v>
      </c>
      <c r="D100" s="87" t="s">
        <v>2906</v>
      </c>
      <c r="E100" s="87"/>
      <c r="F100" s="87" t="s">
        <v>443</v>
      </c>
      <c r="G100" s="97">
        <v>41630</v>
      </c>
      <c r="H100" s="87" t="s">
        <v>250</v>
      </c>
      <c r="I100" s="90">
        <v>4.1600000000257591</v>
      </c>
      <c r="J100" s="88" t="s">
        <v>298</v>
      </c>
      <c r="K100" s="88" t="s">
        <v>130</v>
      </c>
      <c r="L100" s="89">
        <v>5.0999999999999997E-2</v>
      </c>
      <c r="M100" s="89">
        <v>2.1300000000113461E-2</v>
      </c>
      <c r="N100" s="90">
        <v>53494.373158999995</v>
      </c>
      <c r="O100" s="98">
        <v>121.92</v>
      </c>
      <c r="P100" s="90">
        <v>65.220342802000005</v>
      </c>
      <c r="Q100" s="91">
        <f t="shared" si="2"/>
        <v>8.2052907118007655E-4</v>
      </c>
      <c r="R100" s="91">
        <f>P100/'סכום נכסי הקרן'!$C$42</f>
        <v>3.3123841127012992E-5</v>
      </c>
    </row>
    <row r="101" spans="2:18">
      <c r="B101" s="86" t="s">
        <v>3263</v>
      </c>
      <c r="C101" s="88" t="s">
        <v>2859</v>
      </c>
      <c r="D101" s="87" t="s">
        <v>2907</v>
      </c>
      <c r="E101" s="87"/>
      <c r="F101" s="87" t="s">
        <v>443</v>
      </c>
      <c r="G101" s="97">
        <v>41666</v>
      </c>
      <c r="H101" s="87" t="s">
        <v>250</v>
      </c>
      <c r="I101" s="90">
        <v>4.1599999996890267</v>
      </c>
      <c r="J101" s="88" t="s">
        <v>298</v>
      </c>
      <c r="K101" s="88" t="s">
        <v>130</v>
      </c>
      <c r="L101" s="89">
        <v>5.0999999999999997E-2</v>
      </c>
      <c r="M101" s="89">
        <v>2.1199999998064351E-2</v>
      </c>
      <c r="N101" s="90">
        <v>10346.870448</v>
      </c>
      <c r="O101" s="98">
        <v>121.83</v>
      </c>
      <c r="P101" s="90">
        <v>12.605592887</v>
      </c>
      <c r="Q101" s="91">
        <f t="shared" si="2"/>
        <v>1.5858940598710117E-4</v>
      </c>
      <c r="R101" s="91">
        <f>P101/'סכום נכסי הקרן'!$C$42</f>
        <v>6.4020769925788984E-6</v>
      </c>
    </row>
    <row r="102" spans="2:18">
      <c r="B102" s="86" t="s">
        <v>3263</v>
      </c>
      <c r="C102" s="88" t="s">
        <v>2859</v>
      </c>
      <c r="D102" s="87" t="s">
        <v>2908</v>
      </c>
      <c r="E102" s="87"/>
      <c r="F102" s="87" t="s">
        <v>443</v>
      </c>
      <c r="G102" s="97">
        <v>41696</v>
      </c>
      <c r="H102" s="87" t="s">
        <v>250</v>
      </c>
      <c r="I102" s="90">
        <v>4.1600000000065549</v>
      </c>
      <c r="J102" s="88" t="s">
        <v>298</v>
      </c>
      <c r="K102" s="88" t="s">
        <v>130</v>
      </c>
      <c r="L102" s="89">
        <v>5.0999999999999997E-2</v>
      </c>
      <c r="M102" s="89">
        <v>2.1200000000458848E-2</v>
      </c>
      <c r="N102" s="90">
        <v>9958.8589690000008</v>
      </c>
      <c r="O102" s="98">
        <v>122.55</v>
      </c>
      <c r="P102" s="90">
        <v>12.204582487</v>
      </c>
      <c r="Q102" s="91">
        <f t="shared" si="2"/>
        <v>1.5354434371190776E-4</v>
      </c>
      <c r="R102" s="91">
        <f>P102/'סכום נכסי הקרן'!$C$42</f>
        <v>6.1984134696776876E-6</v>
      </c>
    </row>
    <row r="103" spans="2:18">
      <c r="B103" s="86" t="s">
        <v>3263</v>
      </c>
      <c r="C103" s="88" t="s">
        <v>2859</v>
      </c>
      <c r="D103" s="87" t="s">
        <v>2909</v>
      </c>
      <c r="E103" s="87"/>
      <c r="F103" s="87" t="s">
        <v>443</v>
      </c>
      <c r="G103" s="97">
        <v>41725</v>
      </c>
      <c r="H103" s="87" t="s">
        <v>250</v>
      </c>
      <c r="I103" s="90">
        <v>4.1599999999868595</v>
      </c>
      <c r="J103" s="88" t="s">
        <v>298</v>
      </c>
      <c r="K103" s="88" t="s">
        <v>130</v>
      </c>
      <c r="L103" s="89">
        <v>5.0999999999999997E-2</v>
      </c>
      <c r="M103" s="89">
        <v>2.119999999990145E-2</v>
      </c>
      <c r="N103" s="90">
        <v>19833.371757000001</v>
      </c>
      <c r="O103" s="98">
        <v>122.79</v>
      </c>
      <c r="P103" s="90">
        <v>24.353397576999999</v>
      </c>
      <c r="Q103" s="91">
        <f t="shared" si="2"/>
        <v>3.0638708469533162E-4</v>
      </c>
      <c r="R103" s="91">
        <f>P103/'סכום נכסי הקרן'!$C$42</f>
        <v>1.2368504021705234E-5</v>
      </c>
    </row>
    <row r="104" spans="2:18">
      <c r="B104" s="86" t="s">
        <v>3263</v>
      </c>
      <c r="C104" s="88" t="s">
        <v>2859</v>
      </c>
      <c r="D104" s="87" t="s">
        <v>2910</v>
      </c>
      <c r="E104" s="87"/>
      <c r="F104" s="87" t="s">
        <v>443</v>
      </c>
      <c r="G104" s="97">
        <v>41787</v>
      </c>
      <c r="H104" s="87" t="s">
        <v>250</v>
      </c>
      <c r="I104" s="90">
        <v>4.1599999999423787</v>
      </c>
      <c r="J104" s="88" t="s">
        <v>298</v>
      </c>
      <c r="K104" s="88" t="s">
        <v>130</v>
      </c>
      <c r="L104" s="89">
        <v>5.0999999999999997E-2</v>
      </c>
      <c r="M104" s="89">
        <v>2.1199999999895233E-2</v>
      </c>
      <c r="N104" s="90">
        <v>12486.436699999998</v>
      </c>
      <c r="O104" s="98">
        <v>122.31</v>
      </c>
      <c r="P104" s="90">
        <v>15.272160868</v>
      </c>
      <c r="Q104" s="91">
        <f t="shared" si="2"/>
        <v>1.9213716815282483E-4</v>
      </c>
      <c r="R104" s="91">
        <f>P104/'סכום נכסי הקרן'!$C$42</f>
        <v>7.7563626396993431E-6</v>
      </c>
    </row>
    <row r="105" spans="2:18">
      <c r="B105" s="86" t="s">
        <v>3263</v>
      </c>
      <c r="C105" s="88" t="s">
        <v>2859</v>
      </c>
      <c r="D105" s="87" t="s">
        <v>2911</v>
      </c>
      <c r="E105" s="87"/>
      <c r="F105" s="87" t="s">
        <v>443</v>
      </c>
      <c r="G105" s="97">
        <v>41815</v>
      </c>
      <c r="H105" s="87" t="s">
        <v>250</v>
      </c>
      <c r="I105" s="90">
        <v>4.1600000000139881</v>
      </c>
      <c r="J105" s="88" t="s">
        <v>298</v>
      </c>
      <c r="K105" s="88" t="s">
        <v>130</v>
      </c>
      <c r="L105" s="89">
        <v>5.0999999999999997E-2</v>
      </c>
      <c r="M105" s="89">
        <v>2.1199999999813479E-2</v>
      </c>
      <c r="N105" s="90">
        <v>7020.5472900000004</v>
      </c>
      <c r="O105" s="98">
        <v>122.19</v>
      </c>
      <c r="P105" s="90">
        <v>8.5784072680000012</v>
      </c>
      <c r="Q105" s="91">
        <f t="shared" si="2"/>
        <v>1.0792388149791526E-4</v>
      </c>
      <c r="R105" s="91">
        <f>P105/'סכום נכסי הקרן'!$C$42</f>
        <v>4.3567664207268171E-6</v>
      </c>
    </row>
    <row r="106" spans="2:18">
      <c r="B106" s="86" t="s">
        <v>3263</v>
      </c>
      <c r="C106" s="88" t="s">
        <v>2859</v>
      </c>
      <c r="D106" s="87" t="s">
        <v>2912</v>
      </c>
      <c r="E106" s="87"/>
      <c r="F106" s="87" t="s">
        <v>443</v>
      </c>
      <c r="G106" s="97">
        <v>41836</v>
      </c>
      <c r="H106" s="87" t="s">
        <v>250</v>
      </c>
      <c r="I106" s="90">
        <v>4.1600000000251676</v>
      </c>
      <c r="J106" s="88" t="s">
        <v>298</v>
      </c>
      <c r="K106" s="88" t="s">
        <v>130</v>
      </c>
      <c r="L106" s="89">
        <v>5.0999999999999997E-2</v>
      </c>
      <c r="M106" s="89">
        <v>2.1200000000188755E-2</v>
      </c>
      <c r="N106" s="90">
        <v>20871.263969</v>
      </c>
      <c r="O106" s="98">
        <v>121.84</v>
      </c>
      <c r="P106" s="90">
        <v>25.429549121000001</v>
      </c>
      <c r="Q106" s="91">
        <f t="shared" si="2"/>
        <v>3.1992601425183571E-4</v>
      </c>
      <c r="R106" s="91">
        <f>P106/'סכום נכסי הקרן'!$C$42</f>
        <v>1.2915055469315114E-5</v>
      </c>
    </row>
    <row r="107" spans="2:18">
      <c r="B107" s="86" t="s">
        <v>3263</v>
      </c>
      <c r="C107" s="88" t="s">
        <v>2859</v>
      </c>
      <c r="D107" s="87" t="s">
        <v>2913</v>
      </c>
      <c r="E107" s="87"/>
      <c r="F107" s="87" t="s">
        <v>443</v>
      </c>
      <c r="G107" s="97">
        <v>40903</v>
      </c>
      <c r="H107" s="87" t="s">
        <v>250</v>
      </c>
      <c r="I107" s="90">
        <v>4.1100000000611718</v>
      </c>
      <c r="J107" s="88" t="s">
        <v>298</v>
      </c>
      <c r="K107" s="88" t="s">
        <v>130</v>
      </c>
      <c r="L107" s="89">
        <v>5.2619999999999993E-2</v>
      </c>
      <c r="M107" s="89">
        <v>2.9200000000481952E-2</v>
      </c>
      <c r="N107" s="90">
        <v>26350.074346000001</v>
      </c>
      <c r="O107" s="98">
        <v>122.84</v>
      </c>
      <c r="P107" s="90">
        <v>32.368431281999996</v>
      </c>
      <c r="Q107" s="91">
        <f t="shared" si="2"/>
        <v>4.0722323303337717E-4</v>
      </c>
      <c r="R107" s="91">
        <f>P107/'סכום נכסי הקרן'!$C$42</f>
        <v>1.6439146579933751E-5</v>
      </c>
    </row>
    <row r="108" spans="2:18">
      <c r="B108" s="86" t="s">
        <v>3263</v>
      </c>
      <c r="C108" s="88" t="s">
        <v>2859</v>
      </c>
      <c r="D108" s="87" t="s">
        <v>2914</v>
      </c>
      <c r="E108" s="87"/>
      <c r="F108" s="87" t="s">
        <v>443</v>
      </c>
      <c r="G108" s="97">
        <v>41911</v>
      </c>
      <c r="H108" s="87" t="s">
        <v>250</v>
      </c>
      <c r="I108" s="90">
        <v>4.1599999998356898</v>
      </c>
      <c r="J108" s="88" t="s">
        <v>298</v>
      </c>
      <c r="K108" s="88" t="s">
        <v>130</v>
      </c>
      <c r="L108" s="89">
        <v>5.0999999999999997E-2</v>
      </c>
      <c r="M108" s="89">
        <v>2.119999999951909E-2</v>
      </c>
      <c r="N108" s="90">
        <v>8191.9425159999992</v>
      </c>
      <c r="O108" s="98">
        <v>121.84</v>
      </c>
      <c r="P108" s="90">
        <v>9.9810631789999995</v>
      </c>
      <c r="Q108" s="91">
        <f t="shared" si="2"/>
        <v>1.2557052213781666E-4</v>
      </c>
      <c r="R108" s="91">
        <f>P108/'סכום נכסי הקרן'!$C$42</f>
        <v>5.0691415717265582E-6</v>
      </c>
    </row>
    <row r="109" spans="2:18">
      <c r="B109" s="86" t="s">
        <v>3263</v>
      </c>
      <c r="C109" s="88" t="s">
        <v>2859</v>
      </c>
      <c r="D109" s="87" t="s">
        <v>2915</v>
      </c>
      <c r="E109" s="87"/>
      <c r="F109" s="87" t="s">
        <v>443</v>
      </c>
      <c r="G109" s="97">
        <v>40933</v>
      </c>
      <c r="H109" s="87" t="s">
        <v>250</v>
      </c>
      <c r="I109" s="90">
        <v>4.1600000000068489</v>
      </c>
      <c r="J109" s="88" t="s">
        <v>298</v>
      </c>
      <c r="K109" s="88" t="s">
        <v>130</v>
      </c>
      <c r="L109" s="89">
        <v>5.1330999999999995E-2</v>
      </c>
      <c r="M109" s="89">
        <v>2.1200000000071748E-2</v>
      </c>
      <c r="N109" s="90">
        <v>97167.339074999982</v>
      </c>
      <c r="O109" s="98">
        <v>126.23</v>
      </c>
      <c r="P109" s="90">
        <v>122.65432770099999</v>
      </c>
      <c r="Q109" s="91">
        <f t="shared" si="2"/>
        <v>1.5430989360214165E-3</v>
      </c>
      <c r="R109" s="91">
        <f>P109/'סכום נכסי הקרן'!$C$42</f>
        <v>6.2293178627450039E-5</v>
      </c>
    </row>
    <row r="110" spans="2:18">
      <c r="B110" s="86" t="s">
        <v>3263</v>
      </c>
      <c r="C110" s="88" t="s">
        <v>2859</v>
      </c>
      <c r="D110" s="87" t="s">
        <v>2916</v>
      </c>
      <c r="E110" s="87"/>
      <c r="F110" s="87" t="s">
        <v>443</v>
      </c>
      <c r="G110" s="97">
        <v>40993</v>
      </c>
      <c r="H110" s="87" t="s">
        <v>250</v>
      </c>
      <c r="I110" s="90">
        <v>4.160000000003361</v>
      </c>
      <c r="J110" s="88" t="s">
        <v>298</v>
      </c>
      <c r="K110" s="88" t="s">
        <v>130</v>
      </c>
      <c r="L110" s="89">
        <v>5.1451999999999998E-2</v>
      </c>
      <c r="M110" s="89">
        <v>2.1200000000095209E-2</v>
      </c>
      <c r="N110" s="90">
        <v>56548.866051999998</v>
      </c>
      <c r="O110" s="98">
        <v>126.3</v>
      </c>
      <c r="P110" s="90">
        <v>71.421220261000002</v>
      </c>
      <c r="Q110" s="91">
        <f t="shared" si="2"/>
        <v>8.9854154402740905E-4</v>
      </c>
      <c r="R110" s="91">
        <f>P110/'סכום נכסי הקרן'!$C$42</f>
        <v>3.6273117426028295E-5</v>
      </c>
    </row>
    <row r="111" spans="2:18">
      <c r="B111" s="86" t="s">
        <v>3263</v>
      </c>
      <c r="C111" s="88" t="s">
        <v>2859</v>
      </c>
      <c r="D111" s="87" t="s">
        <v>2917</v>
      </c>
      <c r="E111" s="87"/>
      <c r="F111" s="87" t="s">
        <v>443</v>
      </c>
      <c r="G111" s="97">
        <v>41053</v>
      </c>
      <c r="H111" s="87" t="s">
        <v>250</v>
      </c>
      <c r="I111" s="90">
        <v>4.1599999999895134</v>
      </c>
      <c r="J111" s="88" t="s">
        <v>298</v>
      </c>
      <c r="K111" s="88" t="s">
        <v>130</v>
      </c>
      <c r="L111" s="89">
        <v>5.0999999999999997E-2</v>
      </c>
      <c r="M111" s="89">
        <v>2.1299999999977823E-2</v>
      </c>
      <c r="N111" s="90">
        <v>39831.692709999996</v>
      </c>
      <c r="O111" s="98">
        <v>124.49</v>
      </c>
      <c r="P111" s="90">
        <v>49.586477146999997</v>
      </c>
      <c r="Q111" s="91">
        <f t="shared" si="2"/>
        <v>6.2384133981081E-4</v>
      </c>
      <c r="R111" s="91">
        <f>P111/'סכום נכסי הקרן'!$C$42</f>
        <v>2.5183777338488943E-5</v>
      </c>
    </row>
    <row r="112" spans="2:18">
      <c r="B112" s="86" t="s">
        <v>3263</v>
      </c>
      <c r="C112" s="88" t="s">
        <v>2859</v>
      </c>
      <c r="D112" s="87" t="s">
        <v>2918</v>
      </c>
      <c r="E112" s="87"/>
      <c r="F112" s="87" t="s">
        <v>443</v>
      </c>
      <c r="G112" s="97">
        <v>41085</v>
      </c>
      <c r="H112" s="87" t="s">
        <v>250</v>
      </c>
      <c r="I112" s="90">
        <v>4.1600000000284965</v>
      </c>
      <c r="J112" s="88" t="s">
        <v>298</v>
      </c>
      <c r="K112" s="88" t="s">
        <v>130</v>
      </c>
      <c r="L112" s="89">
        <v>5.0999999999999997E-2</v>
      </c>
      <c r="M112" s="89">
        <v>2.1300000000087683E-2</v>
      </c>
      <c r="N112" s="90">
        <v>73293.072104999999</v>
      </c>
      <c r="O112" s="98">
        <v>124.49</v>
      </c>
      <c r="P112" s="90">
        <v>91.242550839999979</v>
      </c>
      <c r="Q112" s="91">
        <f t="shared" si="2"/>
        <v>1.1479112540106163E-3</v>
      </c>
      <c r="R112" s="91">
        <f>P112/'סכום נכסי הקרן'!$C$42</f>
        <v>4.6339893784717812E-5</v>
      </c>
    </row>
    <row r="113" spans="2:18">
      <c r="B113" s="86" t="s">
        <v>3263</v>
      </c>
      <c r="C113" s="88" t="s">
        <v>2859</v>
      </c>
      <c r="D113" s="87" t="s">
        <v>2919</v>
      </c>
      <c r="E113" s="87"/>
      <c r="F113" s="87" t="s">
        <v>443</v>
      </c>
      <c r="G113" s="97">
        <v>41115</v>
      </c>
      <c r="H113" s="87" t="s">
        <v>250</v>
      </c>
      <c r="I113" s="90">
        <v>4.1599999999348576</v>
      </c>
      <c r="J113" s="88" t="s">
        <v>298</v>
      </c>
      <c r="K113" s="88" t="s">
        <v>130</v>
      </c>
      <c r="L113" s="89">
        <v>5.0999999999999997E-2</v>
      </c>
      <c r="M113" s="89">
        <v>2.1599999999842075E-2</v>
      </c>
      <c r="N113" s="90">
        <v>32501.837062999999</v>
      </c>
      <c r="O113" s="98">
        <v>124.69</v>
      </c>
      <c r="P113" s="90">
        <v>40.526543279000002</v>
      </c>
      <c r="Q113" s="91">
        <f t="shared" si="2"/>
        <v>5.098594316777698E-4</v>
      </c>
      <c r="R113" s="91">
        <f>P113/'סכום נכסי הקרן'!$C$42</f>
        <v>2.058245515629898E-5</v>
      </c>
    </row>
    <row r="114" spans="2:18">
      <c r="B114" s="86" t="s">
        <v>3263</v>
      </c>
      <c r="C114" s="88" t="s">
        <v>2859</v>
      </c>
      <c r="D114" s="87" t="s">
        <v>2920</v>
      </c>
      <c r="E114" s="87"/>
      <c r="F114" s="87" t="s">
        <v>443</v>
      </c>
      <c r="G114" s="97">
        <v>41179</v>
      </c>
      <c r="H114" s="87" t="s">
        <v>250</v>
      </c>
      <c r="I114" s="90">
        <v>4.1600000000094877</v>
      </c>
      <c r="J114" s="88" t="s">
        <v>298</v>
      </c>
      <c r="K114" s="88" t="s">
        <v>130</v>
      </c>
      <c r="L114" s="89">
        <v>5.0999999999999997E-2</v>
      </c>
      <c r="M114" s="89">
        <v>2.1200000000071158E-2</v>
      </c>
      <c r="N114" s="90">
        <v>40984.819227</v>
      </c>
      <c r="O114" s="98">
        <v>123.44</v>
      </c>
      <c r="P114" s="90">
        <v>50.591661096999999</v>
      </c>
      <c r="Q114" s="91">
        <f t="shared" si="2"/>
        <v>6.3648743483920548E-4</v>
      </c>
      <c r="R114" s="91">
        <f>P114/'סכום נכסי הקרן'!$C$42</f>
        <v>2.5694286054524125E-5</v>
      </c>
    </row>
    <row r="115" spans="2:18">
      <c r="B115" s="86" t="s">
        <v>3264</v>
      </c>
      <c r="C115" s="88" t="s">
        <v>2848</v>
      </c>
      <c r="D115" s="87">
        <v>4099</v>
      </c>
      <c r="E115" s="87"/>
      <c r="F115" s="87" t="s">
        <v>447</v>
      </c>
      <c r="G115" s="97">
        <v>42052</v>
      </c>
      <c r="H115" s="87" t="s">
        <v>128</v>
      </c>
      <c r="I115" s="90">
        <v>4.3799999999986943</v>
      </c>
      <c r="J115" s="88" t="s">
        <v>637</v>
      </c>
      <c r="K115" s="88" t="s">
        <v>130</v>
      </c>
      <c r="L115" s="89">
        <v>2.9779E-2</v>
      </c>
      <c r="M115" s="89">
        <v>2.6899999999993471E-2</v>
      </c>
      <c r="N115" s="90">
        <v>275927.97738500003</v>
      </c>
      <c r="O115" s="98">
        <v>111.05</v>
      </c>
      <c r="P115" s="90">
        <v>306.41801568</v>
      </c>
      <c r="Q115" s="91">
        <f t="shared" si="2"/>
        <v>3.8550071802297015E-3</v>
      </c>
      <c r="R115" s="91">
        <f>P115/'סכום נכסי הקרן'!$C$42</f>
        <v>1.5562232938045291E-4</v>
      </c>
    </row>
    <row r="116" spans="2:18">
      <c r="B116" s="86" t="s">
        <v>3264</v>
      </c>
      <c r="C116" s="88" t="s">
        <v>2848</v>
      </c>
      <c r="D116" s="87" t="s">
        <v>2921</v>
      </c>
      <c r="E116" s="87"/>
      <c r="F116" s="87" t="s">
        <v>447</v>
      </c>
      <c r="G116" s="97">
        <v>42054</v>
      </c>
      <c r="H116" s="87" t="s">
        <v>128</v>
      </c>
      <c r="I116" s="90">
        <v>4.3799999998799866</v>
      </c>
      <c r="J116" s="88" t="s">
        <v>637</v>
      </c>
      <c r="K116" s="88" t="s">
        <v>130</v>
      </c>
      <c r="L116" s="89">
        <v>2.9779E-2</v>
      </c>
      <c r="M116" s="89">
        <v>2.6900000000553911E-2</v>
      </c>
      <c r="N116" s="90">
        <v>7803.3932510000004</v>
      </c>
      <c r="O116" s="98">
        <v>111.05</v>
      </c>
      <c r="P116" s="90">
        <v>8.6656681080000002</v>
      </c>
      <c r="Q116" s="91">
        <f t="shared" si="2"/>
        <v>1.0902169934001034E-4</v>
      </c>
      <c r="R116" s="91">
        <f>P116/'סכום נכסי הקרן'!$C$42</f>
        <v>4.4010840994845716E-6</v>
      </c>
    </row>
    <row r="117" spans="2:18">
      <c r="B117" s="86" t="s">
        <v>3265</v>
      </c>
      <c r="C117" s="88" t="s">
        <v>2848</v>
      </c>
      <c r="D117" s="87">
        <v>9079</v>
      </c>
      <c r="E117" s="87"/>
      <c r="F117" s="87" t="s">
        <v>2886</v>
      </c>
      <c r="G117" s="97">
        <v>44705</v>
      </c>
      <c r="H117" s="87" t="s">
        <v>2847</v>
      </c>
      <c r="I117" s="90">
        <v>8.1099999999991059</v>
      </c>
      <c r="J117" s="88" t="s">
        <v>280</v>
      </c>
      <c r="K117" s="88" t="s">
        <v>130</v>
      </c>
      <c r="L117" s="89">
        <v>2.3671999999999999E-2</v>
      </c>
      <c r="M117" s="89">
        <v>2.0299999999992102E-2</v>
      </c>
      <c r="N117" s="90">
        <v>1096619.3457519999</v>
      </c>
      <c r="O117" s="98">
        <v>106.25</v>
      </c>
      <c r="P117" s="90">
        <v>1165.157995064</v>
      </c>
      <c r="Q117" s="91">
        <f t="shared" si="2"/>
        <v>1.4658708715627706E-2</v>
      </c>
      <c r="R117" s="91">
        <f>P117/'סכום נכסי הקרן'!$C$42</f>
        <v>5.917556801799792E-4</v>
      </c>
    </row>
    <row r="118" spans="2:18">
      <c r="B118" s="86" t="s">
        <v>3265</v>
      </c>
      <c r="C118" s="88" t="s">
        <v>2848</v>
      </c>
      <c r="D118" s="87">
        <v>9017</v>
      </c>
      <c r="E118" s="87"/>
      <c r="F118" s="87" t="s">
        <v>2886</v>
      </c>
      <c r="G118" s="97">
        <v>44651</v>
      </c>
      <c r="H118" s="87" t="s">
        <v>2847</v>
      </c>
      <c r="I118" s="90">
        <v>8.1999999999999176</v>
      </c>
      <c r="J118" s="88" t="s">
        <v>280</v>
      </c>
      <c r="K118" s="88" t="s">
        <v>130</v>
      </c>
      <c r="L118" s="89">
        <v>1.797E-2</v>
      </c>
      <c r="M118" s="89">
        <v>3.3899999999999229E-2</v>
      </c>
      <c r="N118" s="90">
        <v>2686839.9046479999</v>
      </c>
      <c r="O118" s="98">
        <v>92.03</v>
      </c>
      <c r="P118" s="90">
        <v>2472.6986434210003</v>
      </c>
      <c r="Q118" s="91">
        <f t="shared" si="2"/>
        <v>3.1108715993014548E-2</v>
      </c>
      <c r="R118" s="91">
        <f>P118/'סכום נכסי הקרן'!$C$42</f>
        <v>1.2558240803534401E-3</v>
      </c>
    </row>
    <row r="119" spans="2:18">
      <c r="B119" s="86" t="s">
        <v>3265</v>
      </c>
      <c r="C119" s="88" t="s">
        <v>2848</v>
      </c>
      <c r="D119" s="87">
        <v>9080</v>
      </c>
      <c r="E119" s="87"/>
      <c r="F119" s="87" t="s">
        <v>2886</v>
      </c>
      <c r="G119" s="97">
        <v>44705</v>
      </c>
      <c r="H119" s="87" t="s">
        <v>2847</v>
      </c>
      <c r="I119" s="90">
        <v>7.73999999999638</v>
      </c>
      <c r="J119" s="88" t="s">
        <v>280</v>
      </c>
      <c r="K119" s="88" t="s">
        <v>130</v>
      </c>
      <c r="L119" s="89">
        <v>2.3184999999999997E-2</v>
      </c>
      <c r="M119" s="89">
        <v>2.2199999999989905E-2</v>
      </c>
      <c r="N119" s="90">
        <v>780027.60475499998</v>
      </c>
      <c r="O119" s="98">
        <v>104.15</v>
      </c>
      <c r="P119" s="90">
        <v>812.39871118099995</v>
      </c>
      <c r="Q119" s="91">
        <f t="shared" si="2"/>
        <v>1.0220687768185048E-2</v>
      </c>
      <c r="R119" s="91">
        <f>P119/'סכום נכסי הקרן'!$C$42</f>
        <v>4.1259773691536554E-4</v>
      </c>
    </row>
    <row r="120" spans="2:18">
      <c r="B120" s="86" t="s">
        <v>3265</v>
      </c>
      <c r="C120" s="88" t="s">
        <v>2848</v>
      </c>
      <c r="D120" s="87">
        <v>9019</v>
      </c>
      <c r="E120" s="87"/>
      <c r="F120" s="87" t="s">
        <v>2886</v>
      </c>
      <c r="G120" s="97">
        <v>44651</v>
      </c>
      <c r="H120" s="87" t="s">
        <v>2847</v>
      </c>
      <c r="I120" s="90">
        <v>7.7899999999989484</v>
      </c>
      <c r="J120" s="88" t="s">
        <v>280</v>
      </c>
      <c r="K120" s="88" t="s">
        <v>130</v>
      </c>
      <c r="L120" s="89">
        <v>1.8769999999999998E-2</v>
      </c>
      <c r="M120" s="89">
        <v>3.6099999999997377E-2</v>
      </c>
      <c r="N120" s="90">
        <v>1659800.7945160002</v>
      </c>
      <c r="O120" s="98">
        <v>91.69</v>
      </c>
      <c r="P120" s="90">
        <v>1521.87129914</v>
      </c>
      <c r="Q120" s="91">
        <f t="shared" si="2"/>
        <v>1.9146474702378714E-2</v>
      </c>
      <c r="R120" s="91">
        <f>P120/'סכום נכסי הקרן'!$C$42</f>
        <v>7.7292177505893715E-4</v>
      </c>
    </row>
    <row r="121" spans="2:18">
      <c r="B121" s="86" t="s">
        <v>3266</v>
      </c>
      <c r="C121" s="88" t="s">
        <v>2848</v>
      </c>
      <c r="D121" s="87">
        <v>4100</v>
      </c>
      <c r="E121" s="87"/>
      <c r="F121" s="87" t="s">
        <v>447</v>
      </c>
      <c r="G121" s="97">
        <v>42052</v>
      </c>
      <c r="H121" s="87" t="s">
        <v>128</v>
      </c>
      <c r="I121" s="90">
        <v>4.4199999999989066</v>
      </c>
      <c r="J121" s="88" t="s">
        <v>637</v>
      </c>
      <c r="K121" s="88" t="s">
        <v>130</v>
      </c>
      <c r="L121" s="89">
        <v>2.9779E-2</v>
      </c>
      <c r="M121" s="89">
        <v>1.6100000000008202E-2</v>
      </c>
      <c r="N121" s="90">
        <v>314484.42604300001</v>
      </c>
      <c r="O121" s="98">
        <v>116.3</v>
      </c>
      <c r="P121" s="90">
        <v>365.74538476999999</v>
      </c>
      <c r="Q121" s="91">
        <f t="shared" si="2"/>
        <v>4.6013974775447669E-3</v>
      </c>
      <c r="R121" s="91">
        <f>P121/'סכום נכסי הקרן'!$C$42</f>
        <v>1.8575327110498119E-4</v>
      </c>
    </row>
    <row r="122" spans="2:18">
      <c r="B122" s="86" t="s">
        <v>3267</v>
      </c>
      <c r="C122" s="88" t="s">
        <v>2859</v>
      </c>
      <c r="D122" s="87" t="s">
        <v>2930</v>
      </c>
      <c r="E122" s="87"/>
      <c r="F122" s="87" t="s">
        <v>447</v>
      </c>
      <c r="G122" s="97">
        <v>41767</v>
      </c>
      <c r="H122" s="87" t="s">
        <v>128</v>
      </c>
      <c r="I122" s="90">
        <v>4.7299999999903886</v>
      </c>
      <c r="J122" s="88" t="s">
        <v>637</v>
      </c>
      <c r="K122" s="88" t="s">
        <v>130</v>
      </c>
      <c r="L122" s="89">
        <v>5.3499999999999999E-2</v>
      </c>
      <c r="M122" s="89">
        <v>2.0700000000179714E-2</v>
      </c>
      <c r="N122" s="90">
        <v>18803.200224</v>
      </c>
      <c r="O122" s="98">
        <v>127.25</v>
      </c>
      <c r="P122" s="90">
        <v>23.927071951000002</v>
      </c>
      <c r="Q122" s="91">
        <f t="shared" si="2"/>
        <v>3.0102353469094076E-4</v>
      </c>
      <c r="R122" s="91">
        <f>P122/'סכום נכסי הקרן'!$C$42</f>
        <v>1.215198350529413E-5</v>
      </c>
    </row>
    <row r="123" spans="2:18">
      <c r="B123" s="86" t="s">
        <v>3267</v>
      </c>
      <c r="C123" s="88" t="s">
        <v>2859</v>
      </c>
      <c r="D123" s="87" t="s">
        <v>2931</v>
      </c>
      <c r="E123" s="87"/>
      <c r="F123" s="87" t="s">
        <v>447</v>
      </c>
      <c r="G123" s="97">
        <v>41269</v>
      </c>
      <c r="H123" s="87" t="s">
        <v>128</v>
      </c>
      <c r="I123" s="90">
        <v>4.7800000000022607</v>
      </c>
      <c r="J123" s="88" t="s">
        <v>637</v>
      </c>
      <c r="K123" s="88" t="s">
        <v>130</v>
      </c>
      <c r="L123" s="89">
        <v>5.3499999999999999E-2</v>
      </c>
      <c r="M123" s="89">
        <v>1.4999999999999999E-2</v>
      </c>
      <c r="N123" s="90">
        <v>93387.192905000004</v>
      </c>
      <c r="O123" s="98">
        <v>132.66</v>
      </c>
      <c r="P123" s="90">
        <v>123.88745462399999</v>
      </c>
      <c r="Q123" s="91">
        <f t="shared" si="2"/>
        <v>1.5586127534180541E-3</v>
      </c>
      <c r="R123" s="91">
        <f>P123/'סכום נכסי הקרן'!$C$42</f>
        <v>6.2919454088940588E-5</v>
      </c>
    </row>
    <row r="124" spans="2:18">
      <c r="B124" s="86" t="s">
        <v>3267</v>
      </c>
      <c r="C124" s="88" t="s">
        <v>2859</v>
      </c>
      <c r="D124" s="87" t="s">
        <v>2932</v>
      </c>
      <c r="E124" s="87"/>
      <c r="F124" s="87" t="s">
        <v>447</v>
      </c>
      <c r="G124" s="97">
        <v>41767</v>
      </c>
      <c r="H124" s="87" t="s">
        <v>128</v>
      </c>
      <c r="I124" s="90">
        <v>5.3699999998526069</v>
      </c>
      <c r="J124" s="88" t="s">
        <v>637</v>
      </c>
      <c r="K124" s="88" t="s">
        <v>130</v>
      </c>
      <c r="L124" s="89">
        <v>5.3499999999999999E-2</v>
      </c>
      <c r="M124" s="89">
        <v>2.4799999999444603E-2</v>
      </c>
      <c r="N124" s="90">
        <v>14715.548928999999</v>
      </c>
      <c r="O124" s="98">
        <v>127.25</v>
      </c>
      <c r="P124" s="90">
        <v>18.725535748000002</v>
      </c>
      <c r="Q124" s="91">
        <f t="shared" si="2"/>
        <v>2.3558365066098048E-4</v>
      </c>
      <c r="R124" s="91">
        <f>P124/'סכום נכסי הקרן'!$C$42</f>
        <v>9.5102485587661449E-6</v>
      </c>
    </row>
    <row r="125" spans="2:18">
      <c r="B125" s="86" t="s">
        <v>3267</v>
      </c>
      <c r="C125" s="88" t="s">
        <v>2859</v>
      </c>
      <c r="D125" s="87" t="s">
        <v>2933</v>
      </c>
      <c r="E125" s="87"/>
      <c r="F125" s="87" t="s">
        <v>447</v>
      </c>
      <c r="G125" s="97">
        <v>41767</v>
      </c>
      <c r="H125" s="87" t="s">
        <v>128</v>
      </c>
      <c r="I125" s="90">
        <v>4.7299999998248845</v>
      </c>
      <c r="J125" s="88" t="s">
        <v>637</v>
      </c>
      <c r="K125" s="88" t="s">
        <v>130</v>
      </c>
      <c r="L125" s="89">
        <v>5.3499999999999999E-2</v>
      </c>
      <c r="M125" s="89">
        <v>2.0699999999494297E-2</v>
      </c>
      <c r="N125" s="90">
        <v>18803.199322</v>
      </c>
      <c r="O125" s="98">
        <v>127.25</v>
      </c>
      <c r="P125" s="90">
        <v>23.927070802999999</v>
      </c>
      <c r="Q125" s="91">
        <f t="shared" si="2"/>
        <v>3.0102352024809458E-4</v>
      </c>
      <c r="R125" s="91">
        <f>P125/'סכום נכסי הקרן'!$C$42</f>
        <v>1.2151982922252581E-5</v>
      </c>
    </row>
    <row r="126" spans="2:18">
      <c r="B126" s="86" t="s">
        <v>3267</v>
      </c>
      <c r="C126" s="88" t="s">
        <v>2859</v>
      </c>
      <c r="D126" s="87" t="s">
        <v>2934</v>
      </c>
      <c r="E126" s="87"/>
      <c r="F126" s="87" t="s">
        <v>447</v>
      </c>
      <c r="G126" s="97">
        <v>41269</v>
      </c>
      <c r="H126" s="87" t="s">
        <v>128</v>
      </c>
      <c r="I126" s="90">
        <v>4.780000000013219</v>
      </c>
      <c r="J126" s="88" t="s">
        <v>637</v>
      </c>
      <c r="K126" s="88" t="s">
        <v>130</v>
      </c>
      <c r="L126" s="89">
        <v>5.3499999999999999E-2</v>
      </c>
      <c r="M126" s="89">
        <v>1.5000000000037985E-2</v>
      </c>
      <c r="N126" s="90">
        <v>99223.890071999995</v>
      </c>
      <c r="O126" s="98">
        <v>132.66</v>
      </c>
      <c r="P126" s="90">
        <v>131.63041731700002</v>
      </c>
      <c r="Q126" s="91">
        <f t="shared" si="2"/>
        <v>1.6560260099836802E-3</v>
      </c>
      <c r="R126" s="91">
        <f>P126/'סכום נכסי הקרן'!$C$42</f>
        <v>6.6851918333631091E-5</v>
      </c>
    </row>
    <row r="127" spans="2:18">
      <c r="B127" s="86" t="s">
        <v>3267</v>
      </c>
      <c r="C127" s="88" t="s">
        <v>2859</v>
      </c>
      <c r="D127" s="87" t="s">
        <v>2935</v>
      </c>
      <c r="E127" s="87"/>
      <c r="F127" s="87" t="s">
        <v>447</v>
      </c>
      <c r="G127" s="97">
        <v>41281</v>
      </c>
      <c r="H127" s="87" t="s">
        <v>128</v>
      </c>
      <c r="I127" s="90">
        <v>4.779999999986245</v>
      </c>
      <c r="J127" s="88" t="s">
        <v>637</v>
      </c>
      <c r="K127" s="88" t="s">
        <v>130</v>
      </c>
      <c r="L127" s="89">
        <v>5.3499999999999999E-2</v>
      </c>
      <c r="M127" s="89">
        <v>1.5099999999954152E-2</v>
      </c>
      <c r="N127" s="90">
        <v>125007.787379</v>
      </c>
      <c r="O127" s="98">
        <v>132.61000000000001</v>
      </c>
      <c r="P127" s="90">
        <v>165.77283257600001</v>
      </c>
      <c r="Q127" s="91">
        <f t="shared" si="2"/>
        <v>2.0855675161570064E-3</v>
      </c>
      <c r="R127" s="91">
        <f>P127/'סכום נכסי הקרן'!$C$42</f>
        <v>8.4192028644994535E-5</v>
      </c>
    </row>
    <row r="128" spans="2:18">
      <c r="B128" s="86" t="s">
        <v>3267</v>
      </c>
      <c r="C128" s="88" t="s">
        <v>2859</v>
      </c>
      <c r="D128" s="87" t="s">
        <v>2936</v>
      </c>
      <c r="E128" s="87"/>
      <c r="F128" s="87" t="s">
        <v>447</v>
      </c>
      <c r="G128" s="97">
        <v>41767</v>
      </c>
      <c r="H128" s="87" t="s">
        <v>128</v>
      </c>
      <c r="I128" s="90">
        <v>4.7300000000744085</v>
      </c>
      <c r="J128" s="88" t="s">
        <v>637</v>
      </c>
      <c r="K128" s="88" t="s">
        <v>130</v>
      </c>
      <c r="L128" s="89">
        <v>5.3499999999999999E-2</v>
      </c>
      <c r="M128" s="89">
        <v>2.070000000046639E-2</v>
      </c>
      <c r="N128" s="90">
        <v>22073.321178000002</v>
      </c>
      <c r="O128" s="98">
        <v>127.25</v>
      </c>
      <c r="P128" s="90">
        <v>28.088300666999999</v>
      </c>
      <c r="Q128" s="91">
        <f t="shared" si="2"/>
        <v>3.5337543881498094E-4</v>
      </c>
      <c r="R128" s="91">
        <f>P128/'סכום נכסי הקרן'!$C$42</f>
        <v>1.4265371337375892E-5</v>
      </c>
    </row>
    <row r="129" spans="2:18">
      <c r="B129" s="86" t="s">
        <v>3267</v>
      </c>
      <c r="C129" s="88" t="s">
        <v>2859</v>
      </c>
      <c r="D129" s="87" t="s">
        <v>2937</v>
      </c>
      <c r="E129" s="87"/>
      <c r="F129" s="87" t="s">
        <v>447</v>
      </c>
      <c r="G129" s="97">
        <v>41281</v>
      </c>
      <c r="H129" s="87" t="s">
        <v>128</v>
      </c>
      <c r="I129" s="90">
        <v>4.7799999999954776</v>
      </c>
      <c r="J129" s="88" t="s">
        <v>637</v>
      </c>
      <c r="K129" s="88" t="s">
        <v>130</v>
      </c>
      <c r="L129" s="89">
        <v>5.3499999999999999E-2</v>
      </c>
      <c r="M129" s="89">
        <v>1.5100000000047728E-2</v>
      </c>
      <c r="N129" s="90">
        <v>90047.982669000005</v>
      </c>
      <c r="O129" s="98">
        <v>132.61000000000001</v>
      </c>
      <c r="P129" s="90">
        <v>119.41263389300001</v>
      </c>
      <c r="Q129" s="91">
        <f t="shared" si="2"/>
        <v>1.5023155869150874E-3</v>
      </c>
      <c r="R129" s="91">
        <f>P129/'סכום נכסי הקרן'!$C$42</f>
        <v>6.0646800426026046E-5</v>
      </c>
    </row>
    <row r="130" spans="2:18">
      <c r="B130" s="86" t="s">
        <v>3267</v>
      </c>
      <c r="C130" s="88" t="s">
        <v>2859</v>
      </c>
      <c r="D130" s="87" t="s">
        <v>2938</v>
      </c>
      <c r="E130" s="87"/>
      <c r="F130" s="87" t="s">
        <v>447</v>
      </c>
      <c r="G130" s="97">
        <v>41767</v>
      </c>
      <c r="H130" s="87" t="s">
        <v>128</v>
      </c>
      <c r="I130" s="90">
        <v>4.7300000000139848</v>
      </c>
      <c r="J130" s="88" t="s">
        <v>637</v>
      </c>
      <c r="K130" s="88" t="s">
        <v>130</v>
      </c>
      <c r="L130" s="89">
        <v>5.3499999999999999E-2</v>
      </c>
      <c r="M130" s="89">
        <v>2.0699999999947552E-2</v>
      </c>
      <c r="N130" s="90">
        <v>17981.54738</v>
      </c>
      <c r="O130" s="98">
        <v>127.25</v>
      </c>
      <c r="P130" s="90">
        <v>22.881518715999999</v>
      </c>
      <c r="Q130" s="91">
        <f t="shared" si="2"/>
        <v>2.878695586778375E-4</v>
      </c>
      <c r="R130" s="91">
        <f>P130/'סכום נכסי הקרן'!$C$42</f>
        <v>1.1620972201794625E-5</v>
      </c>
    </row>
    <row r="131" spans="2:18">
      <c r="B131" s="86" t="s">
        <v>3267</v>
      </c>
      <c r="C131" s="88" t="s">
        <v>2859</v>
      </c>
      <c r="D131" s="87" t="s">
        <v>2939</v>
      </c>
      <c r="E131" s="87"/>
      <c r="F131" s="87" t="s">
        <v>447</v>
      </c>
      <c r="G131" s="97">
        <v>41281</v>
      </c>
      <c r="H131" s="87" t="s">
        <v>128</v>
      </c>
      <c r="I131" s="90">
        <v>4.7799999999906566</v>
      </c>
      <c r="J131" s="88" t="s">
        <v>637</v>
      </c>
      <c r="K131" s="88" t="s">
        <v>130</v>
      </c>
      <c r="L131" s="89">
        <v>5.3499999999999999E-2</v>
      </c>
      <c r="M131" s="89">
        <v>1.5099999999963042E-2</v>
      </c>
      <c r="N131" s="90">
        <v>108145.86454200001</v>
      </c>
      <c r="O131" s="98">
        <v>132.61000000000001</v>
      </c>
      <c r="P131" s="90">
        <v>143.412236003</v>
      </c>
      <c r="Q131" s="91">
        <f t="shared" si="2"/>
        <v>1.8042516145712595E-3</v>
      </c>
      <c r="R131" s="91">
        <f>P131/'סכום נכסי הקרן'!$C$42</f>
        <v>7.2835620252020402E-5</v>
      </c>
    </row>
    <row r="132" spans="2:18">
      <c r="B132" s="86" t="s">
        <v>3268</v>
      </c>
      <c r="C132" s="88" t="s">
        <v>2859</v>
      </c>
      <c r="D132" s="87" t="s">
        <v>2942</v>
      </c>
      <c r="E132" s="87"/>
      <c r="F132" s="87" t="s">
        <v>2886</v>
      </c>
      <c r="G132" s="97">
        <v>44748</v>
      </c>
      <c r="H132" s="87" t="s">
        <v>2847</v>
      </c>
      <c r="I132" s="90">
        <v>2.3199999999994465</v>
      </c>
      <c r="J132" s="88" t="s">
        <v>280</v>
      </c>
      <c r="K132" s="88" t="s">
        <v>130</v>
      </c>
      <c r="L132" s="89">
        <v>6.0659999999999999E-2</v>
      </c>
      <c r="M132" s="89">
        <v>6.7099999999994928E-2</v>
      </c>
      <c r="N132" s="90">
        <v>2379870.1402769997</v>
      </c>
      <c r="O132" s="98">
        <v>100.24</v>
      </c>
      <c r="P132" s="90">
        <v>2385.5806587510001</v>
      </c>
      <c r="Q132" s="91">
        <f t="shared" si="2"/>
        <v>3.0012695396168448E-2</v>
      </c>
      <c r="R132" s="91">
        <f>P132/'סכום נכסי הקרן'!$C$42</f>
        <v>1.2115789543767923E-3</v>
      </c>
    </row>
    <row r="133" spans="2:18">
      <c r="B133" s="86" t="s">
        <v>3269</v>
      </c>
      <c r="C133" s="88" t="s">
        <v>2859</v>
      </c>
      <c r="D133" s="87">
        <v>7127</v>
      </c>
      <c r="E133" s="87"/>
      <c r="F133" s="87" t="s">
        <v>2886</v>
      </c>
      <c r="G133" s="97">
        <v>43631</v>
      </c>
      <c r="H133" s="87" t="s">
        <v>2847</v>
      </c>
      <c r="I133" s="90">
        <v>5.2799999999966225</v>
      </c>
      <c r="J133" s="88" t="s">
        <v>280</v>
      </c>
      <c r="K133" s="88" t="s">
        <v>130</v>
      </c>
      <c r="L133" s="89">
        <v>3.1E-2</v>
      </c>
      <c r="M133" s="89">
        <v>2.3899999999991081E-2</v>
      </c>
      <c r="N133" s="90">
        <v>560834.25789000001</v>
      </c>
      <c r="O133" s="98">
        <v>111.92</v>
      </c>
      <c r="P133" s="90">
        <v>627.68570470400005</v>
      </c>
      <c r="Q133" s="91">
        <f t="shared" si="2"/>
        <v>7.8968362652946881E-3</v>
      </c>
      <c r="R133" s="91">
        <f>P133/'סכום נכסי הקרן'!$C$42</f>
        <v>3.1878645016375035E-4</v>
      </c>
    </row>
    <row r="134" spans="2:18">
      <c r="B134" s="86" t="s">
        <v>3269</v>
      </c>
      <c r="C134" s="88" t="s">
        <v>2859</v>
      </c>
      <c r="D134" s="87">
        <v>7128</v>
      </c>
      <c r="E134" s="87"/>
      <c r="F134" s="87" t="s">
        <v>2886</v>
      </c>
      <c r="G134" s="97">
        <v>43634</v>
      </c>
      <c r="H134" s="87" t="s">
        <v>2847</v>
      </c>
      <c r="I134" s="90">
        <v>5.2999999999953946</v>
      </c>
      <c r="J134" s="88" t="s">
        <v>280</v>
      </c>
      <c r="K134" s="88" t="s">
        <v>130</v>
      </c>
      <c r="L134" s="89">
        <v>2.4900000000000002E-2</v>
      </c>
      <c r="M134" s="89">
        <v>2.399999999997697E-2</v>
      </c>
      <c r="N134" s="90">
        <v>236232.10130099996</v>
      </c>
      <c r="O134" s="98">
        <v>110.3</v>
      </c>
      <c r="P134" s="90">
        <v>260.56400821400001</v>
      </c>
      <c r="Q134" s="91">
        <f t="shared" ref="Q134:Q197" si="3">IFERROR(P134/$P$10,0)</f>
        <v>3.2781235801206954E-3</v>
      </c>
      <c r="R134" s="91">
        <f>P134/'סכום נכסי הקרן'!$C$42</f>
        <v>1.3233418348781778E-4</v>
      </c>
    </row>
    <row r="135" spans="2:18">
      <c r="B135" s="86" t="s">
        <v>3269</v>
      </c>
      <c r="C135" s="88" t="s">
        <v>2859</v>
      </c>
      <c r="D135" s="87">
        <v>7130</v>
      </c>
      <c r="E135" s="87"/>
      <c r="F135" s="87" t="s">
        <v>2886</v>
      </c>
      <c r="G135" s="97">
        <v>43634</v>
      </c>
      <c r="H135" s="87" t="s">
        <v>2847</v>
      </c>
      <c r="I135" s="90">
        <v>5.5899999999843244</v>
      </c>
      <c r="J135" s="88" t="s">
        <v>280</v>
      </c>
      <c r="K135" s="88" t="s">
        <v>130</v>
      </c>
      <c r="L135" s="89">
        <v>3.6000000000000004E-2</v>
      </c>
      <c r="M135" s="89">
        <v>2.4199999999942691E-2</v>
      </c>
      <c r="N135" s="90">
        <v>154469.68343199999</v>
      </c>
      <c r="O135" s="98">
        <v>115.21</v>
      </c>
      <c r="P135" s="90">
        <v>177.96452068099995</v>
      </c>
      <c r="Q135" s="91">
        <f t="shared" si="3"/>
        <v>2.2389496372427916E-3</v>
      </c>
      <c r="R135" s="91">
        <f>P135/'סכום נכסי הקרן'!$C$42</f>
        <v>9.0383893368645274E-5</v>
      </c>
    </row>
    <row r="136" spans="2:18">
      <c r="B136" s="86" t="s">
        <v>3262</v>
      </c>
      <c r="C136" s="88" t="s">
        <v>2848</v>
      </c>
      <c r="D136" s="87">
        <v>9922</v>
      </c>
      <c r="E136" s="87"/>
      <c r="F136" s="87" t="s">
        <v>447</v>
      </c>
      <c r="G136" s="97">
        <v>40489</v>
      </c>
      <c r="H136" s="87" t="s">
        <v>128</v>
      </c>
      <c r="I136" s="90">
        <v>2.1000000000039023</v>
      </c>
      <c r="J136" s="88" t="s">
        <v>280</v>
      </c>
      <c r="K136" s="88" t="s">
        <v>130</v>
      </c>
      <c r="L136" s="89">
        <v>5.7000000000000002E-2</v>
      </c>
      <c r="M136" s="89">
        <v>1.6900000000005855E-2</v>
      </c>
      <c r="N136" s="90">
        <v>164678.42126600002</v>
      </c>
      <c r="O136" s="98">
        <v>124.49</v>
      </c>
      <c r="P136" s="90">
        <v>205.00817465199998</v>
      </c>
      <c r="Q136" s="91">
        <f t="shared" si="3"/>
        <v>2.5791825050997751E-3</v>
      </c>
      <c r="R136" s="91">
        <f>P136/'סכום נכסי הקרן'!$C$42</f>
        <v>1.0411871381184371E-4</v>
      </c>
    </row>
    <row r="137" spans="2:18">
      <c r="B137" s="86" t="s">
        <v>3270</v>
      </c>
      <c r="C137" s="88" t="s">
        <v>2859</v>
      </c>
      <c r="D137" s="87" t="s">
        <v>2943</v>
      </c>
      <c r="E137" s="87"/>
      <c r="F137" s="87" t="s">
        <v>524</v>
      </c>
      <c r="G137" s="97">
        <v>43801</v>
      </c>
      <c r="H137" s="87" t="s">
        <v>250</v>
      </c>
      <c r="I137" s="90">
        <v>4.9100000000087771</v>
      </c>
      <c r="J137" s="88" t="s">
        <v>298</v>
      </c>
      <c r="K137" s="88" t="s">
        <v>131</v>
      </c>
      <c r="L137" s="89">
        <v>2.3629999999999998E-2</v>
      </c>
      <c r="M137" s="89">
        <v>6.0200000000053072E-2</v>
      </c>
      <c r="N137" s="90">
        <v>77808.852606999993</v>
      </c>
      <c r="O137" s="98">
        <v>83.89</v>
      </c>
      <c r="P137" s="90">
        <v>244.97273923499998</v>
      </c>
      <c r="Q137" s="91">
        <f t="shared" si="3"/>
        <v>3.0819717522669889E-3</v>
      </c>
      <c r="R137" s="91">
        <f>P137/'סכום נכסי הקרן'!$C$42</f>
        <v>1.2441575352499509E-4</v>
      </c>
    </row>
    <row r="138" spans="2:18">
      <c r="B138" s="86" t="s">
        <v>2944</v>
      </c>
      <c r="C138" s="88" t="s">
        <v>2859</v>
      </c>
      <c r="D138" s="87">
        <v>9365</v>
      </c>
      <c r="E138" s="87"/>
      <c r="F138" s="87" t="s">
        <v>2945</v>
      </c>
      <c r="G138" s="97">
        <v>44906</v>
      </c>
      <c r="H138" s="87" t="s">
        <v>2847</v>
      </c>
      <c r="I138" s="90">
        <v>2.6499999993709915</v>
      </c>
      <c r="J138" s="88" t="s">
        <v>280</v>
      </c>
      <c r="K138" s="88" t="s">
        <v>130</v>
      </c>
      <c r="L138" s="89">
        <v>6.1799999999999994E-2</v>
      </c>
      <c r="M138" s="89">
        <v>6.3999999989216988E-2</v>
      </c>
      <c r="N138" s="90">
        <v>1668.4583690000002</v>
      </c>
      <c r="O138" s="98">
        <v>100.05</v>
      </c>
      <c r="P138" s="90">
        <v>1.6692929169999999</v>
      </c>
      <c r="Q138" s="91">
        <f t="shared" si="3"/>
        <v>2.1001167854510084E-5</v>
      </c>
      <c r="R138" s="91">
        <f>P138/'סכום נכסי הקרן'!$C$42</f>
        <v>8.4779366378093446E-7</v>
      </c>
    </row>
    <row r="139" spans="2:18">
      <c r="B139" s="86" t="s">
        <v>2946</v>
      </c>
      <c r="C139" s="88" t="s">
        <v>2859</v>
      </c>
      <c r="D139" s="87">
        <v>9316</v>
      </c>
      <c r="E139" s="87"/>
      <c r="F139" s="87" t="s">
        <v>2945</v>
      </c>
      <c r="G139" s="97">
        <v>44885</v>
      </c>
      <c r="H139" s="87" t="s">
        <v>2847</v>
      </c>
      <c r="I139" s="90">
        <v>2.6499999999978217</v>
      </c>
      <c r="J139" s="88" t="s">
        <v>280</v>
      </c>
      <c r="K139" s="88" t="s">
        <v>130</v>
      </c>
      <c r="L139" s="89">
        <v>6.1799999999999994E-2</v>
      </c>
      <c r="M139" s="89">
        <v>6.5999999999975106E-2</v>
      </c>
      <c r="N139" s="90">
        <v>645522.98269199999</v>
      </c>
      <c r="O139" s="98">
        <v>99.55</v>
      </c>
      <c r="P139" s="90">
        <v>642.61823631599998</v>
      </c>
      <c r="Q139" s="91">
        <f t="shared" si="3"/>
        <v>8.0847005997579172E-3</v>
      </c>
      <c r="R139" s="91">
        <f>P139/'סכום נכסי הקרן'!$C$42</f>
        <v>3.2637032328507984E-4</v>
      </c>
    </row>
    <row r="140" spans="2:18">
      <c r="B140" s="86" t="s">
        <v>3271</v>
      </c>
      <c r="C140" s="88" t="s">
        <v>2859</v>
      </c>
      <c r="D140" s="87" t="s">
        <v>2947</v>
      </c>
      <c r="E140" s="87"/>
      <c r="F140" s="87" t="s">
        <v>530</v>
      </c>
      <c r="G140" s="97">
        <v>44074</v>
      </c>
      <c r="H140" s="87" t="s">
        <v>128</v>
      </c>
      <c r="I140" s="90">
        <v>9.0099999999937257</v>
      </c>
      <c r="J140" s="88" t="s">
        <v>637</v>
      </c>
      <c r="K140" s="88" t="s">
        <v>130</v>
      </c>
      <c r="L140" s="89">
        <v>2.35E-2</v>
      </c>
      <c r="M140" s="89">
        <v>3.489999999997264E-2</v>
      </c>
      <c r="N140" s="90">
        <v>625515.63803300005</v>
      </c>
      <c r="O140" s="98">
        <v>97.59</v>
      </c>
      <c r="P140" s="90">
        <v>610.44068898299997</v>
      </c>
      <c r="Q140" s="91">
        <f t="shared" si="3"/>
        <v>7.6798788540925486E-3</v>
      </c>
      <c r="R140" s="91">
        <f>P140/'סכום נכסי הקרן'!$C$42</f>
        <v>3.1002812206496378E-4</v>
      </c>
    </row>
    <row r="141" spans="2:18">
      <c r="B141" s="86" t="s">
        <v>3271</v>
      </c>
      <c r="C141" s="88" t="s">
        <v>2859</v>
      </c>
      <c r="D141" s="87" t="s">
        <v>2948</v>
      </c>
      <c r="E141" s="87"/>
      <c r="F141" s="87" t="s">
        <v>530</v>
      </c>
      <c r="G141" s="97">
        <v>44189</v>
      </c>
      <c r="H141" s="87" t="s">
        <v>128</v>
      </c>
      <c r="I141" s="90">
        <v>8.8999999999693831</v>
      </c>
      <c r="J141" s="88" t="s">
        <v>637</v>
      </c>
      <c r="K141" s="88" t="s">
        <v>130</v>
      </c>
      <c r="L141" s="89">
        <v>2.4700000000000003E-2</v>
      </c>
      <c r="M141" s="89">
        <v>3.7999999999920132E-2</v>
      </c>
      <c r="N141" s="90">
        <v>78185.395382000002</v>
      </c>
      <c r="O141" s="98">
        <v>96.08</v>
      </c>
      <c r="P141" s="90">
        <v>75.120529806999997</v>
      </c>
      <c r="Q141" s="91">
        <f t="shared" si="3"/>
        <v>9.450821001695624E-4</v>
      </c>
      <c r="R141" s="91">
        <f>P141/'סכום נכסי הקרן'!$C$42</f>
        <v>3.8151907638053807E-5</v>
      </c>
    </row>
    <row r="142" spans="2:18">
      <c r="B142" s="86" t="s">
        <v>3271</v>
      </c>
      <c r="C142" s="88" t="s">
        <v>2859</v>
      </c>
      <c r="D142" s="87" t="s">
        <v>2949</v>
      </c>
      <c r="E142" s="87"/>
      <c r="F142" s="87" t="s">
        <v>530</v>
      </c>
      <c r="G142" s="97">
        <v>44322</v>
      </c>
      <c r="H142" s="87" t="s">
        <v>128</v>
      </c>
      <c r="I142" s="90">
        <v>8.7800000000137235</v>
      </c>
      <c r="J142" s="88" t="s">
        <v>637</v>
      </c>
      <c r="K142" s="88" t="s">
        <v>130</v>
      </c>
      <c r="L142" s="89">
        <v>2.5600000000000001E-2</v>
      </c>
      <c r="M142" s="89">
        <v>4.1300000000052579E-2</v>
      </c>
      <c r="N142" s="90">
        <v>359677.168939</v>
      </c>
      <c r="O142" s="98">
        <v>93.6</v>
      </c>
      <c r="P142" s="90">
        <v>336.657836471</v>
      </c>
      <c r="Q142" s="91">
        <f t="shared" si="3"/>
        <v>4.2354506277843852E-3</v>
      </c>
      <c r="R142" s="91">
        <f>P142/'סכום נכסי הקרן'!$C$42</f>
        <v>1.7098040596449243E-4</v>
      </c>
    </row>
    <row r="143" spans="2:18">
      <c r="B143" s="86" t="s">
        <v>3271</v>
      </c>
      <c r="C143" s="88" t="s">
        <v>2859</v>
      </c>
      <c r="D143" s="87" t="s">
        <v>2950</v>
      </c>
      <c r="E143" s="87"/>
      <c r="F143" s="87" t="s">
        <v>530</v>
      </c>
      <c r="G143" s="97">
        <v>44418</v>
      </c>
      <c r="H143" s="87" t="s">
        <v>128</v>
      </c>
      <c r="I143" s="90">
        <v>8.8999999999841979</v>
      </c>
      <c r="J143" s="88" t="s">
        <v>637</v>
      </c>
      <c r="K143" s="88" t="s">
        <v>130</v>
      </c>
      <c r="L143" s="89">
        <v>2.2700000000000001E-2</v>
      </c>
      <c r="M143" s="89">
        <v>3.9599999999942875E-2</v>
      </c>
      <c r="N143" s="90">
        <v>359221.27306599997</v>
      </c>
      <c r="O143" s="98">
        <v>91.6</v>
      </c>
      <c r="P143" s="90">
        <v>329.04666242799993</v>
      </c>
      <c r="Q143" s="91">
        <f t="shared" si="3"/>
        <v>4.1396953879345695E-3</v>
      </c>
      <c r="R143" s="91">
        <f>P143/'סכום נכסי הקרן'!$C$42</f>
        <v>1.6711487400070387E-4</v>
      </c>
    </row>
    <row r="144" spans="2:18">
      <c r="B144" s="86" t="s">
        <v>3271</v>
      </c>
      <c r="C144" s="88" t="s">
        <v>2859</v>
      </c>
      <c r="D144" s="87" t="s">
        <v>2951</v>
      </c>
      <c r="E144" s="87"/>
      <c r="F144" s="87" t="s">
        <v>530</v>
      </c>
      <c r="G144" s="97">
        <v>44530</v>
      </c>
      <c r="H144" s="87" t="s">
        <v>128</v>
      </c>
      <c r="I144" s="90">
        <v>8.9699999999689375</v>
      </c>
      <c r="J144" s="88" t="s">
        <v>637</v>
      </c>
      <c r="K144" s="88" t="s">
        <v>130</v>
      </c>
      <c r="L144" s="89">
        <v>1.7899999999999999E-2</v>
      </c>
      <c r="M144" s="89">
        <v>4.189999999987528E-2</v>
      </c>
      <c r="N144" s="90">
        <v>297065.55919200002</v>
      </c>
      <c r="O144" s="98">
        <v>84.75</v>
      </c>
      <c r="P144" s="90">
        <v>251.76308440600002</v>
      </c>
      <c r="Q144" s="91">
        <f t="shared" si="3"/>
        <v>3.1674002455373725E-3</v>
      </c>
      <c r="R144" s="91">
        <f>P144/'סכום נכסי הקרן'!$C$42</f>
        <v>1.2786440627624815E-4</v>
      </c>
    </row>
    <row r="145" spans="2:18">
      <c r="B145" s="86" t="s">
        <v>3271</v>
      </c>
      <c r="C145" s="88" t="s">
        <v>2859</v>
      </c>
      <c r="D145" s="87" t="s">
        <v>2952</v>
      </c>
      <c r="E145" s="87"/>
      <c r="F145" s="87" t="s">
        <v>530</v>
      </c>
      <c r="G145" s="97">
        <v>44612</v>
      </c>
      <c r="H145" s="87" t="s">
        <v>128</v>
      </c>
      <c r="I145" s="90">
        <v>8.7600000000094731</v>
      </c>
      <c r="J145" s="88" t="s">
        <v>637</v>
      </c>
      <c r="K145" s="88" t="s">
        <v>130</v>
      </c>
      <c r="L145" s="89">
        <v>2.3599999999999999E-2</v>
      </c>
      <c r="M145" s="89">
        <v>4.4200000000064465E-2</v>
      </c>
      <c r="N145" s="90">
        <v>346898.79885299993</v>
      </c>
      <c r="O145" s="98">
        <v>87.66</v>
      </c>
      <c r="P145" s="90">
        <v>304.09149886199992</v>
      </c>
      <c r="Q145" s="91">
        <f t="shared" si="3"/>
        <v>3.8257375597133877E-3</v>
      </c>
      <c r="R145" s="91">
        <f>P145/'סכום נכסי הקרן'!$C$42</f>
        <v>1.5444074752810492E-4</v>
      </c>
    </row>
    <row r="146" spans="2:18">
      <c r="B146" s="86" t="s">
        <v>3271</v>
      </c>
      <c r="C146" s="88" t="s">
        <v>2859</v>
      </c>
      <c r="D146" s="87" t="s">
        <v>2953</v>
      </c>
      <c r="E146" s="87"/>
      <c r="F146" s="87" t="s">
        <v>530</v>
      </c>
      <c r="G146" s="97">
        <v>44662</v>
      </c>
      <c r="H146" s="87" t="s">
        <v>128</v>
      </c>
      <c r="I146" s="90">
        <v>8.8100000000054699</v>
      </c>
      <c r="J146" s="88" t="s">
        <v>637</v>
      </c>
      <c r="K146" s="88" t="s">
        <v>130</v>
      </c>
      <c r="L146" s="89">
        <v>2.4E-2</v>
      </c>
      <c r="M146" s="89">
        <v>4.1600000000041944E-2</v>
      </c>
      <c r="N146" s="90">
        <v>394972.63850599999</v>
      </c>
      <c r="O146" s="98">
        <v>89.35</v>
      </c>
      <c r="P146" s="90">
        <v>352.90806504699998</v>
      </c>
      <c r="Q146" s="91">
        <f t="shared" si="3"/>
        <v>4.439892744876728E-3</v>
      </c>
      <c r="R146" s="91">
        <f>P146/'סכום נכסי הקרן'!$C$42</f>
        <v>1.7923350563407229E-4</v>
      </c>
    </row>
    <row r="147" spans="2:18">
      <c r="B147" s="86" t="s">
        <v>3272</v>
      </c>
      <c r="C147" s="88" t="s">
        <v>2848</v>
      </c>
      <c r="D147" s="87">
        <v>7490</v>
      </c>
      <c r="E147" s="87"/>
      <c r="F147" s="87" t="s">
        <v>2945</v>
      </c>
      <c r="G147" s="97">
        <v>43899</v>
      </c>
      <c r="H147" s="87" t="s">
        <v>2847</v>
      </c>
      <c r="I147" s="90">
        <v>3.1700000000015298</v>
      </c>
      <c r="J147" s="88" t="s">
        <v>126</v>
      </c>
      <c r="K147" s="88" t="s">
        <v>130</v>
      </c>
      <c r="L147" s="89">
        <v>2.3889999999999998E-2</v>
      </c>
      <c r="M147" s="89">
        <v>4.760000000010628E-2</v>
      </c>
      <c r="N147" s="90">
        <v>264139.20046299999</v>
      </c>
      <c r="O147" s="98">
        <v>94.05</v>
      </c>
      <c r="P147" s="90">
        <v>248.422925986</v>
      </c>
      <c r="Q147" s="91">
        <f t="shared" si="3"/>
        <v>3.1253781253182669E-3</v>
      </c>
      <c r="R147" s="91">
        <f>P147/'סכום נכסי הקרן'!$C$42</f>
        <v>1.2616802027013623E-4</v>
      </c>
    </row>
    <row r="148" spans="2:18">
      <c r="B148" s="86" t="s">
        <v>3272</v>
      </c>
      <c r="C148" s="88" t="s">
        <v>2848</v>
      </c>
      <c r="D148" s="87">
        <v>7491</v>
      </c>
      <c r="E148" s="87"/>
      <c r="F148" s="87" t="s">
        <v>2945</v>
      </c>
      <c r="G148" s="97">
        <v>43899</v>
      </c>
      <c r="H148" s="87" t="s">
        <v>2847</v>
      </c>
      <c r="I148" s="90">
        <v>3.3600000000017718</v>
      </c>
      <c r="J148" s="88" t="s">
        <v>126</v>
      </c>
      <c r="K148" s="88" t="s">
        <v>130</v>
      </c>
      <c r="L148" s="89">
        <v>1.2969999999999999E-2</v>
      </c>
      <c r="M148" s="89">
        <v>1.7700000000006145E-2</v>
      </c>
      <c r="N148" s="90">
        <v>656436.48082099995</v>
      </c>
      <c r="O148" s="98">
        <v>106.63</v>
      </c>
      <c r="P148" s="90">
        <v>699.95826564100003</v>
      </c>
      <c r="Q148" s="91">
        <f t="shared" si="3"/>
        <v>8.806088421136218E-3</v>
      </c>
      <c r="R148" s="91">
        <f>P148/'סכום נכסי הקרן'!$C$42</f>
        <v>3.5549194301261866E-4</v>
      </c>
    </row>
    <row r="149" spans="2:18">
      <c r="B149" s="86" t="s">
        <v>3273</v>
      </c>
      <c r="C149" s="88" t="s">
        <v>2859</v>
      </c>
      <c r="D149" s="87" t="s">
        <v>2954</v>
      </c>
      <c r="E149" s="87"/>
      <c r="F149" s="87" t="s">
        <v>530</v>
      </c>
      <c r="G149" s="97">
        <v>43924</v>
      </c>
      <c r="H149" s="87" t="s">
        <v>128</v>
      </c>
      <c r="I149" s="90">
        <v>8.4899999999961047</v>
      </c>
      <c r="J149" s="88" t="s">
        <v>637</v>
      </c>
      <c r="K149" s="88" t="s">
        <v>130</v>
      </c>
      <c r="L149" s="89">
        <v>3.1400000000000004E-2</v>
      </c>
      <c r="M149" s="89">
        <v>2.6099999999902094E-2</v>
      </c>
      <c r="N149" s="90">
        <v>86361.726362000001</v>
      </c>
      <c r="O149" s="98">
        <v>109.99</v>
      </c>
      <c r="P149" s="90">
        <v>94.989259613000002</v>
      </c>
      <c r="Q149" s="91">
        <f t="shared" si="3"/>
        <v>1.1950481339688382E-3</v>
      </c>
      <c r="R149" s="91">
        <f>P149/'סכום נכסי הקרן'!$C$42</f>
        <v>4.8242756922417122E-5</v>
      </c>
    </row>
    <row r="150" spans="2:18">
      <c r="B150" s="86" t="s">
        <v>3273</v>
      </c>
      <c r="C150" s="88" t="s">
        <v>2859</v>
      </c>
      <c r="D150" s="87" t="s">
        <v>2955</v>
      </c>
      <c r="E150" s="87"/>
      <c r="F150" s="87" t="s">
        <v>530</v>
      </c>
      <c r="G150" s="97">
        <v>44015</v>
      </c>
      <c r="H150" s="87" t="s">
        <v>128</v>
      </c>
      <c r="I150" s="90">
        <v>8.1899999999386317</v>
      </c>
      <c r="J150" s="88" t="s">
        <v>637</v>
      </c>
      <c r="K150" s="88" t="s">
        <v>130</v>
      </c>
      <c r="L150" s="89">
        <v>3.1E-2</v>
      </c>
      <c r="M150" s="89">
        <v>3.8199999999816603E-2</v>
      </c>
      <c r="N150" s="90">
        <v>71194.954976000008</v>
      </c>
      <c r="O150" s="98">
        <v>99.56</v>
      </c>
      <c r="P150" s="90">
        <v>70.881695364999999</v>
      </c>
      <c r="Q150" s="91">
        <f t="shared" si="3"/>
        <v>8.9175384799923313E-4</v>
      </c>
      <c r="R150" s="91">
        <f>P150/'סכום נכסי הקרן'!$C$42</f>
        <v>3.5999105727049239E-5</v>
      </c>
    </row>
    <row r="151" spans="2:18">
      <c r="B151" s="86" t="s">
        <v>3273</v>
      </c>
      <c r="C151" s="88" t="s">
        <v>2859</v>
      </c>
      <c r="D151" s="87" t="s">
        <v>2956</v>
      </c>
      <c r="E151" s="87"/>
      <c r="F151" s="87" t="s">
        <v>530</v>
      </c>
      <c r="G151" s="97">
        <v>44108</v>
      </c>
      <c r="H151" s="87" t="s">
        <v>128</v>
      </c>
      <c r="I151" s="90">
        <v>8.1000000000053731</v>
      </c>
      <c r="J151" s="88" t="s">
        <v>637</v>
      </c>
      <c r="K151" s="88" t="s">
        <v>130</v>
      </c>
      <c r="L151" s="89">
        <v>3.1E-2</v>
      </c>
      <c r="M151" s="89">
        <v>4.1800000000025081E-2</v>
      </c>
      <c r="N151" s="90">
        <v>115478.55517400001</v>
      </c>
      <c r="O151" s="98">
        <v>96.71</v>
      </c>
      <c r="P151" s="90">
        <v>111.67931515399999</v>
      </c>
      <c r="Q151" s="91">
        <f t="shared" si="3"/>
        <v>1.4050236597426872E-3</v>
      </c>
      <c r="R151" s="91">
        <f>P151/'סכום נכסי הקרן'!$C$42</f>
        <v>5.6719234113275333E-5</v>
      </c>
    </row>
    <row r="152" spans="2:18">
      <c r="B152" s="86" t="s">
        <v>3273</v>
      </c>
      <c r="C152" s="88" t="s">
        <v>2859</v>
      </c>
      <c r="D152" s="87" t="s">
        <v>2957</v>
      </c>
      <c r="E152" s="87"/>
      <c r="F152" s="87" t="s">
        <v>530</v>
      </c>
      <c r="G152" s="97">
        <v>44200</v>
      </c>
      <c r="H152" s="87" t="s">
        <v>128</v>
      </c>
      <c r="I152" s="90">
        <v>8.0399999999465237</v>
      </c>
      <c r="J152" s="88" t="s">
        <v>637</v>
      </c>
      <c r="K152" s="88" t="s">
        <v>130</v>
      </c>
      <c r="L152" s="89">
        <v>3.1E-2</v>
      </c>
      <c r="M152" s="89">
        <v>4.4299999999748464E-2</v>
      </c>
      <c r="N152" s="90">
        <v>59911.828376999998</v>
      </c>
      <c r="O152" s="98">
        <v>94.89</v>
      </c>
      <c r="P152" s="90">
        <v>56.850335901000008</v>
      </c>
      <c r="Q152" s="91">
        <f t="shared" si="3"/>
        <v>7.1522704893989676E-4</v>
      </c>
      <c r="R152" s="91">
        <f>P152/'סכום נכסי הקרן'!$C$42</f>
        <v>2.8872916232882805E-5</v>
      </c>
    </row>
    <row r="153" spans="2:18">
      <c r="B153" s="86" t="s">
        <v>3273</v>
      </c>
      <c r="C153" s="88" t="s">
        <v>2859</v>
      </c>
      <c r="D153" s="87" t="s">
        <v>2958</v>
      </c>
      <c r="E153" s="87"/>
      <c r="F153" s="87" t="s">
        <v>530</v>
      </c>
      <c r="G153" s="97">
        <v>44290</v>
      </c>
      <c r="H153" s="87" t="s">
        <v>128</v>
      </c>
      <c r="I153" s="90">
        <v>8.0000000000278284</v>
      </c>
      <c r="J153" s="88" t="s">
        <v>637</v>
      </c>
      <c r="K153" s="88" t="s">
        <v>130</v>
      </c>
      <c r="L153" s="89">
        <v>3.1E-2</v>
      </c>
      <c r="M153" s="89">
        <v>4.5800000000202221E-2</v>
      </c>
      <c r="N153" s="90">
        <v>115075.510888</v>
      </c>
      <c r="O153" s="98">
        <v>93.68</v>
      </c>
      <c r="P153" s="90">
        <v>107.802738629</v>
      </c>
      <c r="Q153" s="91">
        <f t="shared" si="3"/>
        <v>1.3562529296489594E-3</v>
      </c>
      <c r="R153" s="91">
        <f>P153/'סכום נכסי הקרן'!$C$42</f>
        <v>5.4750414272499059E-5</v>
      </c>
    </row>
    <row r="154" spans="2:18">
      <c r="B154" s="86" t="s">
        <v>3273</v>
      </c>
      <c r="C154" s="88" t="s">
        <v>2859</v>
      </c>
      <c r="D154" s="87" t="s">
        <v>2959</v>
      </c>
      <c r="E154" s="87"/>
      <c r="F154" s="87" t="s">
        <v>530</v>
      </c>
      <c r="G154" s="97">
        <v>44496</v>
      </c>
      <c r="H154" s="87" t="s">
        <v>128</v>
      </c>
      <c r="I154" s="90">
        <v>7.6399999999746262</v>
      </c>
      <c r="J154" s="88" t="s">
        <v>637</v>
      </c>
      <c r="K154" s="88" t="s">
        <v>130</v>
      </c>
      <c r="L154" s="89">
        <v>3.1E-2</v>
      </c>
      <c r="M154" s="89">
        <v>6.0799999999719766E-2</v>
      </c>
      <c r="N154" s="90">
        <v>128909.18901899998</v>
      </c>
      <c r="O154" s="98">
        <v>81.94</v>
      </c>
      <c r="P154" s="90">
        <v>105.62818923700002</v>
      </c>
      <c r="Q154" s="91">
        <f t="shared" si="3"/>
        <v>1.3288951925350995E-3</v>
      </c>
      <c r="R154" s="91">
        <f>P154/'סכום נכסי הקרן'!$C$42</f>
        <v>5.3646013015331157E-5</v>
      </c>
    </row>
    <row r="155" spans="2:18">
      <c r="B155" s="86" t="s">
        <v>3273</v>
      </c>
      <c r="C155" s="88" t="s">
        <v>2859</v>
      </c>
      <c r="D155" s="87" t="s">
        <v>2960</v>
      </c>
      <c r="E155" s="87"/>
      <c r="F155" s="87" t="s">
        <v>530</v>
      </c>
      <c r="G155" s="97">
        <v>44615</v>
      </c>
      <c r="H155" s="87" t="s">
        <v>128</v>
      </c>
      <c r="I155" s="90">
        <v>7.8300000000135768</v>
      </c>
      <c r="J155" s="88" t="s">
        <v>637</v>
      </c>
      <c r="K155" s="88" t="s">
        <v>130</v>
      </c>
      <c r="L155" s="89">
        <v>3.1E-2</v>
      </c>
      <c r="M155" s="89">
        <v>5.2600000000035417E-2</v>
      </c>
      <c r="N155" s="90">
        <v>156483.991347</v>
      </c>
      <c r="O155" s="98">
        <v>86.6</v>
      </c>
      <c r="P155" s="90">
        <v>135.51514555200001</v>
      </c>
      <c r="Q155" s="91">
        <f t="shared" si="3"/>
        <v>1.7048992957333191E-3</v>
      </c>
      <c r="R155" s="91">
        <f>P155/'סכום נכסי הקרן'!$C$42</f>
        <v>6.8824878231563648E-5</v>
      </c>
    </row>
    <row r="156" spans="2:18">
      <c r="B156" s="86" t="s">
        <v>3273</v>
      </c>
      <c r="C156" s="88" t="s">
        <v>2859</v>
      </c>
      <c r="D156" s="87" t="s">
        <v>2961</v>
      </c>
      <c r="E156" s="87"/>
      <c r="F156" s="87" t="s">
        <v>530</v>
      </c>
      <c r="G156" s="97">
        <v>44753</v>
      </c>
      <c r="H156" s="87" t="s">
        <v>128</v>
      </c>
      <c r="I156" s="90">
        <v>8.1900000000018398</v>
      </c>
      <c r="J156" s="88" t="s">
        <v>637</v>
      </c>
      <c r="K156" s="88" t="s">
        <v>130</v>
      </c>
      <c r="L156" s="89">
        <v>3.2599999999999997E-2</v>
      </c>
      <c r="M156" s="89">
        <v>3.6800000000023314E-2</v>
      </c>
      <c r="N156" s="90">
        <v>231000.18267299997</v>
      </c>
      <c r="O156" s="98">
        <v>96.55</v>
      </c>
      <c r="P156" s="90">
        <v>223.03068736099999</v>
      </c>
      <c r="Q156" s="91">
        <f t="shared" si="3"/>
        <v>2.8059215098048137E-3</v>
      </c>
      <c r="R156" s="91">
        <f>P156/'סכום נכסי הקרן'!$C$42</f>
        <v>1.1327191390303031E-4</v>
      </c>
    </row>
    <row r="157" spans="2:18">
      <c r="B157" s="86" t="s">
        <v>3273</v>
      </c>
      <c r="C157" s="88" t="s">
        <v>2859</v>
      </c>
      <c r="D157" s="87" t="s">
        <v>2962</v>
      </c>
      <c r="E157" s="87"/>
      <c r="F157" s="87" t="s">
        <v>530</v>
      </c>
      <c r="G157" s="97">
        <v>43011</v>
      </c>
      <c r="H157" s="87" t="s">
        <v>128</v>
      </c>
      <c r="I157" s="90">
        <v>8.2099999999383719</v>
      </c>
      <c r="J157" s="88" t="s">
        <v>637</v>
      </c>
      <c r="K157" s="88" t="s">
        <v>130</v>
      </c>
      <c r="L157" s="89">
        <v>3.9E-2</v>
      </c>
      <c r="M157" s="89">
        <v>3.1499999999701794E-2</v>
      </c>
      <c r="N157" s="90">
        <v>71085.502645</v>
      </c>
      <c r="O157" s="98">
        <v>113.22</v>
      </c>
      <c r="P157" s="90">
        <v>80.483006676000002</v>
      </c>
      <c r="Q157" s="91">
        <f t="shared" si="3"/>
        <v>1.0125467588252709E-3</v>
      </c>
      <c r="R157" s="91">
        <f>P157/'סכום נכסי הקרן'!$C$42</f>
        <v>4.0875380472216698E-5</v>
      </c>
    </row>
    <row r="158" spans="2:18">
      <c r="B158" s="86" t="s">
        <v>3273</v>
      </c>
      <c r="C158" s="88" t="s">
        <v>2859</v>
      </c>
      <c r="D158" s="87" t="s">
        <v>2963</v>
      </c>
      <c r="E158" s="87"/>
      <c r="F158" s="87" t="s">
        <v>530</v>
      </c>
      <c r="G158" s="97">
        <v>43104</v>
      </c>
      <c r="H158" s="87" t="s">
        <v>128</v>
      </c>
      <c r="I158" s="90">
        <v>7.9899999999938851</v>
      </c>
      <c r="J158" s="88" t="s">
        <v>637</v>
      </c>
      <c r="K158" s="88" t="s">
        <v>130</v>
      </c>
      <c r="L158" s="89">
        <v>3.8199999999999998E-2</v>
      </c>
      <c r="M158" s="89">
        <v>4.040000000001813E-2</v>
      </c>
      <c r="N158" s="90">
        <v>126311.22168500001</v>
      </c>
      <c r="O158" s="98">
        <v>104.84</v>
      </c>
      <c r="P158" s="90">
        <v>132.42468551899998</v>
      </c>
      <c r="Q158" s="91">
        <f t="shared" si="3"/>
        <v>1.6660186000568944E-3</v>
      </c>
      <c r="R158" s="91">
        <f>P158/'סכום נכסי הקרן'!$C$42</f>
        <v>6.7255308021648449E-5</v>
      </c>
    </row>
    <row r="159" spans="2:18">
      <c r="B159" s="86" t="s">
        <v>3273</v>
      </c>
      <c r="C159" s="88" t="s">
        <v>2859</v>
      </c>
      <c r="D159" s="87" t="s">
        <v>2964</v>
      </c>
      <c r="E159" s="87"/>
      <c r="F159" s="87" t="s">
        <v>530</v>
      </c>
      <c r="G159" s="97">
        <v>43194</v>
      </c>
      <c r="H159" s="87" t="s">
        <v>128</v>
      </c>
      <c r="I159" s="90">
        <v>8.1999999999428681</v>
      </c>
      <c r="J159" s="88" t="s">
        <v>637</v>
      </c>
      <c r="K159" s="88" t="s">
        <v>130</v>
      </c>
      <c r="L159" s="89">
        <v>3.7900000000000003E-2</v>
      </c>
      <c r="M159" s="89">
        <v>3.2399999999731914E-2</v>
      </c>
      <c r="N159" s="90">
        <v>81495.680565999995</v>
      </c>
      <c r="O159" s="98">
        <v>111.68</v>
      </c>
      <c r="P159" s="90">
        <v>91.014377130999989</v>
      </c>
      <c r="Q159" s="91">
        <f t="shared" si="3"/>
        <v>1.1450406287812787E-3</v>
      </c>
      <c r="R159" s="91">
        <f>P159/'סכום נכסי הקרן'!$C$42</f>
        <v>4.6224009854005852E-5</v>
      </c>
    </row>
    <row r="160" spans="2:18">
      <c r="B160" s="86" t="s">
        <v>3273</v>
      </c>
      <c r="C160" s="88" t="s">
        <v>2859</v>
      </c>
      <c r="D160" s="87" t="s">
        <v>2965</v>
      </c>
      <c r="E160" s="87"/>
      <c r="F160" s="87" t="s">
        <v>530</v>
      </c>
      <c r="G160" s="97">
        <v>43285</v>
      </c>
      <c r="H160" s="87" t="s">
        <v>128</v>
      </c>
      <c r="I160" s="90">
        <v>8.1500000000102482</v>
      </c>
      <c r="J160" s="88" t="s">
        <v>637</v>
      </c>
      <c r="K160" s="88" t="s">
        <v>130</v>
      </c>
      <c r="L160" s="89">
        <v>4.0099999999999997E-2</v>
      </c>
      <c r="M160" s="89">
        <v>3.2500000000061501E-2</v>
      </c>
      <c r="N160" s="90">
        <v>108720.76045100001</v>
      </c>
      <c r="O160" s="98">
        <v>112.18</v>
      </c>
      <c r="P160" s="90">
        <v>121.962949025</v>
      </c>
      <c r="Q160" s="91">
        <f t="shared" si="3"/>
        <v>1.5344007863570669E-3</v>
      </c>
      <c r="R160" s="91">
        <f>P160/'סכום נכסי הקרן'!$C$42</f>
        <v>6.194204405135692E-5</v>
      </c>
    </row>
    <row r="161" spans="2:18">
      <c r="B161" s="86" t="s">
        <v>3273</v>
      </c>
      <c r="C161" s="88" t="s">
        <v>2859</v>
      </c>
      <c r="D161" s="87" t="s">
        <v>2966</v>
      </c>
      <c r="E161" s="87"/>
      <c r="F161" s="87" t="s">
        <v>530</v>
      </c>
      <c r="G161" s="97">
        <v>43377</v>
      </c>
      <c r="H161" s="87" t="s">
        <v>128</v>
      </c>
      <c r="I161" s="90">
        <v>8.0999999999865455</v>
      </c>
      <c r="J161" s="88" t="s">
        <v>637</v>
      </c>
      <c r="K161" s="88" t="s">
        <v>130</v>
      </c>
      <c r="L161" s="89">
        <v>3.9699999999999999E-2</v>
      </c>
      <c r="M161" s="89">
        <v>3.4999999999915918E-2</v>
      </c>
      <c r="N161" s="90">
        <v>217367.93519400002</v>
      </c>
      <c r="O161" s="98">
        <v>109.43</v>
      </c>
      <c r="P161" s="90">
        <v>237.865734562</v>
      </c>
      <c r="Q161" s="91">
        <f t="shared" si="3"/>
        <v>2.992559404942891E-3</v>
      </c>
      <c r="R161" s="91">
        <f>P161/'סכום נכסי הקרן'!$C$42</f>
        <v>1.2080627704014947E-4</v>
      </c>
    </row>
    <row r="162" spans="2:18">
      <c r="B162" s="86" t="s">
        <v>3273</v>
      </c>
      <c r="C162" s="88" t="s">
        <v>2859</v>
      </c>
      <c r="D162" s="87" t="s">
        <v>2967</v>
      </c>
      <c r="E162" s="87"/>
      <c r="F162" s="87" t="s">
        <v>530</v>
      </c>
      <c r="G162" s="97">
        <v>43469</v>
      </c>
      <c r="H162" s="87" t="s">
        <v>128</v>
      </c>
      <c r="I162" s="90">
        <v>8.2100000000041966</v>
      </c>
      <c r="J162" s="88" t="s">
        <v>637</v>
      </c>
      <c r="K162" s="88" t="s">
        <v>130</v>
      </c>
      <c r="L162" s="89">
        <v>4.1700000000000001E-2</v>
      </c>
      <c r="M162" s="89">
        <v>2.910000000001399E-2</v>
      </c>
      <c r="N162" s="90">
        <v>153550.09149600001</v>
      </c>
      <c r="O162" s="98">
        <v>116.41</v>
      </c>
      <c r="P162" s="90">
        <v>178.74766712499996</v>
      </c>
      <c r="Q162" s="91">
        <f t="shared" si="3"/>
        <v>2.2488023058533221E-3</v>
      </c>
      <c r="R162" s="91">
        <f>P162/'סכום נכסי הקרן'!$C$42</f>
        <v>9.078163458366762E-5</v>
      </c>
    </row>
    <row r="163" spans="2:18">
      <c r="B163" s="86" t="s">
        <v>3273</v>
      </c>
      <c r="C163" s="88" t="s">
        <v>2859</v>
      </c>
      <c r="D163" s="87" t="s">
        <v>2968</v>
      </c>
      <c r="E163" s="87"/>
      <c r="F163" s="87" t="s">
        <v>530</v>
      </c>
      <c r="G163" s="97">
        <v>43559</v>
      </c>
      <c r="H163" s="87" t="s">
        <v>128</v>
      </c>
      <c r="I163" s="90">
        <v>8.2300000000073759</v>
      </c>
      <c r="J163" s="88" t="s">
        <v>637</v>
      </c>
      <c r="K163" s="88" t="s">
        <v>130</v>
      </c>
      <c r="L163" s="89">
        <v>3.7200000000000004E-2</v>
      </c>
      <c r="M163" s="89">
        <v>3.1600000000030798E-2</v>
      </c>
      <c r="N163" s="90">
        <v>364606.81883500004</v>
      </c>
      <c r="O163" s="98">
        <v>110.42</v>
      </c>
      <c r="P163" s="90">
        <v>402.59885996100002</v>
      </c>
      <c r="Q163" s="91">
        <f t="shared" si="3"/>
        <v>5.0650464936198855E-3</v>
      </c>
      <c r="R163" s="91">
        <f>P163/'סכום נכסי הקרן'!$C$42</f>
        <v>2.0447026345368695E-4</v>
      </c>
    </row>
    <row r="164" spans="2:18">
      <c r="B164" s="86" t="s">
        <v>3273</v>
      </c>
      <c r="C164" s="88" t="s">
        <v>2859</v>
      </c>
      <c r="D164" s="87" t="s">
        <v>2969</v>
      </c>
      <c r="E164" s="87"/>
      <c r="F164" s="87" t="s">
        <v>530</v>
      </c>
      <c r="G164" s="97">
        <v>43742</v>
      </c>
      <c r="H164" s="87" t="s">
        <v>128</v>
      </c>
      <c r="I164" s="90">
        <v>8.1000000000152461</v>
      </c>
      <c r="J164" s="88" t="s">
        <v>637</v>
      </c>
      <c r="K164" s="88" t="s">
        <v>130</v>
      </c>
      <c r="L164" s="89">
        <v>3.1E-2</v>
      </c>
      <c r="M164" s="89">
        <v>4.2000000000083595E-2</v>
      </c>
      <c r="N164" s="90">
        <v>424479.87897600001</v>
      </c>
      <c r="O164" s="98">
        <v>95.81</v>
      </c>
      <c r="P164" s="90">
        <v>406.69419656799994</v>
      </c>
      <c r="Q164" s="91">
        <f t="shared" si="3"/>
        <v>5.116569417265242E-3</v>
      </c>
      <c r="R164" s="91">
        <f>P164/'סכום נכסי הקרן'!$C$42</f>
        <v>2.0655018627077073E-4</v>
      </c>
    </row>
    <row r="165" spans="2:18">
      <c r="B165" s="86" t="s">
        <v>3273</v>
      </c>
      <c r="C165" s="88" t="s">
        <v>2859</v>
      </c>
      <c r="D165" s="87" t="s">
        <v>2970</v>
      </c>
      <c r="E165" s="87"/>
      <c r="F165" s="87" t="s">
        <v>530</v>
      </c>
      <c r="G165" s="97">
        <v>42935</v>
      </c>
      <c r="H165" s="87" t="s">
        <v>128</v>
      </c>
      <c r="I165" s="90">
        <v>8.1700000000186801</v>
      </c>
      <c r="J165" s="88" t="s">
        <v>637</v>
      </c>
      <c r="K165" s="88" t="s">
        <v>130</v>
      </c>
      <c r="L165" s="89">
        <v>4.0800000000000003E-2</v>
      </c>
      <c r="M165" s="89">
        <v>3.1300000000055499E-2</v>
      </c>
      <c r="N165" s="90">
        <v>332966.60249000002</v>
      </c>
      <c r="O165" s="98">
        <v>115.28</v>
      </c>
      <c r="P165" s="90">
        <v>383.84389829899999</v>
      </c>
      <c r="Q165" s="91">
        <f t="shared" si="3"/>
        <v>4.8290926391720843E-3</v>
      </c>
      <c r="R165" s="91">
        <f>P165/'סכום נכסי הקרן'!$C$42</f>
        <v>1.9494507018199108E-4</v>
      </c>
    </row>
    <row r="166" spans="2:18">
      <c r="B166" s="86" t="s">
        <v>3256</v>
      </c>
      <c r="C166" s="88" t="s">
        <v>2859</v>
      </c>
      <c r="D166" s="87" t="s">
        <v>2971</v>
      </c>
      <c r="E166" s="87"/>
      <c r="F166" s="87" t="s">
        <v>2945</v>
      </c>
      <c r="G166" s="97">
        <v>40742</v>
      </c>
      <c r="H166" s="87" t="s">
        <v>2847</v>
      </c>
      <c r="I166" s="90">
        <v>5.6300000000005692</v>
      </c>
      <c r="J166" s="88" t="s">
        <v>280</v>
      </c>
      <c r="K166" s="88" t="s">
        <v>130</v>
      </c>
      <c r="L166" s="89">
        <v>0.06</v>
      </c>
      <c r="M166" s="89">
        <v>1.4799999999999779E-2</v>
      </c>
      <c r="N166" s="90">
        <v>1230752.0473189999</v>
      </c>
      <c r="O166" s="98">
        <v>144.31</v>
      </c>
      <c r="P166" s="90">
        <v>1776.0982611729996</v>
      </c>
      <c r="Q166" s="91">
        <f t="shared" si="3"/>
        <v>2.2344872687791832E-2</v>
      </c>
      <c r="R166" s="91">
        <f>P166/'סכום נכסי הקרן'!$C$42</f>
        <v>9.0203752543377284E-4</v>
      </c>
    </row>
    <row r="167" spans="2:18">
      <c r="B167" s="86" t="s">
        <v>3256</v>
      </c>
      <c r="C167" s="88" t="s">
        <v>2859</v>
      </c>
      <c r="D167" s="87" t="s">
        <v>2972</v>
      </c>
      <c r="E167" s="87"/>
      <c r="F167" s="87" t="s">
        <v>2945</v>
      </c>
      <c r="G167" s="97">
        <v>42201</v>
      </c>
      <c r="H167" s="87" t="s">
        <v>2847</v>
      </c>
      <c r="I167" s="90">
        <v>5.1699999999871773</v>
      </c>
      <c r="J167" s="88" t="s">
        <v>280</v>
      </c>
      <c r="K167" s="88" t="s">
        <v>130</v>
      </c>
      <c r="L167" s="89">
        <v>4.2030000000000005E-2</v>
      </c>
      <c r="M167" s="89">
        <v>2.6999999999874666E-2</v>
      </c>
      <c r="N167" s="90">
        <v>88090.550544000012</v>
      </c>
      <c r="O167" s="98">
        <v>117.75</v>
      </c>
      <c r="P167" s="90">
        <v>103.72661714900001</v>
      </c>
      <c r="Q167" s="91">
        <f t="shared" si="3"/>
        <v>1.3049717491412883E-3</v>
      </c>
      <c r="R167" s="91">
        <f>P167/'סכום נכסי הקרן'!$C$42</f>
        <v>5.2680250355577961E-5</v>
      </c>
    </row>
    <row r="168" spans="2:18">
      <c r="B168" s="86" t="s">
        <v>3274</v>
      </c>
      <c r="C168" s="88" t="s">
        <v>2859</v>
      </c>
      <c r="D168" s="87" t="s">
        <v>2973</v>
      </c>
      <c r="E168" s="87"/>
      <c r="F168" s="87" t="s">
        <v>2945</v>
      </c>
      <c r="G168" s="97">
        <v>42521</v>
      </c>
      <c r="H168" s="87" t="s">
        <v>2847</v>
      </c>
      <c r="I168" s="90">
        <v>1.8100000000087459</v>
      </c>
      <c r="J168" s="88" t="s">
        <v>126</v>
      </c>
      <c r="K168" s="88" t="s">
        <v>130</v>
      </c>
      <c r="L168" s="89">
        <v>2.3E-2</v>
      </c>
      <c r="M168" s="89">
        <v>2.9700000000087465E-2</v>
      </c>
      <c r="N168" s="90">
        <v>79109.800392999998</v>
      </c>
      <c r="O168" s="98">
        <v>108.4</v>
      </c>
      <c r="P168" s="90">
        <v>85.755023724999987</v>
      </c>
      <c r="Q168" s="91">
        <f t="shared" si="3"/>
        <v>1.0788733536669162E-3</v>
      </c>
      <c r="R168" s="91">
        <f>P168/'סכום נכסי הקרן'!$C$42</f>
        <v>4.3552910942734621E-5</v>
      </c>
    </row>
    <row r="169" spans="2:18">
      <c r="B169" s="86" t="s">
        <v>3275</v>
      </c>
      <c r="C169" s="88" t="s">
        <v>2859</v>
      </c>
      <c r="D169" s="87" t="s">
        <v>2974</v>
      </c>
      <c r="E169" s="87"/>
      <c r="F169" s="87" t="s">
        <v>530</v>
      </c>
      <c r="G169" s="97">
        <v>44592</v>
      </c>
      <c r="H169" s="87" t="s">
        <v>128</v>
      </c>
      <c r="I169" s="90">
        <v>12.2099999999913</v>
      </c>
      <c r="J169" s="88" t="s">
        <v>637</v>
      </c>
      <c r="K169" s="88" t="s">
        <v>130</v>
      </c>
      <c r="L169" s="89">
        <v>2.7473999999999998E-2</v>
      </c>
      <c r="M169" s="89">
        <v>3.8100000000033586E-2</v>
      </c>
      <c r="N169" s="90">
        <v>134104.72851099999</v>
      </c>
      <c r="O169" s="98">
        <v>86.58</v>
      </c>
      <c r="P169" s="90">
        <v>116.107880581</v>
      </c>
      <c r="Q169" s="91">
        <f t="shared" si="3"/>
        <v>1.4607388939834535E-3</v>
      </c>
      <c r="R169" s="91">
        <f>P169/'סכום נכסי הקרן'!$C$42</f>
        <v>5.8968395821453788E-5</v>
      </c>
    </row>
    <row r="170" spans="2:18">
      <c r="B170" s="86" t="s">
        <v>2975</v>
      </c>
      <c r="C170" s="88" t="s">
        <v>2859</v>
      </c>
      <c r="D170" s="87" t="s">
        <v>2976</v>
      </c>
      <c r="E170" s="87"/>
      <c r="F170" s="87" t="s">
        <v>530</v>
      </c>
      <c r="G170" s="97">
        <v>44837</v>
      </c>
      <c r="H170" s="87" t="s">
        <v>128</v>
      </c>
      <c r="I170" s="90">
        <v>12.050000000023097</v>
      </c>
      <c r="J170" s="88" t="s">
        <v>637</v>
      </c>
      <c r="K170" s="88" t="s">
        <v>130</v>
      </c>
      <c r="L170" s="89">
        <v>3.9636999999999999E-2</v>
      </c>
      <c r="M170" s="89">
        <v>3.4000000000083991E-2</v>
      </c>
      <c r="N170" s="90">
        <v>116733.744763</v>
      </c>
      <c r="O170" s="98">
        <v>101.99</v>
      </c>
      <c r="P170" s="90">
        <v>119.05674086499999</v>
      </c>
      <c r="Q170" s="91">
        <f t="shared" si="3"/>
        <v>1.4978381407202575E-3</v>
      </c>
      <c r="R170" s="91">
        <f>P170/'סכום נכסי הקרן'!$C$42</f>
        <v>6.0466050929607848E-5</v>
      </c>
    </row>
    <row r="171" spans="2:18">
      <c r="B171" s="86" t="s">
        <v>3276</v>
      </c>
      <c r="C171" s="88" t="s">
        <v>2848</v>
      </c>
      <c r="D171" s="87" t="s">
        <v>2977</v>
      </c>
      <c r="E171" s="87"/>
      <c r="F171" s="87" t="s">
        <v>530</v>
      </c>
      <c r="G171" s="97">
        <v>42432</v>
      </c>
      <c r="H171" s="87" t="s">
        <v>128</v>
      </c>
      <c r="I171" s="90">
        <v>4.7599999999945855</v>
      </c>
      <c r="J171" s="88" t="s">
        <v>637</v>
      </c>
      <c r="K171" s="88" t="s">
        <v>130</v>
      </c>
      <c r="L171" s="89">
        <v>2.5399999999999999E-2</v>
      </c>
      <c r="M171" s="89">
        <v>1.6899999999981759E-2</v>
      </c>
      <c r="N171" s="90">
        <v>463909.50951100001</v>
      </c>
      <c r="O171" s="98">
        <v>114.64</v>
      </c>
      <c r="P171" s="90">
        <v>531.82586631300001</v>
      </c>
      <c r="Q171" s="91">
        <f t="shared" si="3"/>
        <v>6.6908354873284077E-3</v>
      </c>
      <c r="R171" s="91">
        <f>P171/'סכום נכסי הקרן'!$C$42</f>
        <v>2.7010154724988134E-4</v>
      </c>
    </row>
    <row r="172" spans="2:18">
      <c r="B172" s="86" t="s">
        <v>3277</v>
      </c>
      <c r="C172" s="88" t="s">
        <v>2859</v>
      </c>
      <c r="D172" s="87" t="s">
        <v>2978</v>
      </c>
      <c r="E172" s="87"/>
      <c r="F172" s="87" t="s">
        <v>530</v>
      </c>
      <c r="G172" s="97">
        <v>42242</v>
      </c>
      <c r="H172" s="87" t="s">
        <v>128</v>
      </c>
      <c r="I172" s="90">
        <v>3.3999999999997579</v>
      </c>
      <c r="J172" s="88" t="s">
        <v>538</v>
      </c>
      <c r="K172" s="88" t="s">
        <v>130</v>
      </c>
      <c r="L172" s="89">
        <v>2.3599999999999999E-2</v>
      </c>
      <c r="M172" s="89">
        <v>2.5500000000001216E-2</v>
      </c>
      <c r="N172" s="90">
        <v>768421.943753</v>
      </c>
      <c r="O172" s="98">
        <v>107.19</v>
      </c>
      <c r="P172" s="90">
        <v>823.67154813799993</v>
      </c>
      <c r="Q172" s="91">
        <f t="shared" si="3"/>
        <v>1.0362509936553167E-2</v>
      </c>
      <c r="R172" s="91">
        <f>P172/'סכום נכסי הקרן'!$C$42</f>
        <v>4.183229392735926E-4</v>
      </c>
    </row>
    <row r="173" spans="2:18">
      <c r="B173" s="86" t="s">
        <v>3278</v>
      </c>
      <c r="C173" s="88" t="s">
        <v>2848</v>
      </c>
      <c r="D173" s="87">
        <v>7134</v>
      </c>
      <c r="E173" s="87"/>
      <c r="F173" s="87" t="s">
        <v>530</v>
      </c>
      <c r="G173" s="97">
        <v>43705</v>
      </c>
      <c r="H173" s="87" t="s">
        <v>128</v>
      </c>
      <c r="I173" s="90">
        <v>5.6300000000404777</v>
      </c>
      <c r="J173" s="88" t="s">
        <v>637</v>
      </c>
      <c r="K173" s="88" t="s">
        <v>130</v>
      </c>
      <c r="L173" s="89">
        <v>0.04</v>
      </c>
      <c r="M173" s="89">
        <v>3.1400000000222229E-2</v>
      </c>
      <c r="N173" s="90">
        <v>44803.423876000001</v>
      </c>
      <c r="O173" s="98">
        <v>112.49</v>
      </c>
      <c r="P173" s="90">
        <v>50.399370091999991</v>
      </c>
      <c r="Q173" s="91">
        <f t="shared" si="3"/>
        <v>6.3406824547358168E-4</v>
      </c>
      <c r="R173" s="91">
        <f>P173/'סכום נכסי הקרן'!$C$42</f>
        <v>2.5596626084856217E-5</v>
      </c>
    </row>
    <row r="174" spans="2:18">
      <c r="B174" s="86" t="s">
        <v>3278</v>
      </c>
      <c r="C174" s="88" t="s">
        <v>2848</v>
      </c>
      <c r="D174" s="87" t="s">
        <v>2979</v>
      </c>
      <c r="E174" s="87"/>
      <c r="F174" s="87" t="s">
        <v>530</v>
      </c>
      <c r="G174" s="97">
        <v>43256</v>
      </c>
      <c r="H174" s="87" t="s">
        <v>128</v>
      </c>
      <c r="I174" s="90">
        <v>5.6399999999995725</v>
      </c>
      <c r="J174" s="88" t="s">
        <v>637</v>
      </c>
      <c r="K174" s="88" t="s">
        <v>130</v>
      </c>
      <c r="L174" s="89">
        <v>0.04</v>
      </c>
      <c r="M174" s="89">
        <v>3.0500000000000593E-2</v>
      </c>
      <c r="N174" s="90">
        <v>736116.43182599987</v>
      </c>
      <c r="O174" s="98">
        <v>114.29</v>
      </c>
      <c r="P174" s="90">
        <v>841.30742049900005</v>
      </c>
      <c r="Q174" s="91">
        <f t="shared" si="3"/>
        <v>1.0584384666831004E-2</v>
      </c>
      <c r="R174" s="91">
        <f>P174/'סכום נכסי הקרן'!$C$42</f>
        <v>4.2727977404515309E-4</v>
      </c>
    </row>
    <row r="175" spans="2:18">
      <c r="B175" s="86" t="s">
        <v>3279</v>
      </c>
      <c r="C175" s="88" t="s">
        <v>2859</v>
      </c>
      <c r="D175" s="87" t="s">
        <v>2980</v>
      </c>
      <c r="E175" s="87"/>
      <c r="F175" s="87" t="s">
        <v>524</v>
      </c>
      <c r="G175" s="97">
        <v>44376</v>
      </c>
      <c r="H175" s="87" t="s">
        <v>250</v>
      </c>
      <c r="I175" s="90">
        <v>5.379999999999467</v>
      </c>
      <c r="J175" s="88" t="s">
        <v>126</v>
      </c>
      <c r="K175" s="88" t="s">
        <v>130</v>
      </c>
      <c r="L175" s="89">
        <v>5.9000000000000004E-2</v>
      </c>
      <c r="M175" s="89">
        <v>5.7699999999988559E-2</v>
      </c>
      <c r="N175" s="90">
        <v>2064111.9067139998</v>
      </c>
      <c r="O175" s="98">
        <v>98.19</v>
      </c>
      <c r="P175" s="90">
        <v>2026.7515688159999</v>
      </c>
      <c r="Q175" s="91">
        <f t="shared" si="3"/>
        <v>2.5498310969048737E-2</v>
      </c>
      <c r="R175" s="91">
        <f>P175/'סכום נכסי הקרן'!$C$42</f>
        <v>1.0293383028236219E-3</v>
      </c>
    </row>
    <row r="176" spans="2:18">
      <c r="B176" s="86" t="s">
        <v>3279</v>
      </c>
      <c r="C176" s="88" t="s">
        <v>2859</v>
      </c>
      <c r="D176" s="87" t="s">
        <v>2981</v>
      </c>
      <c r="E176" s="87"/>
      <c r="F176" s="87" t="s">
        <v>524</v>
      </c>
      <c r="G176" s="97">
        <v>44431</v>
      </c>
      <c r="H176" s="87" t="s">
        <v>250</v>
      </c>
      <c r="I176" s="90">
        <v>5.3799999999940571</v>
      </c>
      <c r="J176" s="88" t="s">
        <v>126</v>
      </c>
      <c r="K176" s="88" t="s">
        <v>130</v>
      </c>
      <c r="L176" s="89">
        <v>5.9000000000000004E-2</v>
      </c>
      <c r="M176" s="89">
        <v>5.7599999999909716E-2</v>
      </c>
      <c r="N176" s="90">
        <v>356282.66119400004</v>
      </c>
      <c r="O176" s="98">
        <v>98.24</v>
      </c>
      <c r="P176" s="90">
        <v>350.01210151600003</v>
      </c>
      <c r="Q176" s="91">
        <f t="shared" si="3"/>
        <v>4.4034589856510728E-3</v>
      </c>
      <c r="R176" s="91">
        <f>P176/'סכום נכסי הקרן'!$C$42</f>
        <v>1.7776271551262686E-4</v>
      </c>
    </row>
    <row r="177" spans="2:18">
      <c r="B177" s="86" t="s">
        <v>2982</v>
      </c>
      <c r="C177" s="88" t="s">
        <v>2859</v>
      </c>
      <c r="D177" s="87" t="s">
        <v>2983</v>
      </c>
      <c r="E177" s="87"/>
      <c r="F177" s="87" t="s">
        <v>524</v>
      </c>
      <c r="G177" s="97">
        <v>44859</v>
      </c>
      <c r="H177" s="87" t="s">
        <v>250</v>
      </c>
      <c r="I177" s="90">
        <v>5.3799999999991783</v>
      </c>
      <c r="J177" s="88" t="s">
        <v>126</v>
      </c>
      <c r="K177" s="88" t="s">
        <v>130</v>
      </c>
      <c r="L177" s="89">
        <v>5.9000000000000004E-2</v>
      </c>
      <c r="M177" s="89">
        <v>5.3399999999993612E-2</v>
      </c>
      <c r="N177" s="90">
        <v>1090926.3020849999</v>
      </c>
      <c r="O177" s="98">
        <v>100.38</v>
      </c>
      <c r="P177" s="90">
        <v>1095.071868305</v>
      </c>
      <c r="Q177" s="91">
        <f t="shared" si="3"/>
        <v>1.3776963817923673E-2</v>
      </c>
      <c r="R177" s="91">
        <f>P177/'סכום נכסי הקרן'!$C$42</f>
        <v>5.5616062458481571E-4</v>
      </c>
    </row>
    <row r="178" spans="2:18">
      <c r="B178" s="86" t="s">
        <v>3280</v>
      </c>
      <c r="C178" s="88" t="s">
        <v>2859</v>
      </c>
      <c r="D178" s="87" t="s">
        <v>2984</v>
      </c>
      <c r="E178" s="87"/>
      <c r="F178" s="87" t="s">
        <v>524</v>
      </c>
      <c r="G178" s="97">
        <v>42516</v>
      </c>
      <c r="H178" s="87" t="s">
        <v>250</v>
      </c>
      <c r="I178" s="90">
        <v>3.7699999999985843</v>
      </c>
      <c r="J178" s="88" t="s">
        <v>298</v>
      </c>
      <c r="K178" s="88" t="s">
        <v>130</v>
      </c>
      <c r="L178" s="89">
        <v>2.3269999999999999E-2</v>
      </c>
      <c r="M178" s="89">
        <v>2.8199999999997342E-2</v>
      </c>
      <c r="N178" s="90">
        <v>767328.21160900011</v>
      </c>
      <c r="O178" s="98">
        <v>107.66</v>
      </c>
      <c r="P178" s="90">
        <v>826.10553772099991</v>
      </c>
      <c r="Q178" s="91">
        <f t="shared" si="3"/>
        <v>1.0393131658641688E-2</v>
      </c>
      <c r="R178" s="91">
        <f>P178/'סכום נכסי הקרן'!$C$42</f>
        <v>4.1955910395455505E-4</v>
      </c>
    </row>
    <row r="179" spans="2:18">
      <c r="B179" s="86" t="s">
        <v>3281</v>
      </c>
      <c r="C179" s="88" t="s">
        <v>2848</v>
      </c>
      <c r="D179" s="87" t="s">
        <v>2985</v>
      </c>
      <c r="E179" s="87"/>
      <c r="F179" s="87" t="s">
        <v>2945</v>
      </c>
      <c r="G179" s="97">
        <v>42978</v>
      </c>
      <c r="H179" s="87" t="s">
        <v>2847</v>
      </c>
      <c r="I179" s="90">
        <v>1.1900000000129025</v>
      </c>
      <c r="J179" s="88" t="s">
        <v>126</v>
      </c>
      <c r="K179" s="88" t="s">
        <v>130</v>
      </c>
      <c r="L179" s="89">
        <v>2.76E-2</v>
      </c>
      <c r="M179" s="89">
        <v>5.2300000000145411E-2</v>
      </c>
      <c r="N179" s="90">
        <v>99527.349969000003</v>
      </c>
      <c r="O179" s="98">
        <v>98.12</v>
      </c>
      <c r="P179" s="90">
        <v>97.656236345999986</v>
      </c>
      <c r="Q179" s="91">
        <f t="shared" si="3"/>
        <v>1.2286010385929495E-3</v>
      </c>
      <c r="R179" s="91">
        <f>P179/'סכום נכסי הקרן'!$C$42</f>
        <v>4.9597250164832629E-5</v>
      </c>
    </row>
    <row r="180" spans="2:18">
      <c r="B180" s="86" t="s">
        <v>3282</v>
      </c>
      <c r="C180" s="88" t="s">
        <v>2859</v>
      </c>
      <c r="D180" s="87" t="s">
        <v>2986</v>
      </c>
      <c r="E180" s="87"/>
      <c r="F180" s="87" t="s">
        <v>530</v>
      </c>
      <c r="G180" s="97">
        <v>42794</v>
      </c>
      <c r="H180" s="87" t="s">
        <v>128</v>
      </c>
      <c r="I180" s="90">
        <v>5.6000000000000005</v>
      </c>
      <c r="J180" s="88" t="s">
        <v>637</v>
      </c>
      <c r="K180" s="88" t="s">
        <v>130</v>
      </c>
      <c r="L180" s="89">
        <v>2.8999999999999998E-2</v>
      </c>
      <c r="M180" s="89">
        <v>1.8900000000006859E-2</v>
      </c>
      <c r="N180" s="90">
        <v>1190626.4298410001</v>
      </c>
      <c r="O180" s="98">
        <v>116.34</v>
      </c>
      <c r="P180" s="90">
        <v>1385.174849945</v>
      </c>
      <c r="Q180" s="91">
        <f t="shared" si="3"/>
        <v>1.7426713571528779E-2</v>
      </c>
      <c r="R180" s="91">
        <f>P180/'סכום נכסי הקרן'!$C$42</f>
        <v>7.0349694116151197E-4</v>
      </c>
    </row>
    <row r="181" spans="2:18">
      <c r="B181" s="86" t="s">
        <v>3283</v>
      </c>
      <c r="C181" s="88" t="s">
        <v>2859</v>
      </c>
      <c r="D181" s="87" t="s">
        <v>2987</v>
      </c>
      <c r="E181" s="87"/>
      <c r="F181" s="87" t="s">
        <v>530</v>
      </c>
      <c r="G181" s="97">
        <v>44728</v>
      </c>
      <c r="H181" s="87" t="s">
        <v>128</v>
      </c>
      <c r="I181" s="90">
        <v>9.7699999999622271</v>
      </c>
      <c r="J181" s="88" t="s">
        <v>637</v>
      </c>
      <c r="K181" s="88" t="s">
        <v>130</v>
      </c>
      <c r="L181" s="89">
        <v>2.6314999999999998E-2</v>
      </c>
      <c r="M181" s="89">
        <v>2.599999999988592E-2</v>
      </c>
      <c r="N181" s="90">
        <v>152809.66117900002</v>
      </c>
      <c r="O181" s="98">
        <v>103.25</v>
      </c>
      <c r="P181" s="90">
        <v>157.77598084799999</v>
      </c>
      <c r="Q181" s="91">
        <f t="shared" si="3"/>
        <v>1.9849601130241998E-3</v>
      </c>
      <c r="R181" s="91">
        <f>P181/'סכום נכסי הקרן'!$C$42</f>
        <v>8.013062027492953E-5</v>
      </c>
    </row>
    <row r="182" spans="2:18">
      <c r="B182" s="86" t="s">
        <v>2988</v>
      </c>
      <c r="C182" s="88" t="s">
        <v>2859</v>
      </c>
      <c r="D182" s="87" t="s">
        <v>2989</v>
      </c>
      <c r="E182" s="87"/>
      <c r="F182" s="87" t="s">
        <v>530</v>
      </c>
      <c r="G182" s="97">
        <v>44923</v>
      </c>
      <c r="H182" s="87" t="s">
        <v>128</v>
      </c>
      <c r="I182" s="90">
        <v>9.5099999998638953</v>
      </c>
      <c r="J182" s="88" t="s">
        <v>637</v>
      </c>
      <c r="K182" s="88" t="s">
        <v>130</v>
      </c>
      <c r="L182" s="89">
        <v>3.0750000000000003E-2</v>
      </c>
      <c r="M182" s="89">
        <v>3.1599999999458006E-2</v>
      </c>
      <c r="N182" s="90">
        <v>49730.976621999995</v>
      </c>
      <c r="O182" s="98">
        <v>99.43</v>
      </c>
      <c r="P182" s="90">
        <v>49.447161223000002</v>
      </c>
      <c r="Q182" s="91">
        <f t="shared" si="3"/>
        <v>6.2208862339122072E-4</v>
      </c>
      <c r="R182" s="91">
        <f>P182/'סכום נכסי הקרן'!$C$42</f>
        <v>2.5113022136434143E-5</v>
      </c>
    </row>
    <row r="183" spans="2:18">
      <c r="B183" s="86" t="s">
        <v>3274</v>
      </c>
      <c r="C183" s="88" t="s">
        <v>2859</v>
      </c>
      <c r="D183" s="87" t="s">
        <v>2990</v>
      </c>
      <c r="E183" s="87"/>
      <c r="F183" s="87" t="s">
        <v>2945</v>
      </c>
      <c r="G183" s="97">
        <v>42474</v>
      </c>
      <c r="H183" s="87" t="s">
        <v>2847</v>
      </c>
      <c r="I183" s="90">
        <v>0.78000000000923109</v>
      </c>
      <c r="J183" s="88" t="s">
        <v>126</v>
      </c>
      <c r="K183" s="88" t="s">
        <v>130</v>
      </c>
      <c r="L183" s="89">
        <v>5.3499999999999999E-2</v>
      </c>
      <c r="M183" s="89">
        <v>5.0200000000189753E-2</v>
      </c>
      <c r="N183" s="90">
        <v>77548.432198999988</v>
      </c>
      <c r="O183" s="98">
        <v>100.58</v>
      </c>
      <c r="P183" s="90">
        <v>77.998180825999995</v>
      </c>
      <c r="Q183" s="91">
        <f t="shared" si="3"/>
        <v>9.8128547194527879E-4</v>
      </c>
      <c r="R183" s="91">
        <f>P183/'סכום נכסי הקרן'!$C$42</f>
        <v>3.9613397275753474E-5</v>
      </c>
    </row>
    <row r="184" spans="2:18">
      <c r="B184" s="86" t="s">
        <v>3274</v>
      </c>
      <c r="C184" s="88" t="s">
        <v>2859</v>
      </c>
      <c r="D184" s="87" t="s">
        <v>2991</v>
      </c>
      <c r="E184" s="87"/>
      <c r="F184" s="87" t="s">
        <v>2945</v>
      </c>
      <c r="G184" s="97">
        <v>42562</v>
      </c>
      <c r="H184" s="87" t="s">
        <v>2847</v>
      </c>
      <c r="I184" s="90">
        <v>1.779999999991122</v>
      </c>
      <c r="J184" s="88" t="s">
        <v>126</v>
      </c>
      <c r="K184" s="88" t="s">
        <v>130</v>
      </c>
      <c r="L184" s="89">
        <v>3.3700000000000001E-2</v>
      </c>
      <c r="M184" s="89">
        <v>6.1199999999961952E-2</v>
      </c>
      <c r="N184" s="90">
        <v>32981.247068999997</v>
      </c>
      <c r="O184" s="98">
        <v>95.63</v>
      </c>
      <c r="P184" s="90">
        <v>31.539966176</v>
      </c>
      <c r="Q184" s="91">
        <f t="shared" si="3"/>
        <v>3.9680041593787377E-4</v>
      </c>
      <c r="R184" s="91">
        <f>P184/'סכום נכסי הקרן'!$C$42</f>
        <v>1.6018389108085929E-5</v>
      </c>
    </row>
    <row r="185" spans="2:18">
      <c r="B185" s="86" t="s">
        <v>3274</v>
      </c>
      <c r="C185" s="88" t="s">
        <v>2859</v>
      </c>
      <c r="D185" s="87" t="s">
        <v>2992</v>
      </c>
      <c r="E185" s="87"/>
      <c r="F185" s="87" t="s">
        <v>2945</v>
      </c>
      <c r="G185" s="97">
        <v>42717</v>
      </c>
      <c r="H185" s="87" t="s">
        <v>2847</v>
      </c>
      <c r="I185" s="90">
        <v>1.8700000000348918</v>
      </c>
      <c r="J185" s="88" t="s">
        <v>126</v>
      </c>
      <c r="K185" s="88" t="s">
        <v>130</v>
      </c>
      <c r="L185" s="89">
        <v>3.85E-2</v>
      </c>
      <c r="M185" s="89">
        <v>6.1000000000697829E-2</v>
      </c>
      <c r="N185" s="90">
        <v>7439.6267689999995</v>
      </c>
      <c r="O185" s="98">
        <v>96.31</v>
      </c>
      <c r="P185" s="90">
        <v>7.165104125</v>
      </c>
      <c r="Q185" s="91">
        <f t="shared" si="3"/>
        <v>9.0143289348281359E-5</v>
      </c>
      <c r="R185" s="91">
        <f>P185/'סכום נכסי הקרן'!$C$42</f>
        <v>3.6389837970573723E-6</v>
      </c>
    </row>
    <row r="186" spans="2:18">
      <c r="B186" s="86" t="s">
        <v>3274</v>
      </c>
      <c r="C186" s="88" t="s">
        <v>2859</v>
      </c>
      <c r="D186" s="87" t="s">
        <v>2993</v>
      </c>
      <c r="E186" s="87"/>
      <c r="F186" s="87" t="s">
        <v>2945</v>
      </c>
      <c r="G186" s="97">
        <v>42710</v>
      </c>
      <c r="H186" s="87" t="s">
        <v>2847</v>
      </c>
      <c r="I186" s="90">
        <v>1.87000000004622</v>
      </c>
      <c r="J186" s="88" t="s">
        <v>126</v>
      </c>
      <c r="K186" s="88" t="s">
        <v>130</v>
      </c>
      <c r="L186" s="89">
        <v>3.8399999999999997E-2</v>
      </c>
      <c r="M186" s="89">
        <v>6.0999999999859937E-2</v>
      </c>
      <c r="N186" s="90">
        <v>22242.425743999996</v>
      </c>
      <c r="O186" s="98">
        <v>96.3</v>
      </c>
      <c r="P186" s="90">
        <v>21.419455823</v>
      </c>
      <c r="Q186" s="91">
        <f t="shared" si="3"/>
        <v>2.6947552614044098E-4</v>
      </c>
      <c r="R186" s="91">
        <f>P186/'סכום נכסי הקרן'!$C$42</f>
        <v>1.0878425675591027E-5</v>
      </c>
    </row>
    <row r="187" spans="2:18">
      <c r="B187" s="86" t="s">
        <v>3274</v>
      </c>
      <c r="C187" s="88" t="s">
        <v>2859</v>
      </c>
      <c r="D187" s="87" t="s">
        <v>2994</v>
      </c>
      <c r="E187" s="87"/>
      <c r="F187" s="87" t="s">
        <v>2945</v>
      </c>
      <c r="G187" s="97">
        <v>42474</v>
      </c>
      <c r="H187" s="87" t="s">
        <v>2847</v>
      </c>
      <c r="I187" s="90">
        <v>0.77999999998492187</v>
      </c>
      <c r="J187" s="88" t="s">
        <v>126</v>
      </c>
      <c r="K187" s="88" t="s">
        <v>130</v>
      </c>
      <c r="L187" s="89">
        <v>3.1800000000000002E-2</v>
      </c>
      <c r="M187" s="89">
        <v>6.1399999999700999E-2</v>
      </c>
      <c r="N187" s="90">
        <v>79864.504746999999</v>
      </c>
      <c r="O187" s="98">
        <v>97.99</v>
      </c>
      <c r="P187" s="90">
        <v>78.259227881000001</v>
      </c>
      <c r="Q187" s="91">
        <f t="shared" si="3"/>
        <v>9.8456967267730668E-4</v>
      </c>
      <c r="R187" s="91">
        <f>P187/'סכום נכסי הקרן'!$C$42</f>
        <v>3.9745976787068608E-5</v>
      </c>
    </row>
    <row r="188" spans="2:18">
      <c r="B188" s="86" t="s">
        <v>3284</v>
      </c>
      <c r="C188" s="88" t="s">
        <v>2848</v>
      </c>
      <c r="D188" s="87" t="s">
        <v>2995</v>
      </c>
      <c r="E188" s="87"/>
      <c r="F188" s="87" t="s">
        <v>2945</v>
      </c>
      <c r="G188" s="97">
        <v>43614</v>
      </c>
      <c r="H188" s="87" t="s">
        <v>2847</v>
      </c>
      <c r="I188" s="90">
        <v>0.27999999999902625</v>
      </c>
      <c r="J188" s="88" t="s">
        <v>126</v>
      </c>
      <c r="K188" s="88" t="s">
        <v>130</v>
      </c>
      <c r="L188" s="89">
        <v>2.427E-2</v>
      </c>
      <c r="M188" s="89">
        <v>4.9400000000506365E-2</v>
      </c>
      <c r="N188" s="90">
        <v>41271.750066000001</v>
      </c>
      <c r="O188" s="98">
        <v>99.53</v>
      </c>
      <c r="P188" s="90">
        <v>41.077771717999994</v>
      </c>
      <c r="Q188" s="91">
        <f t="shared" si="3"/>
        <v>5.1679436853380297E-4</v>
      </c>
      <c r="R188" s="91">
        <f>P188/'סכום נכסי הקרן'!$C$42</f>
        <v>2.0862410802860948E-5</v>
      </c>
    </row>
    <row r="189" spans="2:18">
      <c r="B189" s="86" t="s">
        <v>3284</v>
      </c>
      <c r="C189" s="88" t="s">
        <v>2848</v>
      </c>
      <c r="D189" s="87">
        <v>7355</v>
      </c>
      <c r="E189" s="87"/>
      <c r="F189" s="87" t="s">
        <v>2945</v>
      </c>
      <c r="G189" s="97">
        <v>43842</v>
      </c>
      <c r="H189" s="87" t="s">
        <v>2847</v>
      </c>
      <c r="I189" s="90">
        <v>0.51999999999646707</v>
      </c>
      <c r="J189" s="88" t="s">
        <v>126</v>
      </c>
      <c r="K189" s="88" t="s">
        <v>130</v>
      </c>
      <c r="L189" s="89">
        <v>2.0838000000000002E-2</v>
      </c>
      <c r="M189" s="89">
        <v>5.4700000000126599E-2</v>
      </c>
      <c r="N189" s="90">
        <v>103179.375</v>
      </c>
      <c r="O189" s="98">
        <v>98.76</v>
      </c>
      <c r="P189" s="90">
        <v>101.89995319299999</v>
      </c>
      <c r="Q189" s="91">
        <f t="shared" si="3"/>
        <v>1.2819907156970903E-3</v>
      </c>
      <c r="R189" s="91">
        <f>P189/'סכום נכסי הקרן'!$C$42</f>
        <v>5.175253173173273E-5</v>
      </c>
    </row>
    <row r="190" spans="2:18">
      <c r="B190" s="86" t="s">
        <v>3283</v>
      </c>
      <c r="C190" s="88" t="s">
        <v>2859</v>
      </c>
      <c r="D190" s="87" t="s">
        <v>2996</v>
      </c>
      <c r="E190" s="87"/>
      <c r="F190" s="87" t="s">
        <v>530</v>
      </c>
      <c r="G190" s="97">
        <v>44143</v>
      </c>
      <c r="H190" s="87" t="s">
        <v>128</v>
      </c>
      <c r="I190" s="90">
        <v>6.9700000000081834</v>
      </c>
      <c r="J190" s="88" t="s">
        <v>637</v>
      </c>
      <c r="K190" s="88" t="s">
        <v>130</v>
      </c>
      <c r="L190" s="89">
        <v>2.5243000000000002E-2</v>
      </c>
      <c r="M190" s="89">
        <v>2.7600000000045553E-2</v>
      </c>
      <c r="N190" s="90">
        <v>352951.91213199997</v>
      </c>
      <c r="O190" s="98">
        <v>106.98</v>
      </c>
      <c r="P190" s="90">
        <v>377.58796830299997</v>
      </c>
      <c r="Q190" s="91">
        <f t="shared" si="3"/>
        <v>4.7503875571615669E-3</v>
      </c>
      <c r="R190" s="91">
        <f>P190/'סכום נכסי הקרן'!$C$42</f>
        <v>1.9176783402550057E-4</v>
      </c>
    </row>
    <row r="191" spans="2:18">
      <c r="B191" s="86" t="s">
        <v>3283</v>
      </c>
      <c r="C191" s="88" t="s">
        <v>2859</v>
      </c>
      <c r="D191" s="87" t="s">
        <v>2997</v>
      </c>
      <c r="E191" s="87"/>
      <c r="F191" s="87" t="s">
        <v>530</v>
      </c>
      <c r="G191" s="97">
        <v>43779</v>
      </c>
      <c r="H191" s="87" t="s">
        <v>128</v>
      </c>
      <c r="I191" s="90">
        <v>7.3499999999608523</v>
      </c>
      <c r="J191" s="88" t="s">
        <v>637</v>
      </c>
      <c r="K191" s="88" t="s">
        <v>130</v>
      </c>
      <c r="L191" s="89">
        <v>2.5243000000000002E-2</v>
      </c>
      <c r="M191" s="89">
        <v>3.1499999999819665E-2</v>
      </c>
      <c r="N191" s="90">
        <v>110105.18687599999</v>
      </c>
      <c r="O191" s="98">
        <v>103.24</v>
      </c>
      <c r="P191" s="90">
        <v>113.67259494699999</v>
      </c>
      <c r="Q191" s="91">
        <f t="shared" si="3"/>
        <v>1.4301008664375E-3</v>
      </c>
      <c r="R191" s="91">
        <f>P191/'סכום נכסי הקרן'!$C$42</f>
        <v>5.7731572907406797E-5</v>
      </c>
    </row>
    <row r="192" spans="2:18">
      <c r="B192" s="86" t="s">
        <v>3283</v>
      </c>
      <c r="C192" s="88" t="s">
        <v>2859</v>
      </c>
      <c r="D192" s="87" t="s">
        <v>2998</v>
      </c>
      <c r="E192" s="87"/>
      <c r="F192" s="87" t="s">
        <v>530</v>
      </c>
      <c r="G192" s="97">
        <v>43835</v>
      </c>
      <c r="H192" s="87" t="s">
        <v>128</v>
      </c>
      <c r="I192" s="90">
        <v>7.3400000000599368</v>
      </c>
      <c r="J192" s="88" t="s">
        <v>637</v>
      </c>
      <c r="K192" s="88" t="s">
        <v>130</v>
      </c>
      <c r="L192" s="89">
        <v>2.5243000000000002E-2</v>
      </c>
      <c r="M192" s="89">
        <v>3.200000000038055E-2</v>
      </c>
      <c r="N192" s="90">
        <v>61313.089606999994</v>
      </c>
      <c r="O192" s="98">
        <v>102.86</v>
      </c>
      <c r="P192" s="90">
        <v>63.066643882999998</v>
      </c>
      <c r="Q192" s="91">
        <f t="shared" si="3"/>
        <v>7.9343365128979018E-4</v>
      </c>
      <c r="R192" s="91">
        <f>P192/'סכום נכסי הקרן'!$C$42</f>
        <v>3.2030029322850127E-5</v>
      </c>
    </row>
    <row r="193" spans="2:18">
      <c r="B193" s="86" t="s">
        <v>3283</v>
      </c>
      <c r="C193" s="88" t="s">
        <v>2859</v>
      </c>
      <c r="D193" s="87" t="s">
        <v>2999</v>
      </c>
      <c r="E193" s="87"/>
      <c r="F193" s="87" t="s">
        <v>530</v>
      </c>
      <c r="G193" s="97">
        <v>43227</v>
      </c>
      <c r="H193" s="87" t="s">
        <v>128</v>
      </c>
      <c r="I193" s="90">
        <v>7.3900000000933277</v>
      </c>
      <c r="J193" s="88" t="s">
        <v>637</v>
      </c>
      <c r="K193" s="88" t="s">
        <v>130</v>
      </c>
      <c r="L193" s="89">
        <v>2.7806000000000001E-2</v>
      </c>
      <c r="M193" s="89">
        <v>2.7400000000381345E-2</v>
      </c>
      <c r="N193" s="90">
        <v>36215.885822999997</v>
      </c>
      <c r="O193" s="98">
        <v>110.06</v>
      </c>
      <c r="P193" s="90">
        <v>39.859203551999997</v>
      </c>
      <c r="Q193" s="91">
        <f t="shared" si="3"/>
        <v>5.0146371305943578E-4</v>
      </c>
      <c r="R193" s="91">
        <f>P193/'סכום נכסי הקרן'!$C$42</f>
        <v>2.0243529383369517E-5</v>
      </c>
    </row>
    <row r="194" spans="2:18">
      <c r="B194" s="86" t="s">
        <v>3283</v>
      </c>
      <c r="C194" s="88" t="s">
        <v>2859</v>
      </c>
      <c r="D194" s="87" t="s">
        <v>3000</v>
      </c>
      <c r="E194" s="87"/>
      <c r="F194" s="87" t="s">
        <v>530</v>
      </c>
      <c r="G194" s="97">
        <v>43279</v>
      </c>
      <c r="H194" s="87" t="s">
        <v>128</v>
      </c>
      <c r="I194" s="90">
        <v>7.4100000000352271</v>
      </c>
      <c r="J194" s="88" t="s">
        <v>637</v>
      </c>
      <c r="K194" s="88" t="s">
        <v>130</v>
      </c>
      <c r="L194" s="89">
        <v>2.7797000000000002E-2</v>
      </c>
      <c r="M194" s="89">
        <v>2.6300000000111689E-2</v>
      </c>
      <c r="N194" s="90">
        <v>42355.593495000008</v>
      </c>
      <c r="O194" s="98">
        <v>109.92</v>
      </c>
      <c r="P194" s="90">
        <v>46.557270596000002</v>
      </c>
      <c r="Q194" s="91">
        <f t="shared" si="3"/>
        <v>5.8573126662014277E-4</v>
      </c>
      <c r="R194" s="91">
        <f>P194/'סכום נכסי הקרן'!$C$42</f>
        <v>2.3645316296650416E-5</v>
      </c>
    </row>
    <row r="195" spans="2:18">
      <c r="B195" s="86" t="s">
        <v>3283</v>
      </c>
      <c r="C195" s="88" t="s">
        <v>2859</v>
      </c>
      <c r="D195" s="87" t="s">
        <v>3001</v>
      </c>
      <c r="E195" s="87"/>
      <c r="F195" s="87" t="s">
        <v>530</v>
      </c>
      <c r="G195" s="97">
        <v>43321</v>
      </c>
      <c r="H195" s="87" t="s">
        <v>128</v>
      </c>
      <c r="I195" s="90">
        <v>7.4099999999899575</v>
      </c>
      <c r="J195" s="88" t="s">
        <v>637</v>
      </c>
      <c r="K195" s="88" t="s">
        <v>130</v>
      </c>
      <c r="L195" s="89">
        <v>2.8528999999999999E-2</v>
      </c>
      <c r="M195" s="89">
        <v>2.5799999999987829E-2</v>
      </c>
      <c r="N195" s="90">
        <v>237269.95108899998</v>
      </c>
      <c r="O195" s="98">
        <v>110.8</v>
      </c>
      <c r="P195" s="90">
        <v>262.89509440400002</v>
      </c>
      <c r="Q195" s="91">
        <f t="shared" si="3"/>
        <v>3.3074506873413392E-3</v>
      </c>
      <c r="R195" s="91">
        <f>P195/'סכום נכסי הקרן'!$C$42</f>
        <v>1.3351808601414069E-4</v>
      </c>
    </row>
    <row r="196" spans="2:18">
      <c r="B196" s="86" t="s">
        <v>3283</v>
      </c>
      <c r="C196" s="88" t="s">
        <v>2859</v>
      </c>
      <c r="D196" s="87" t="s">
        <v>3002</v>
      </c>
      <c r="E196" s="87"/>
      <c r="F196" s="87" t="s">
        <v>530</v>
      </c>
      <c r="G196" s="97">
        <v>43138</v>
      </c>
      <c r="H196" s="87" t="s">
        <v>128</v>
      </c>
      <c r="I196" s="90">
        <v>7.3199999999797223</v>
      </c>
      <c r="J196" s="88" t="s">
        <v>637</v>
      </c>
      <c r="K196" s="88" t="s">
        <v>130</v>
      </c>
      <c r="L196" s="89">
        <v>2.6242999999999999E-2</v>
      </c>
      <c r="M196" s="89">
        <v>3.1999999999899449E-2</v>
      </c>
      <c r="N196" s="90">
        <v>227079.08285300003</v>
      </c>
      <c r="O196" s="98">
        <v>105.12</v>
      </c>
      <c r="P196" s="90">
        <v>238.70552696200002</v>
      </c>
      <c r="Q196" s="91">
        <f t="shared" si="3"/>
        <v>3.0031247293240896E-3</v>
      </c>
      <c r="R196" s="91">
        <f>P196/'סכום נכסי הקרן'!$C$42</f>
        <v>1.2123278737177594E-4</v>
      </c>
    </row>
    <row r="197" spans="2:18">
      <c r="B197" s="86" t="s">
        <v>3283</v>
      </c>
      <c r="C197" s="88" t="s">
        <v>2859</v>
      </c>
      <c r="D197" s="87" t="s">
        <v>3003</v>
      </c>
      <c r="E197" s="87"/>
      <c r="F197" s="87" t="s">
        <v>530</v>
      </c>
      <c r="G197" s="97">
        <v>43417</v>
      </c>
      <c r="H197" s="87" t="s">
        <v>128</v>
      </c>
      <c r="I197" s="90">
        <v>7.3400000000037187</v>
      </c>
      <c r="J197" s="88" t="s">
        <v>637</v>
      </c>
      <c r="K197" s="88" t="s">
        <v>130</v>
      </c>
      <c r="L197" s="89">
        <v>3.0796999999999998E-2</v>
      </c>
      <c r="M197" s="89">
        <v>2.7000000000019918E-2</v>
      </c>
      <c r="N197" s="90">
        <v>270142.60444299999</v>
      </c>
      <c r="O197" s="98">
        <v>111.5</v>
      </c>
      <c r="P197" s="90">
        <v>301.20898018199995</v>
      </c>
      <c r="Q197" s="91">
        <f t="shared" si="3"/>
        <v>3.7894729484963018E-3</v>
      </c>
      <c r="R197" s="91">
        <f>P197/'סכום נכסי הקרן'!$C$42</f>
        <v>1.5297678572263217E-4</v>
      </c>
    </row>
    <row r="198" spans="2:18">
      <c r="B198" s="86" t="s">
        <v>3283</v>
      </c>
      <c r="C198" s="88" t="s">
        <v>2859</v>
      </c>
      <c r="D198" s="87" t="s">
        <v>3004</v>
      </c>
      <c r="E198" s="87"/>
      <c r="F198" s="87" t="s">
        <v>530</v>
      </c>
      <c r="G198" s="97">
        <v>43485</v>
      </c>
      <c r="H198" s="87" t="s">
        <v>128</v>
      </c>
      <c r="I198" s="90">
        <v>7.3900000000104384</v>
      </c>
      <c r="J198" s="88" t="s">
        <v>637</v>
      </c>
      <c r="K198" s="88" t="s">
        <v>130</v>
      </c>
      <c r="L198" s="89">
        <v>3.0190999999999999E-2</v>
      </c>
      <c r="M198" s="89">
        <v>2.5100000000030636E-2</v>
      </c>
      <c r="N198" s="90">
        <v>341378.79027600004</v>
      </c>
      <c r="O198" s="98">
        <v>112.84</v>
      </c>
      <c r="P198" s="90">
        <v>385.21183118199997</v>
      </c>
      <c r="Q198" s="91">
        <f t="shared" ref="Q198:Q259" si="4">IFERROR(P198/$P$10,0)</f>
        <v>4.8463024336886842E-3</v>
      </c>
      <c r="R198" s="91">
        <f>P198/'סכום נכסי הקרן'!$C$42</f>
        <v>1.9563981034345369E-4</v>
      </c>
    </row>
    <row r="199" spans="2:18">
      <c r="B199" s="86" t="s">
        <v>3283</v>
      </c>
      <c r="C199" s="88" t="s">
        <v>2859</v>
      </c>
      <c r="D199" s="87" t="s">
        <v>3005</v>
      </c>
      <c r="E199" s="87"/>
      <c r="F199" s="87" t="s">
        <v>530</v>
      </c>
      <c r="G199" s="97">
        <v>43613</v>
      </c>
      <c r="H199" s="87" t="s">
        <v>128</v>
      </c>
      <c r="I199" s="90">
        <v>7.4300000000193664</v>
      </c>
      <c r="J199" s="88" t="s">
        <v>637</v>
      </c>
      <c r="K199" s="88" t="s">
        <v>130</v>
      </c>
      <c r="L199" s="89">
        <v>2.5243000000000002E-2</v>
      </c>
      <c r="M199" s="89">
        <v>2.750000000002617E-2</v>
      </c>
      <c r="N199" s="90">
        <v>90101.668422999996</v>
      </c>
      <c r="O199" s="98">
        <v>106.02</v>
      </c>
      <c r="P199" s="90">
        <v>95.525785005000003</v>
      </c>
      <c r="Q199" s="91">
        <f t="shared" si="4"/>
        <v>1.2017980936079463E-3</v>
      </c>
      <c r="R199" s="91">
        <f>P199/'סכום נכסי הקרן'!$C$42</f>
        <v>4.8515245245564537E-5</v>
      </c>
    </row>
    <row r="200" spans="2:18">
      <c r="B200" s="86" t="s">
        <v>3283</v>
      </c>
      <c r="C200" s="88" t="s">
        <v>2859</v>
      </c>
      <c r="D200" s="87" t="s">
        <v>3006</v>
      </c>
      <c r="E200" s="87"/>
      <c r="F200" s="87" t="s">
        <v>530</v>
      </c>
      <c r="G200" s="97">
        <v>43657</v>
      </c>
      <c r="H200" s="87" t="s">
        <v>128</v>
      </c>
      <c r="I200" s="90">
        <v>7.3299999999867547</v>
      </c>
      <c r="J200" s="88" t="s">
        <v>637</v>
      </c>
      <c r="K200" s="88" t="s">
        <v>130</v>
      </c>
      <c r="L200" s="89">
        <v>2.5243000000000002E-2</v>
      </c>
      <c r="M200" s="89">
        <v>3.2099999999955851E-2</v>
      </c>
      <c r="N200" s="90">
        <v>88894.738485000009</v>
      </c>
      <c r="O200" s="98">
        <v>101.9</v>
      </c>
      <c r="P200" s="90">
        <v>90.583737239999991</v>
      </c>
      <c r="Q200" s="91">
        <f t="shared" si="4"/>
        <v>1.1396228015421908E-3</v>
      </c>
      <c r="R200" s="91">
        <f>P200/'סכום נכסי הקרן'!$C$42</f>
        <v>4.6005298226320257E-5</v>
      </c>
    </row>
    <row r="201" spans="2:18">
      <c r="B201" s="86" t="s">
        <v>3283</v>
      </c>
      <c r="C201" s="88" t="s">
        <v>2859</v>
      </c>
      <c r="D201" s="87" t="s">
        <v>3007</v>
      </c>
      <c r="E201" s="87"/>
      <c r="F201" s="87" t="s">
        <v>530</v>
      </c>
      <c r="G201" s="97">
        <v>43541</v>
      </c>
      <c r="H201" s="87" t="s">
        <v>128</v>
      </c>
      <c r="I201" s="90">
        <v>7.4199999998403863</v>
      </c>
      <c r="J201" s="88" t="s">
        <v>637</v>
      </c>
      <c r="K201" s="88" t="s">
        <v>130</v>
      </c>
      <c r="L201" s="89">
        <v>2.7271E-2</v>
      </c>
      <c r="M201" s="89">
        <v>2.639999999936404E-2</v>
      </c>
      <c r="N201" s="90">
        <v>29315.806360999999</v>
      </c>
      <c r="O201" s="98">
        <v>109.42</v>
      </c>
      <c r="P201" s="90">
        <v>32.077355286</v>
      </c>
      <c r="Q201" s="91">
        <f t="shared" si="4"/>
        <v>4.0356124190637919E-4</v>
      </c>
      <c r="R201" s="91">
        <f>P201/'סכום נכסי הקרן'!$C$42</f>
        <v>1.6291316092800904E-5</v>
      </c>
    </row>
    <row r="202" spans="2:18">
      <c r="B202" s="86" t="s">
        <v>3285</v>
      </c>
      <c r="C202" s="88" t="s">
        <v>2848</v>
      </c>
      <c r="D202" s="87">
        <v>22333</v>
      </c>
      <c r="E202" s="87"/>
      <c r="F202" s="87" t="s">
        <v>524</v>
      </c>
      <c r="G202" s="97">
        <v>41639</v>
      </c>
      <c r="H202" s="87" t="s">
        <v>250</v>
      </c>
      <c r="I202" s="90">
        <v>0.48999999999981741</v>
      </c>
      <c r="J202" s="88" t="s">
        <v>125</v>
      </c>
      <c r="K202" s="88" t="s">
        <v>130</v>
      </c>
      <c r="L202" s="89">
        <v>3.7000000000000005E-2</v>
      </c>
      <c r="M202" s="89">
        <v>4.7399999999998166E-2</v>
      </c>
      <c r="N202" s="90">
        <v>401305.8776009999</v>
      </c>
      <c r="O202" s="98">
        <v>109.15</v>
      </c>
      <c r="P202" s="90">
        <v>438.02538469199999</v>
      </c>
      <c r="Q202" s="91">
        <f t="shared" si="4"/>
        <v>5.5107432223370804E-3</v>
      </c>
      <c r="R202" s="91">
        <f>P202/'סכום נכסי הקרן'!$C$42</f>
        <v>2.2246254203514597E-4</v>
      </c>
    </row>
    <row r="203" spans="2:18">
      <c r="B203" s="86" t="s">
        <v>3285</v>
      </c>
      <c r="C203" s="88" t="s">
        <v>2848</v>
      </c>
      <c r="D203" s="87">
        <v>22334</v>
      </c>
      <c r="E203" s="87"/>
      <c r="F203" s="87" t="s">
        <v>524</v>
      </c>
      <c r="G203" s="97">
        <v>42004</v>
      </c>
      <c r="H203" s="87" t="s">
        <v>250</v>
      </c>
      <c r="I203" s="90">
        <v>0.94999999999639206</v>
      </c>
      <c r="J203" s="88" t="s">
        <v>125</v>
      </c>
      <c r="K203" s="88" t="s">
        <v>130</v>
      </c>
      <c r="L203" s="89">
        <v>3.7000000000000005E-2</v>
      </c>
      <c r="M203" s="89">
        <v>7.9499999999879029E-2</v>
      </c>
      <c r="N203" s="90">
        <v>222947.71034299998</v>
      </c>
      <c r="O203" s="98">
        <v>105.67</v>
      </c>
      <c r="P203" s="90">
        <v>235.58884836300001</v>
      </c>
      <c r="Q203" s="91">
        <f t="shared" si="4"/>
        <v>2.9639141811095859E-3</v>
      </c>
      <c r="R203" s="91">
        <f>P203/'סכום נכסי הקרן'!$C$42</f>
        <v>1.1964990138372389E-4</v>
      </c>
    </row>
    <row r="204" spans="2:18">
      <c r="B204" s="86" t="s">
        <v>3285</v>
      </c>
      <c r="C204" s="88" t="s">
        <v>2848</v>
      </c>
      <c r="D204" s="87" t="s">
        <v>3008</v>
      </c>
      <c r="E204" s="87"/>
      <c r="F204" s="87" t="s">
        <v>524</v>
      </c>
      <c r="G204" s="97">
        <v>42759</v>
      </c>
      <c r="H204" s="87" t="s">
        <v>250</v>
      </c>
      <c r="I204" s="90">
        <v>1.8999999999966304</v>
      </c>
      <c r="J204" s="88" t="s">
        <v>125</v>
      </c>
      <c r="K204" s="88" t="s">
        <v>130</v>
      </c>
      <c r="L204" s="89">
        <v>5.5500000000000001E-2</v>
      </c>
      <c r="M204" s="89">
        <v>5.6599999999818032E-2</v>
      </c>
      <c r="N204" s="90">
        <v>174608.11517999999</v>
      </c>
      <c r="O204" s="98">
        <v>101.97</v>
      </c>
      <c r="P204" s="90">
        <v>178.047087514</v>
      </c>
      <c r="Q204" s="91">
        <f t="shared" si="4"/>
        <v>2.2399884003630266E-3</v>
      </c>
      <c r="R204" s="91">
        <f>P204/'סכום נכסי הקרן'!$C$42</f>
        <v>9.0425827074313729E-5</v>
      </c>
    </row>
    <row r="205" spans="2:18">
      <c r="B205" s="86" t="s">
        <v>3285</v>
      </c>
      <c r="C205" s="88" t="s">
        <v>2848</v>
      </c>
      <c r="D205" s="87" t="s">
        <v>3009</v>
      </c>
      <c r="E205" s="87"/>
      <c r="F205" s="87" t="s">
        <v>524</v>
      </c>
      <c r="G205" s="97">
        <v>42759</v>
      </c>
      <c r="H205" s="87" t="s">
        <v>250</v>
      </c>
      <c r="I205" s="90">
        <v>1.9199999999956312</v>
      </c>
      <c r="J205" s="88" t="s">
        <v>125</v>
      </c>
      <c r="K205" s="88" t="s">
        <v>130</v>
      </c>
      <c r="L205" s="89">
        <v>3.8800000000000001E-2</v>
      </c>
      <c r="M205" s="89">
        <v>5.0299999999980465E-2</v>
      </c>
      <c r="N205" s="90">
        <v>174608.11517999999</v>
      </c>
      <c r="O205" s="98">
        <v>99.62</v>
      </c>
      <c r="P205" s="90">
        <v>173.94460787799997</v>
      </c>
      <c r="Q205" s="91">
        <f t="shared" si="4"/>
        <v>2.1883756111527397E-3</v>
      </c>
      <c r="R205" s="91">
        <f>P205/'סכום נכסי הקרן'!$C$42</f>
        <v>8.8342276484857092E-5</v>
      </c>
    </row>
    <row r="206" spans="2:18">
      <c r="B206" s="86" t="s">
        <v>3286</v>
      </c>
      <c r="C206" s="88" t="s">
        <v>2848</v>
      </c>
      <c r="D206" s="87">
        <v>7561</v>
      </c>
      <c r="E206" s="87"/>
      <c r="F206" s="87" t="s">
        <v>568</v>
      </c>
      <c r="G206" s="97">
        <v>43920</v>
      </c>
      <c r="H206" s="87" t="s">
        <v>128</v>
      </c>
      <c r="I206" s="90">
        <v>4.6800000000047079</v>
      </c>
      <c r="J206" s="88" t="s">
        <v>153</v>
      </c>
      <c r="K206" s="88" t="s">
        <v>130</v>
      </c>
      <c r="L206" s="89">
        <v>4.8917999999999996E-2</v>
      </c>
      <c r="M206" s="89">
        <v>5.3000000000023029E-2</v>
      </c>
      <c r="N206" s="90">
        <v>392531.39502300002</v>
      </c>
      <c r="O206" s="98">
        <v>99.57</v>
      </c>
      <c r="P206" s="90">
        <v>390.84350518699995</v>
      </c>
      <c r="Q206" s="91">
        <f t="shared" si="4"/>
        <v>4.9171538282380845E-3</v>
      </c>
      <c r="R206" s="91">
        <f>P206/'סכום נכסי הקרן'!$C$42</f>
        <v>1.9850000191875812E-4</v>
      </c>
    </row>
    <row r="207" spans="2:18">
      <c r="B207" s="86" t="s">
        <v>3286</v>
      </c>
      <c r="C207" s="88" t="s">
        <v>2848</v>
      </c>
      <c r="D207" s="87">
        <v>8991</v>
      </c>
      <c r="E207" s="87"/>
      <c r="F207" s="87" t="s">
        <v>568</v>
      </c>
      <c r="G207" s="97">
        <v>44636</v>
      </c>
      <c r="H207" s="87" t="s">
        <v>128</v>
      </c>
      <c r="I207" s="90">
        <v>5.2499999999966454</v>
      </c>
      <c r="J207" s="88" t="s">
        <v>153</v>
      </c>
      <c r="K207" s="88" t="s">
        <v>130</v>
      </c>
      <c r="L207" s="89">
        <v>4.2824000000000001E-2</v>
      </c>
      <c r="M207" s="89">
        <v>7.0599999999946317E-2</v>
      </c>
      <c r="N207" s="90">
        <v>338488.32339999994</v>
      </c>
      <c r="O207" s="98">
        <v>88.06</v>
      </c>
      <c r="P207" s="90">
        <v>298.07282485999997</v>
      </c>
      <c r="Q207" s="91">
        <f t="shared" si="4"/>
        <v>3.7500173660371711E-3</v>
      </c>
      <c r="R207" s="91">
        <f>P207/'סכום נכסי הקרן'!$C$42</f>
        <v>1.5138400797611016E-4</v>
      </c>
    </row>
    <row r="208" spans="2:18">
      <c r="B208" s="86" t="s">
        <v>3286</v>
      </c>
      <c r="C208" s="88" t="s">
        <v>2848</v>
      </c>
      <c r="D208" s="87">
        <v>9112</v>
      </c>
      <c r="E208" s="87"/>
      <c r="F208" s="87" t="s">
        <v>568</v>
      </c>
      <c r="G208" s="97">
        <v>44722</v>
      </c>
      <c r="H208" s="87" t="s">
        <v>128</v>
      </c>
      <c r="I208" s="90">
        <v>5.1899999999997446</v>
      </c>
      <c r="J208" s="88" t="s">
        <v>153</v>
      </c>
      <c r="K208" s="88" t="s">
        <v>130</v>
      </c>
      <c r="L208" s="89">
        <v>5.2750000000000005E-2</v>
      </c>
      <c r="M208" s="89">
        <v>6.7600000000009444E-2</v>
      </c>
      <c r="N208" s="90">
        <v>538010.02672700002</v>
      </c>
      <c r="O208" s="98">
        <v>94.47</v>
      </c>
      <c r="P208" s="90">
        <v>508.25808522699992</v>
      </c>
      <c r="Q208" s="91">
        <f t="shared" si="4"/>
        <v>6.3943321465995996E-3</v>
      </c>
      <c r="R208" s="91">
        <f>P208/'סכום נכסי הקרן'!$C$42</f>
        <v>2.5813203892057293E-4</v>
      </c>
    </row>
    <row r="209" spans="2:18">
      <c r="B209" s="86" t="s">
        <v>3286</v>
      </c>
      <c r="C209" s="88" t="s">
        <v>2848</v>
      </c>
      <c r="D209" s="87">
        <v>9247</v>
      </c>
      <c r="E209" s="87"/>
      <c r="F209" s="87" t="s">
        <v>568</v>
      </c>
      <c r="G209" s="97">
        <v>44816</v>
      </c>
      <c r="H209" s="87" t="s">
        <v>128</v>
      </c>
      <c r="I209" s="90">
        <v>5.1400000000003532</v>
      </c>
      <c r="J209" s="88" t="s">
        <v>153</v>
      </c>
      <c r="K209" s="88" t="s">
        <v>130</v>
      </c>
      <c r="L209" s="89">
        <v>5.6036999999999997E-2</v>
      </c>
      <c r="M209" s="89">
        <v>7.3399999999997093E-2</v>
      </c>
      <c r="N209" s="90">
        <v>663693.55996700004</v>
      </c>
      <c r="O209" s="98">
        <v>93.52</v>
      </c>
      <c r="P209" s="90">
        <v>620.68623732699996</v>
      </c>
      <c r="Q209" s="91">
        <f t="shared" si="4"/>
        <v>7.808776831399333E-3</v>
      </c>
      <c r="R209" s="91">
        <f>P209/'סכום נכסי הקרן'!$C$42</f>
        <v>3.1523158928125966E-4</v>
      </c>
    </row>
    <row r="210" spans="2:18">
      <c r="B210" s="86" t="s">
        <v>3286</v>
      </c>
      <c r="C210" s="88" t="s">
        <v>2848</v>
      </c>
      <c r="D210" s="87">
        <v>7894</v>
      </c>
      <c r="E210" s="87"/>
      <c r="F210" s="87" t="s">
        <v>568</v>
      </c>
      <c r="G210" s="97">
        <v>44068</v>
      </c>
      <c r="H210" s="87" t="s">
        <v>128</v>
      </c>
      <c r="I210" s="90">
        <v>4.6300000000056771</v>
      </c>
      <c r="J210" s="88" t="s">
        <v>153</v>
      </c>
      <c r="K210" s="88" t="s">
        <v>130</v>
      </c>
      <c r="L210" s="89">
        <v>4.5102999999999997E-2</v>
      </c>
      <c r="M210" s="89">
        <v>6.5000000000066532E-2</v>
      </c>
      <c r="N210" s="90">
        <v>486473.17116099998</v>
      </c>
      <c r="O210" s="98">
        <v>92.69</v>
      </c>
      <c r="P210" s="90">
        <v>450.91197238799998</v>
      </c>
      <c r="Q210" s="91">
        <f t="shared" si="4"/>
        <v>5.6728677892836253E-3</v>
      </c>
      <c r="R210" s="91">
        <f>P210/'סכום נכסי הקרן'!$C$42</f>
        <v>2.2900732952280901E-4</v>
      </c>
    </row>
    <row r="211" spans="2:18">
      <c r="B211" s="86" t="s">
        <v>3286</v>
      </c>
      <c r="C211" s="88" t="s">
        <v>2848</v>
      </c>
      <c r="D211" s="87">
        <v>8076</v>
      </c>
      <c r="E211" s="87"/>
      <c r="F211" s="87" t="s">
        <v>568</v>
      </c>
      <c r="G211" s="97">
        <v>44160</v>
      </c>
      <c r="H211" s="87" t="s">
        <v>128</v>
      </c>
      <c r="I211" s="90">
        <v>4.5299999999974006</v>
      </c>
      <c r="J211" s="88" t="s">
        <v>153</v>
      </c>
      <c r="K211" s="88" t="s">
        <v>130</v>
      </c>
      <c r="L211" s="89">
        <v>4.5465999999999999E-2</v>
      </c>
      <c r="M211" s="89">
        <v>7.8099999999935277E-2</v>
      </c>
      <c r="N211" s="90">
        <v>446803.54453700001</v>
      </c>
      <c r="O211" s="98">
        <v>87.81</v>
      </c>
      <c r="P211" s="90">
        <v>392.338173434</v>
      </c>
      <c r="Q211" s="91">
        <f t="shared" si="4"/>
        <v>4.9359580647039452E-3</v>
      </c>
      <c r="R211" s="91">
        <f>P211/'סכום נכסי הקרן'!$C$42</f>
        <v>1.9925910791888333E-4</v>
      </c>
    </row>
    <row r="212" spans="2:18">
      <c r="B212" s="86" t="s">
        <v>3010</v>
      </c>
      <c r="C212" s="88" t="s">
        <v>2848</v>
      </c>
      <c r="D212" s="87">
        <v>9311</v>
      </c>
      <c r="E212" s="87"/>
      <c r="F212" s="87" t="s">
        <v>568</v>
      </c>
      <c r="G212" s="97">
        <v>44880</v>
      </c>
      <c r="H212" s="87" t="s">
        <v>128</v>
      </c>
      <c r="I212" s="90">
        <v>4.3399999999940544</v>
      </c>
      <c r="J212" s="88" t="s">
        <v>153</v>
      </c>
      <c r="K212" s="88" t="s">
        <v>130</v>
      </c>
      <c r="L212" s="89">
        <v>7.2695999999999997E-2</v>
      </c>
      <c r="M212" s="89">
        <v>8.2799999999906962E-2</v>
      </c>
      <c r="N212" s="90">
        <v>396208.8</v>
      </c>
      <c r="O212" s="98">
        <v>97.63</v>
      </c>
      <c r="P212" s="90">
        <v>386.81863354499995</v>
      </c>
      <c r="Q212" s="91">
        <f t="shared" si="4"/>
        <v>4.8665174156075144E-3</v>
      </c>
      <c r="R212" s="91">
        <f>P212/'סכום נכסי הקרן'!$C$42</f>
        <v>1.9645586656008687E-4</v>
      </c>
    </row>
    <row r="213" spans="2:18">
      <c r="B213" s="86" t="s">
        <v>3287</v>
      </c>
      <c r="C213" s="88" t="s">
        <v>2859</v>
      </c>
      <c r="D213" s="87" t="s">
        <v>3011</v>
      </c>
      <c r="E213" s="87"/>
      <c r="F213" s="87" t="s">
        <v>568</v>
      </c>
      <c r="G213" s="97">
        <v>43530</v>
      </c>
      <c r="H213" s="87" t="s">
        <v>128</v>
      </c>
      <c r="I213" s="90">
        <v>4.8900000000028507</v>
      </c>
      <c r="J213" s="88" t="s">
        <v>298</v>
      </c>
      <c r="K213" s="88" t="s">
        <v>130</v>
      </c>
      <c r="L213" s="89">
        <v>6.5500000000000003E-2</v>
      </c>
      <c r="M213" s="89">
        <v>5.5000000000043181E-2</v>
      </c>
      <c r="N213" s="90">
        <v>438257.61688599997</v>
      </c>
      <c r="O213" s="98">
        <v>105.67</v>
      </c>
      <c r="P213" s="90">
        <v>463.10678181200001</v>
      </c>
      <c r="Q213" s="91">
        <f t="shared" si="4"/>
        <v>5.8262891792979377E-3</v>
      </c>
      <c r="R213" s="91">
        <f>P213/'סכום נכסי הקרן'!$C$42</f>
        <v>2.3520077948919574E-4</v>
      </c>
    </row>
    <row r="214" spans="2:18">
      <c r="B214" s="86" t="s">
        <v>3288</v>
      </c>
      <c r="C214" s="88" t="s">
        <v>2848</v>
      </c>
      <c r="D214" s="87">
        <v>8811</v>
      </c>
      <c r="E214" s="87"/>
      <c r="F214" s="87" t="s">
        <v>3012</v>
      </c>
      <c r="G214" s="97">
        <v>44550</v>
      </c>
      <c r="H214" s="87" t="s">
        <v>2847</v>
      </c>
      <c r="I214" s="90">
        <v>5.5699999999962255</v>
      </c>
      <c r="J214" s="88" t="s">
        <v>280</v>
      </c>
      <c r="K214" s="88" t="s">
        <v>130</v>
      </c>
      <c r="L214" s="89">
        <v>6.3500000000000001E-2</v>
      </c>
      <c r="M214" s="89">
        <v>6.5399999999958061E-2</v>
      </c>
      <c r="N214" s="90">
        <v>597821.32793699997</v>
      </c>
      <c r="O214" s="98">
        <v>99.69</v>
      </c>
      <c r="P214" s="90">
        <v>595.96788542499996</v>
      </c>
      <c r="Q214" s="91">
        <f t="shared" si="4"/>
        <v>7.4977983014516431E-3</v>
      </c>
      <c r="R214" s="91">
        <f>P214/'סכום נכסי הקרן'!$C$42</f>
        <v>3.0267773374865217E-4</v>
      </c>
    </row>
    <row r="215" spans="2:18">
      <c r="B215" s="86" t="s">
        <v>3289</v>
      </c>
      <c r="C215" s="88" t="s">
        <v>2859</v>
      </c>
      <c r="D215" s="87" t="s">
        <v>3013</v>
      </c>
      <c r="E215" s="87"/>
      <c r="F215" s="87" t="s">
        <v>3012</v>
      </c>
      <c r="G215" s="97">
        <v>42732</v>
      </c>
      <c r="H215" s="87" t="s">
        <v>2847</v>
      </c>
      <c r="I215" s="90">
        <v>2.350000000001681</v>
      </c>
      <c r="J215" s="88" t="s">
        <v>126</v>
      </c>
      <c r="K215" s="88" t="s">
        <v>130</v>
      </c>
      <c r="L215" s="89">
        <v>2.1613000000000004E-2</v>
      </c>
      <c r="M215" s="89">
        <v>2.2200000000002239E-2</v>
      </c>
      <c r="N215" s="90">
        <v>409320.12744000001</v>
      </c>
      <c r="O215" s="98">
        <v>109.02</v>
      </c>
      <c r="P215" s="90">
        <v>446.24080769499994</v>
      </c>
      <c r="Q215" s="91">
        <f t="shared" si="4"/>
        <v>5.6141004436639861E-3</v>
      </c>
      <c r="R215" s="91">
        <f>P215/'סכום נכסי הקרן'!$C$42</f>
        <v>2.2663495749099103E-4</v>
      </c>
    </row>
    <row r="216" spans="2:18">
      <c r="B216" s="86" t="s">
        <v>3290</v>
      </c>
      <c r="C216" s="88" t="s">
        <v>2848</v>
      </c>
      <c r="D216" s="87">
        <v>6718</v>
      </c>
      <c r="E216" s="87"/>
      <c r="F216" s="87" t="s">
        <v>568</v>
      </c>
      <c r="G216" s="97">
        <v>43482</v>
      </c>
      <c r="H216" s="87" t="s">
        <v>128</v>
      </c>
      <c r="I216" s="90">
        <v>1.16999999999858</v>
      </c>
      <c r="J216" s="88" t="s">
        <v>126</v>
      </c>
      <c r="K216" s="88" t="s">
        <v>130</v>
      </c>
      <c r="L216" s="89">
        <v>4.1299999999999996E-2</v>
      </c>
      <c r="M216" s="89">
        <v>3.8399999999920893E-2</v>
      </c>
      <c r="N216" s="90">
        <v>390914.19728999992</v>
      </c>
      <c r="O216" s="98">
        <v>100.89</v>
      </c>
      <c r="P216" s="90">
        <v>394.39332716799998</v>
      </c>
      <c r="Q216" s="91">
        <f t="shared" si="4"/>
        <v>4.9618136998025014E-3</v>
      </c>
      <c r="R216" s="91">
        <f>P216/'סכום נכסי הקרן'!$C$42</f>
        <v>2.0030287099727235E-4</v>
      </c>
    </row>
    <row r="217" spans="2:18">
      <c r="B217" s="86" t="s">
        <v>3291</v>
      </c>
      <c r="C217" s="88" t="s">
        <v>2859</v>
      </c>
      <c r="D217" s="87" t="s">
        <v>3014</v>
      </c>
      <c r="E217" s="87"/>
      <c r="F217" s="87" t="s">
        <v>568</v>
      </c>
      <c r="G217" s="97">
        <v>41816</v>
      </c>
      <c r="H217" s="87" t="s">
        <v>128</v>
      </c>
      <c r="I217" s="90">
        <v>7.00999999999173</v>
      </c>
      <c r="J217" s="88" t="s">
        <v>637</v>
      </c>
      <c r="K217" s="88" t="s">
        <v>130</v>
      </c>
      <c r="L217" s="89">
        <v>4.4999999999999998E-2</v>
      </c>
      <c r="M217" s="89">
        <v>2.2600000000015753E-2</v>
      </c>
      <c r="N217" s="90">
        <v>161596.16570400001</v>
      </c>
      <c r="O217" s="98">
        <v>125.69</v>
      </c>
      <c r="P217" s="90">
        <v>203.11022346799999</v>
      </c>
      <c r="Q217" s="91">
        <f t="shared" si="4"/>
        <v>2.5553046158516236E-3</v>
      </c>
      <c r="R217" s="91">
        <f>P217/'סכום נכסי הקרן'!$C$42</f>
        <v>1.0315479012201431E-4</v>
      </c>
    </row>
    <row r="218" spans="2:18">
      <c r="B218" s="86" t="s">
        <v>3291</v>
      </c>
      <c r="C218" s="88" t="s">
        <v>2859</v>
      </c>
      <c r="D218" s="87" t="s">
        <v>3015</v>
      </c>
      <c r="E218" s="87"/>
      <c r="F218" s="87" t="s">
        <v>568</v>
      </c>
      <c r="G218" s="97">
        <v>42625</v>
      </c>
      <c r="H218" s="87" t="s">
        <v>128</v>
      </c>
      <c r="I218" s="90">
        <v>6.9299999999415656</v>
      </c>
      <c r="J218" s="88" t="s">
        <v>637</v>
      </c>
      <c r="K218" s="88" t="s">
        <v>130</v>
      </c>
      <c r="L218" s="89">
        <v>4.4999999999999998E-2</v>
      </c>
      <c r="M218" s="89">
        <v>2.6699999999752148E-2</v>
      </c>
      <c r="N218" s="90">
        <v>44997.838945000003</v>
      </c>
      <c r="O218" s="98">
        <v>122.84</v>
      </c>
      <c r="P218" s="90">
        <v>55.275345311000002</v>
      </c>
      <c r="Q218" s="91">
        <f t="shared" si="4"/>
        <v>6.9541228700506009E-4</v>
      </c>
      <c r="R218" s="91">
        <f>P218/'סכום נכסי הקרן'!$C$42</f>
        <v>2.8073016449496496E-5</v>
      </c>
    </row>
    <row r="219" spans="2:18">
      <c r="B219" s="86" t="s">
        <v>3291</v>
      </c>
      <c r="C219" s="88" t="s">
        <v>2859</v>
      </c>
      <c r="D219" s="87" t="s">
        <v>3016</v>
      </c>
      <c r="E219" s="87"/>
      <c r="F219" s="87" t="s">
        <v>568</v>
      </c>
      <c r="G219" s="97">
        <v>42716</v>
      </c>
      <c r="H219" s="87" t="s">
        <v>128</v>
      </c>
      <c r="I219" s="90">
        <v>6.9800000000535327</v>
      </c>
      <c r="J219" s="88" t="s">
        <v>637</v>
      </c>
      <c r="K219" s="88" t="s">
        <v>130</v>
      </c>
      <c r="L219" s="89">
        <v>4.4999999999999998E-2</v>
      </c>
      <c r="M219" s="89">
        <v>2.4300000000230089E-2</v>
      </c>
      <c r="N219" s="90">
        <v>34043.508824000004</v>
      </c>
      <c r="O219" s="98">
        <v>125.11</v>
      </c>
      <c r="P219" s="90">
        <v>42.591833414</v>
      </c>
      <c r="Q219" s="91">
        <f t="shared" si="4"/>
        <v>5.3584259158438957E-4</v>
      </c>
      <c r="R219" s="91">
        <f>P219/'סכום נכסי הקרן'!$C$42</f>
        <v>2.1631366268597357E-5</v>
      </c>
    </row>
    <row r="220" spans="2:18">
      <c r="B220" s="86" t="s">
        <v>3291</v>
      </c>
      <c r="C220" s="88" t="s">
        <v>2859</v>
      </c>
      <c r="D220" s="87" t="s">
        <v>3017</v>
      </c>
      <c r="E220" s="87"/>
      <c r="F220" s="87" t="s">
        <v>568</v>
      </c>
      <c r="G220" s="97">
        <v>42803</v>
      </c>
      <c r="H220" s="87" t="s">
        <v>128</v>
      </c>
      <c r="I220" s="90">
        <v>6.9099999999903234</v>
      </c>
      <c r="J220" s="88" t="s">
        <v>637</v>
      </c>
      <c r="K220" s="88" t="s">
        <v>130</v>
      </c>
      <c r="L220" s="89">
        <v>4.4999999999999998E-2</v>
      </c>
      <c r="M220" s="89">
        <v>2.8099999999936856E-2</v>
      </c>
      <c r="N220" s="90">
        <v>218176.35575600003</v>
      </c>
      <c r="O220" s="98">
        <v>122.67</v>
      </c>
      <c r="P220" s="90">
        <v>267.63695004899995</v>
      </c>
      <c r="Q220" s="91">
        <f t="shared" si="4"/>
        <v>3.3671073870902785E-3</v>
      </c>
      <c r="R220" s="91">
        <f>P220/'סכום נכסי הקרן'!$C$42</f>
        <v>1.3592636027772508E-4</v>
      </c>
    </row>
    <row r="221" spans="2:18">
      <c r="B221" s="86" t="s">
        <v>3291</v>
      </c>
      <c r="C221" s="88" t="s">
        <v>2859</v>
      </c>
      <c r="D221" s="87" t="s">
        <v>3018</v>
      </c>
      <c r="E221" s="87"/>
      <c r="F221" s="87" t="s">
        <v>568</v>
      </c>
      <c r="G221" s="97">
        <v>42898</v>
      </c>
      <c r="H221" s="87" t="s">
        <v>128</v>
      </c>
      <c r="I221" s="90">
        <v>6.879999999985551</v>
      </c>
      <c r="J221" s="88" t="s">
        <v>637</v>
      </c>
      <c r="K221" s="88" t="s">
        <v>130</v>
      </c>
      <c r="L221" s="89">
        <v>4.4999999999999998E-2</v>
      </c>
      <c r="M221" s="89">
        <v>2.8899999999917724E-2</v>
      </c>
      <c r="N221" s="90">
        <v>41033.381658999999</v>
      </c>
      <c r="O221" s="98">
        <v>121.45</v>
      </c>
      <c r="P221" s="90">
        <v>49.835044369000002</v>
      </c>
      <c r="Q221" s="91">
        <f t="shared" si="4"/>
        <v>6.2696853330644468E-4</v>
      </c>
      <c r="R221" s="91">
        <f>P221/'סכום נכסי הקרן'!$C$42</f>
        <v>2.5310018643228891E-5</v>
      </c>
    </row>
    <row r="222" spans="2:18">
      <c r="B222" s="86" t="s">
        <v>3291</v>
      </c>
      <c r="C222" s="88" t="s">
        <v>2859</v>
      </c>
      <c r="D222" s="87" t="s">
        <v>3019</v>
      </c>
      <c r="E222" s="87"/>
      <c r="F222" s="87" t="s">
        <v>568</v>
      </c>
      <c r="G222" s="97">
        <v>42989</v>
      </c>
      <c r="H222" s="87" t="s">
        <v>128</v>
      </c>
      <c r="I222" s="90">
        <v>6.88000000002988</v>
      </c>
      <c r="J222" s="88" t="s">
        <v>637</v>
      </c>
      <c r="K222" s="88" t="s">
        <v>130</v>
      </c>
      <c r="L222" s="89">
        <v>4.4999999999999998E-2</v>
      </c>
      <c r="M222" s="89">
        <v>2.9200000000146224E-2</v>
      </c>
      <c r="N222" s="90">
        <v>51707.226317999994</v>
      </c>
      <c r="O222" s="98">
        <v>121.68</v>
      </c>
      <c r="P222" s="90">
        <v>62.917353898999998</v>
      </c>
      <c r="Q222" s="91">
        <f t="shared" si="4"/>
        <v>7.9155545245419238E-4</v>
      </c>
      <c r="R222" s="91">
        <f>P222/'סכום נכסי הקרן'!$C$42</f>
        <v>3.1954208535969525E-5</v>
      </c>
    </row>
    <row r="223" spans="2:18">
      <c r="B223" s="86" t="s">
        <v>3291</v>
      </c>
      <c r="C223" s="88" t="s">
        <v>2859</v>
      </c>
      <c r="D223" s="87" t="s">
        <v>3020</v>
      </c>
      <c r="E223" s="87"/>
      <c r="F223" s="87" t="s">
        <v>568</v>
      </c>
      <c r="G223" s="97">
        <v>43080</v>
      </c>
      <c r="H223" s="87" t="s">
        <v>128</v>
      </c>
      <c r="I223" s="90">
        <v>6.870000000038921</v>
      </c>
      <c r="J223" s="88" t="s">
        <v>637</v>
      </c>
      <c r="K223" s="88" t="s">
        <v>130</v>
      </c>
      <c r="L223" s="89">
        <v>4.4999999999999998E-2</v>
      </c>
      <c r="M223" s="89">
        <v>2.9899999999870263E-2</v>
      </c>
      <c r="N223" s="90">
        <v>16020.685785999998</v>
      </c>
      <c r="O223" s="98">
        <v>120.28</v>
      </c>
      <c r="P223" s="90">
        <v>19.269681875</v>
      </c>
      <c r="Q223" s="91">
        <f t="shared" si="4"/>
        <v>2.4242948582515648E-4</v>
      </c>
      <c r="R223" s="91">
        <f>P223/'סכום נכסי הקרן'!$C$42</f>
        <v>9.7866072696571058E-6</v>
      </c>
    </row>
    <row r="224" spans="2:18">
      <c r="B224" s="86" t="s">
        <v>3291</v>
      </c>
      <c r="C224" s="88" t="s">
        <v>2859</v>
      </c>
      <c r="D224" s="87" t="s">
        <v>3021</v>
      </c>
      <c r="E224" s="87"/>
      <c r="F224" s="87" t="s">
        <v>568</v>
      </c>
      <c r="G224" s="97">
        <v>43171</v>
      </c>
      <c r="H224" s="87" t="s">
        <v>128</v>
      </c>
      <c r="I224" s="90">
        <v>6.7300000001380127</v>
      </c>
      <c r="J224" s="88" t="s">
        <v>637</v>
      </c>
      <c r="K224" s="88" t="s">
        <v>130</v>
      </c>
      <c r="L224" s="89">
        <v>4.4999999999999998E-2</v>
      </c>
      <c r="M224" s="89">
        <v>2.9600000000690071E-2</v>
      </c>
      <c r="N224" s="90">
        <v>11970.421172999999</v>
      </c>
      <c r="O224" s="98">
        <v>121.06</v>
      </c>
      <c r="P224" s="90">
        <v>14.4913922</v>
      </c>
      <c r="Q224" s="91">
        <f t="shared" si="4"/>
        <v>1.8231441404824352E-4</v>
      </c>
      <c r="R224" s="91">
        <f>P224/'סכום נכסי הקרן'!$C$42</f>
        <v>7.359829039833191E-6</v>
      </c>
    </row>
    <row r="225" spans="2:18">
      <c r="B225" s="86" t="s">
        <v>3291</v>
      </c>
      <c r="C225" s="88" t="s">
        <v>2859</v>
      </c>
      <c r="D225" s="87" t="s">
        <v>3022</v>
      </c>
      <c r="E225" s="87"/>
      <c r="F225" s="87" t="s">
        <v>568</v>
      </c>
      <c r="G225" s="97">
        <v>43341</v>
      </c>
      <c r="H225" s="87" t="s">
        <v>128</v>
      </c>
      <c r="I225" s="90">
        <v>6.9200000000703694</v>
      </c>
      <c r="J225" s="88" t="s">
        <v>637</v>
      </c>
      <c r="K225" s="88" t="s">
        <v>130</v>
      </c>
      <c r="L225" s="89">
        <v>4.4999999999999998E-2</v>
      </c>
      <c r="M225" s="89">
        <v>2.7800000000423316E-2</v>
      </c>
      <c r="N225" s="90">
        <v>30030.887890999998</v>
      </c>
      <c r="O225" s="98">
        <v>121.14</v>
      </c>
      <c r="P225" s="90">
        <v>36.379417606999993</v>
      </c>
      <c r="Q225" s="91">
        <f t="shared" si="4"/>
        <v>4.5768495620707557E-4</v>
      </c>
      <c r="R225" s="91">
        <f>P225/'סכום נכסי הקרן'!$C$42</f>
        <v>1.8476229920560527E-5</v>
      </c>
    </row>
    <row r="226" spans="2:18">
      <c r="B226" s="86" t="s">
        <v>3291</v>
      </c>
      <c r="C226" s="88" t="s">
        <v>2859</v>
      </c>
      <c r="D226" s="87" t="s">
        <v>3023</v>
      </c>
      <c r="E226" s="87"/>
      <c r="F226" s="87" t="s">
        <v>568</v>
      </c>
      <c r="G226" s="97">
        <v>43990</v>
      </c>
      <c r="H226" s="87" t="s">
        <v>128</v>
      </c>
      <c r="I226" s="90">
        <v>6.6699999999622017</v>
      </c>
      <c r="J226" s="88" t="s">
        <v>637</v>
      </c>
      <c r="K226" s="88" t="s">
        <v>130</v>
      </c>
      <c r="L226" s="89">
        <v>4.4999999999999998E-2</v>
      </c>
      <c r="M226" s="89">
        <v>4.0899999999680171E-2</v>
      </c>
      <c r="N226" s="90">
        <v>30973.481362000002</v>
      </c>
      <c r="O226" s="98">
        <v>111.04</v>
      </c>
      <c r="P226" s="90">
        <v>34.39295499</v>
      </c>
      <c r="Q226" s="91">
        <f t="shared" si="4"/>
        <v>4.3269351556087638E-4</v>
      </c>
      <c r="R226" s="91">
        <f>P226/'סכום נכסי הקרן'!$C$42</f>
        <v>1.7467353405912086E-5</v>
      </c>
    </row>
    <row r="227" spans="2:18">
      <c r="B227" s="86" t="s">
        <v>3291</v>
      </c>
      <c r="C227" s="88" t="s">
        <v>2859</v>
      </c>
      <c r="D227" s="87" t="s">
        <v>3024</v>
      </c>
      <c r="E227" s="87"/>
      <c r="F227" s="87" t="s">
        <v>568</v>
      </c>
      <c r="G227" s="97">
        <v>41893</v>
      </c>
      <c r="H227" s="87" t="s">
        <v>128</v>
      </c>
      <c r="I227" s="90">
        <v>7.0100000000672438</v>
      </c>
      <c r="J227" s="88" t="s">
        <v>637</v>
      </c>
      <c r="K227" s="88" t="s">
        <v>130</v>
      </c>
      <c r="L227" s="89">
        <v>4.4999999999999998E-2</v>
      </c>
      <c r="M227" s="89">
        <v>2.2600000000357636E-2</v>
      </c>
      <c r="N227" s="90">
        <v>31703.539079999999</v>
      </c>
      <c r="O227" s="98">
        <v>125.24</v>
      </c>
      <c r="P227" s="90">
        <v>39.705511833000003</v>
      </c>
      <c r="Q227" s="91">
        <f t="shared" si="4"/>
        <v>4.995301365398829E-4</v>
      </c>
      <c r="R227" s="91">
        <f>P227/'סכום נכסי הקרן'!$C$42</f>
        <v>2.0165473061308341E-5</v>
      </c>
    </row>
    <row r="228" spans="2:18">
      <c r="B228" s="86" t="s">
        <v>3291</v>
      </c>
      <c r="C228" s="88" t="s">
        <v>2859</v>
      </c>
      <c r="D228" s="87" t="s">
        <v>3025</v>
      </c>
      <c r="E228" s="87"/>
      <c r="F228" s="87" t="s">
        <v>568</v>
      </c>
      <c r="G228" s="97">
        <v>42151</v>
      </c>
      <c r="H228" s="87" t="s">
        <v>128</v>
      </c>
      <c r="I228" s="90">
        <v>7.0100000000331013</v>
      </c>
      <c r="J228" s="88" t="s">
        <v>637</v>
      </c>
      <c r="K228" s="88" t="s">
        <v>130</v>
      </c>
      <c r="L228" s="89">
        <v>4.4999999999999998E-2</v>
      </c>
      <c r="M228" s="89">
        <v>2.2600000000092626E-2</v>
      </c>
      <c r="N228" s="90">
        <v>116103.76127799999</v>
      </c>
      <c r="O228" s="98">
        <v>126.46</v>
      </c>
      <c r="P228" s="90">
        <v>146.82482131399999</v>
      </c>
      <c r="Q228" s="91">
        <f t="shared" si="4"/>
        <v>1.8471849285536528E-3</v>
      </c>
      <c r="R228" s="91">
        <f>P228/'סכום נכסי הקרן'!$C$42</f>
        <v>7.4568790131502783E-5</v>
      </c>
    </row>
    <row r="229" spans="2:18">
      <c r="B229" s="86" t="s">
        <v>3291</v>
      </c>
      <c r="C229" s="88" t="s">
        <v>2859</v>
      </c>
      <c r="D229" s="87" t="s">
        <v>3026</v>
      </c>
      <c r="E229" s="87"/>
      <c r="F229" s="87" t="s">
        <v>568</v>
      </c>
      <c r="G229" s="97">
        <v>42166</v>
      </c>
      <c r="H229" s="87" t="s">
        <v>128</v>
      </c>
      <c r="I229" s="90">
        <v>7.0100000000253289</v>
      </c>
      <c r="J229" s="88" t="s">
        <v>637</v>
      </c>
      <c r="K229" s="88" t="s">
        <v>130</v>
      </c>
      <c r="L229" s="89">
        <v>4.4999999999999998E-2</v>
      </c>
      <c r="M229" s="89">
        <v>2.2600000000072368E-2</v>
      </c>
      <c r="N229" s="90">
        <v>109240.87755799999</v>
      </c>
      <c r="O229" s="98">
        <v>126.49</v>
      </c>
      <c r="P229" s="90">
        <v>138.17879075000002</v>
      </c>
      <c r="Q229" s="91">
        <f t="shared" si="4"/>
        <v>1.7384102867273928E-3</v>
      </c>
      <c r="R229" s="91">
        <f>P229/'סכום נכסי הקרן'!$C$42</f>
        <v>7.0177679467600364E-5</v>
      </c>
    </row>
    <row r="230" spans="2:18">
      <c r="B230" s="86" t="s">
        <v>3291</v>
      </c>
      <c r="C230" s="88" t="s">
        <v>2859</v>
      </c>
      <c r="D230" s="87" t="s">
        <v>3027</v>
      </c>
      <c r="E230" s="87"/>
      <c r="F230" s="87" t="s">
        <v>568</v>
      </c>
      <c r="G230" s="97">
        <v>42257</v>
      </c>
      <c r="H230" s="87" t="s">
        <v>128</v>
      </c>
      <c r="I230" s="90">
        <v>7.0100000000665128</v>
      </c>
      <c r="J230" s="88" t="s">
        <v>637</v>
      </c>
      <c r="K230" s="88" t="s">
        <v>130</v>
      </c>
      <c r="L230" s="89">
        <v>4.4999999999999998E-2</v>
      </c>
      <c r="M230" s="89">
        <v>2.2600000000287994E-2</v>
      </c>
      <c r="N230" s="90">
        <v>58051.090001999997</v>
      </c>
      <c r="O230" s="98">
        <v>125.61</v>
      </c>
      <c r="P230" s="90">
        <v>72.917973715000002</v>
      </c>
      <c r="Q230" s="91">
        <f t="shared" si="4"/>
        <v>9.1737201422479253E-4</v>
      </c>
      <c r="R230" s="91">
        <f>P230/'סכום נכסי הקרן'!$C$42</f>
        <v>3.7033282452561756E-5</v>
      </c>
    </row>
    <row r="231" spans="2:18">
      <c r="B231" s="86" t="s">
        <v>3291</v>
      </c>
      <c r="C231" s="88" t="s">
        <v>2859</v>
      </c>
      <c r="D231" s="87" t="s">
        <v>3028</v>
      </c>
      <c r="E231" s="87"/>
      <c r="F231" s="87" t="s">
        <v>568</v>
      </c>
      <c r="G231" s="97">
        <v>42348</v>
      </c>
      <c r="H231" s="87" t="s">
        <v>128</v>
      </c>
      <c r="I231" s="90">
        <v>7.0100000000423215</v>
      </c>
      <c r="J231" s="88" t="s">
        <v>637</v>
      </c>
      <c r="K231" s="88" t="s">
        <v>130</v>
      </c>
      <c r="L231" s="89">
        <v>4.4999999999999998E-2</v>
      </c>
      <c r="M231" s="89">
        <v>2.2600000000127674E-2</v>
      </c>
      <c r="N231" s="90">
        <v>100526.34727300001</v>
      </c>
      <c r="O231" s="98">
        <v>126.22</v>
      </c>
      <c r="P231" s="90">
        <v>126.884361463</v>
      </c>
      <c r="Q231" s="91">
        <f t="shared" si="4"/>
        <v>1.596316467924481E-3</v>
      </c>
      <c r="R231" s="91">
        <f>P231/'סכום נכסי הקרן'!$C$42</f>
        <v>6.4441510885067258E-5</v>
      </c>
    </row>
    <row r="232" spans="2:18">
      <c r="B232" s="86" t="s">
        <v>3291</v>
      </c>
      <c r="C232" s="88" t="s">
        <v>2859</v>
      </c>
      <c r="D232" s="87" t="s">
        <v>3029</v>
      </c>
      <c r="E232" s="87"/>
      <c r="F232" s="87" t="s">
        <v>568</v>
      </c>
      <c r="G232" s="97">
        <v>42439</v>
      </c>
      <c r="H232" s="87" t="s">
        <v>128</v>
      </c>
      <c r="I232" s="90">
        <v>7.0100000000362561</v>
      </c>
      <c r="J232" s="88" t="s">
        <v>637</v>
      </c>
      <c r="K232" s="88" t="s">
        <v>130</v>
      </c>
      <c r="L232" s="89">
        <v>4.4999999999999998E-2</v>
      </c>
      <c r="M232" s="89">
        <v>2.2600000000099839E-2</v>
      </c>
      <c r="N232" s="90">
        <v>119393.66845900001</v>
      </c>
      <c r="O232" s="98">
        <v>127.52</v>
      </c>
      <c r="P232" s="90">
        <v>152.25081144799998</v>
      </c>
      <c r="Q232" s="91">
        <f t="shared" si="4"/>
        <v>1.9154486397457188E-3</v>
      </c>
      <c r="R232" s="91">
        <f>P232/'סכום נכסי הקרן'!$C$42</f>
        <v>7.7324519823095938E-5</v>
      </c>
    </row>
    <row r="233" spans="2:18">
      <c r="B233" s="86" t="s">
        <v>3291</v>
      </c>
      <c r="C233" s="88" t="s">
        <v>2859</v>
      </c>
      <c r="D233" s="87" t="s">
        <v>3030</v>
      </c>
      <c r="E233" s="87"/>
      <c r="F233" s="87" t="s">
        <v>568</v>
      </c>
      <c r="G233" s="97">
        <v>42549</v>
      </c>
      <c r="H233" s="87" t="s">
        <v>128</v>
      </c>
      <c r="I233" s="90">
        <v>7.0000000000469473</v>
      </c>
      <c r="J233" s="88" t="s">
        <v>637</v>
      </c>
      <c r="K233" s="88" t="s">
        <v>130</v>
      </c>
      <c r="L233" s="89">
        <v>4.4999999999999998E-2</v>
      </c>
      <c r="M233" s="89">
        <v>2.3100000000153047E-2</v>
      </c>
      <c r="N233" s="90">
        <v>83980.112942999986</v>
      </c>
      <c r="O233" s="98">
        <v>126.82</v>
      </c>
      <c r="P233" s="90">
        <v>106.503581827</v>
      </c>
      <c r="Q233" s="91">
        <f t="shared" si="4"/>
        <v>1.3399083985062982E-3</v>
      </c>
      <c r="R233" s="91">
        <f>P233/'סכום נכסי הקרן'!$C$42</f>
        <v>5.4090603825946077E-5</v>
      </c>
    </row>
    <row r="234" spans="2:18">
      <c r="B234" s="86" t="s">
        <v>3291</v>
      </c>
      <c r="C234" s="88" t="s">
        <v>2859</v>
      </c>
      <c r="D234" s="87" t="s">
        <v>3031</v>
      </c>
      <c r="E234" s="87"/>
      <c r="F234" s="87" t="s">
        <v>568</v>
      </c>
      <c r="G234" s="97">
        <v>42604</v>
      </c>
      <c r="H234" s="87" t="s">
        <v>128</v>
      </c>
      <c r="I234" s="90">
        <v>6.9299999999982962</v>
      </c>
      <c r="J234" s="88" t="s">
        <v>637</v>
      </c>
      <c r="K234" s="88" t="s">
        <v>130</v>
      </c>
      <c r="L234" s="89">
        <v>4.4999999999999998E-2</v>
      </c>
      <c r="M234" s="89">
        <v>2.6699999999972582E-2</v>
      </c>
      <c r="N234" s="90">
        <v>109818.61493500001</v>
      </c>
      <c r="O234" s="98">
        <v>122.87</v>
      </c>
      <c r="P234" s="90">
        <v>134.93413231099998</v>
      </c>
      <c r="Q234" s="91">
        <f t="shared" si="4"/>
        <v>1.6975896399648975E-3</v>
      </c>
      <c r="R234" s="91">
        <f>P234/'סכום נכסי הקרן'!$C$42</f>
        <v>6.8529795601501408E-5</v>
      </c>
    </row>
    <row r="235" spans="2:18">
      <c r="B235" s="86" t="s">
        <v>3292</v>
      </c>
      <c r="C235" s="88" t="s">
        <v>2859</v>
      </c>
      <c r="D235" s="87" t="s">
        <v>3032</v>
      </c>
      <c r="E235" s="87"/>
      <c r="F235" s="87" t="s">
        <v>568</v>
      </c>
      <c r="G235" s="97">
        <v>44347</v>
      </c>
      <c r="H235" s="87" t="s">
        <v>128</v>
      </c>
      <c r="I235" s="90">
        <v>2.639999999998377</v>
      </c>
      <c r="J235" s="88" t="s">
        <v>126</v>
      </c>
      <c r="K235" s="88" t="s">
        <v>130</v>
      </c>
      <c r="L235" s="89">
        <v>5.2499999999999998E-2</v>
      </c>
      <c r="M235" s="89">
        <v>5.5699999999970141E-2</v>
      </c>
      <c r="N235" s="90">
        <v>346655.27620900003</v>
      </c>
      <c r="O235" s="98">
        <v>99.53</v>
      </c>
      <c r="P235" s="90">
        <v>345.02607037899998</v>
      </c>
      <c r="Q235" s="91">
        <f t="shared" si="4"/>
        <v>4.3407303442187847E-3</v>
      </c>
      <c r="R235" s="91">
        <f>P235/'סכום נכסי הקרן'!$C$42</f>
        <v>1.7523043039818453E-4</v>
      </c>
    </row>
    <row r="236" spans="2:18">
      <c r="B236" s="86" t="s">
        <v>3292</v>
      </c>
      <c r="C236" s="88" t="s">
        <v>2859</v>
      </c>
      <c r="D236" s="87">
        <v>9199</v>
      </c>
      <c r="E236" s="87"/>
      <c r="F236" s="87" t="s">
        <v>568</v>
      </c>
      <c r="G236" s="97">
        <v>44788</v>
      </c>
      <c r="H236" s="87" t="s">
        <v>128</v>
      </c>
      <c r="I236" s="90">
        <v>2.6400000000018227</v>
      </c>
      <c r="J236" s="88" t="s">
        <v>126</v>
      </c>
      <c r="K236" s="88" t="s">
        <v>130</v>
      </c>
      <c r="L236" s="89">
        <v>5.2499999999999998E-2</v>
      </c>
      <c r="M236" s="89">
        <v>5.569999999995847E-2</v>
      </c>
      <c r="N236" s="90">
        <v>198433.31101800001</v>
      </c>
      <c r="O236" s="98">
        <v>99.53</v>
      </c>
      <c r="P236" s="90">
        <v>197.50071672600001</v>
      </c>
      <c r="Q236" s="91">
        <f t="shared" si="4"/>
        <v>2.4847321048980246E-3</v>
      </c>
      <c r="R236" s="91">
        <f>P236/'סכום נכסי הקרן'!$C$42</f>
        <v>1.0030585676563799E-4</v>
      </c>
    </row>
    <row r="237" spans="2:18">
      <c r="B237" s="86" t="s">
        <v>3292</v>
      </c>
      <c r="C237" s="88" t="s">
        <v>2859</v>
      </c>
      <c r="D237" s="87">
        <v>9255</v>
      </c>
      <c r="E237" s="87"/>
      <c r="F237" s="87" t="s">
        <v>568</v>
      </c>
      <c r="G237" s="97">
        <v>44825</v>
      </c>
      <c r="H237" s="87" t="s">
        <v>128</v>
      </c>
      <c r="I237" s="90">
        <v>2.6399999999921664</v>
      </c>
      <c r="J237" s="88" t="s">
        <v>126</v>
      </c>
      <c r="K237" s="88" t="s">
        <v>130</v>
      </c>
      <c r="L237" s="89">
        <v>5.2499999999999998E-2</v>
      </c>
      <c r="M237" s="89">
        <v>5.5699999999960836E-2</v>
      </c>
      <c r="N237" s="90">
        <v>128249.394438</v>
      </c>
      <c r="O237" s="98">
        <v>99.53</v>
      </c>
      <c r="P237" s="90">
        <v>127.64664964999999</v>
      </c>
      <c r="Q237" s="91">
        <f t="shared" si="4"/>
        <v>1.6059067213818955E-3</v>
      </c>
      <c r="R237" s="91">
        <f>P237/'סכום נכסי הקרן'!$C$42</f>
        <v>6.4828658693778446E-5</v>
      </c>
    </row>
    <row r="238" spans="2:18">
      <c r="B238" s="86" t="s">
        <v>3033</v>
      </c>
      <c r="C238" s="88" t="s">
        <v>2859</v>
      </c>
      <c r="D238" s="87">
        <v>9287</v>
      </c>
      <c r="E238" s="87"/>
      <c r="F238" s="87" t="s">
        <v>568</v>
      </c>
      <c r="G238" s="97">
        <v>44861</v>
      </c>
      <c r="H238" s="87" t="s">
        <v>128</v>
      </c>
      <c r="I238" s="90">
        <v>2.6399999999715744</v>
      </c>
      <c r="J238" s="88" t="s">
        <v>126</v>
      </c>
      <c r="K238" s="88" t="s">
        <v>130</v>
      </c>
      <c r="L238" s="89">
        <v>5.2499999999999998E-2</v>
      </c>
      <c r="M238" s="89">
        <v>5.5699999999386518E-2</v>
      </c>
      <c r="N238" s="90">
        <v>69276.852200000008</v>
      </c>
      <c r="O238" s="98">
        <v>99.53</v>
      </c>
      <c r="P238" s="90">
        <v>68.951265638999985</v>
      </c>
      <c r="Q238" s="91">
        <f t="shared" si="4"/>
        <v>8.6746735022871497E-4</v>
      </c>
      <c r="R238" s="91">
        <f>P238/'סכום נכסי הקרן'!$C$42</f>
        <v>3.5018686968058498E-5</v>
      </c>
    </row>
    <row r="239" spans="2:18">
      <c r="B239" s="86" t="s">
        <v>3034</v>
      </c>
      <c r="C239" s="88" t="s">
        <v>2859</v>
      </c>
      <c r="D239" s="87">
        <v>9339</v>
      </c>
      <c r="E239" s="87"/>
      <c r="F239" s="87" t="s">
        <v>568</v>
      </c>
      <c r="G239" s="97">
        <v>44895</v>
      </c>
      <c r="H239" s="87" t="s">
        <v>128</v>
      </c>
      <c r="I239" s="90">
        <v>2.639999999997908</v>
      </c>
      <c r="J239" s="88" t="s">
        <v>126</v>
      </c>
      <c r="K239" s="88" t="s">
        <v>130</v>
      </c>
      <c r="L239" s="89">
        <v>5.2499999999999998E-2</v>
      </c>
      <c r="M239" s="89">
        <v>5.5699999999937237E-2</v>
      </c>
      <c r="N239" s="90">
        <v>96066.344333000001</v>
      </c>
      <c r="O239" s="98">
        <v>99.53</v>
      </c>
      <c r="P239" s="90">
        <v>95.614853180000011</v>
      </c>
      <c r="Q239" s="91">
        <f t="shared" si="4"/>
        <v>1.2029186493082793E-3</v>
      </c>
      <c r="R239" s="91">
        <f>P239/'סכום נכסי הקרן'!$C$42</f>
        <v>4.856048082623497E-5</v>
      </c>
    </row>
    <row r="240" spans="2:18">
      <c r="B240" s="86" t="s">
        <v>3035</v>
      </c>
      <c r="C240" s="88" t="s">
        <v>2859</v>
      </c>
      <c r="D240" s="87">
        <v>9388</v>
      </c>
      <c r="E240" s="87"/>
      <c r="F240" s="87" t="s">
        <v>568</v>
      </c>
      <c r="G240" s="97">
        <v>44921</v>
      </c>
      <c r="H240" s="87" t="s">
        <v>128</v>
      </c>
      <c r="I240" s="90">
        <v>2.6400000000125132</v>
      </c>
      <c r="J240" s="88" t="s">
        <v>126</v>
      </c>
      <c r="K240" s="88" t="s">
        <v>130</v>
      </c>
      <c r="L240" s="89">
        <v>5.2499999999999998E-2</v>
      </c>
      <c r="M240" s="89">
        <v>5.5700000000202227E-2</v>
      </c>
      <c r="N240" s="90">
        <v>179856.10372700001</v>
      </c>
      <c r="O240" s="98">
        <v>99.53</v>
      </c>
      <c r="P240" s="90">
        <v>179.01081853399998</v>
      </c>
      <c r="Q240" s="91">
        <f t="shared" si="4"/>
        <v>2.2521129812029142E-3</v>
      </c>
      <c r="R240" s="91">
        <f>P240/'סכום נכסי הקרן'!$C$42</f>
        <v>9.0915282845691156E-5</v>
      </c>
    </row>
    <row r="241" spans="2:18">
      <c r="B241" s="86" t="s">
        <v>3292</v>
      </c>
      <c r="C241" s="88" t="s">
        <v>2859</v>
      </c>
      <c r="D241" s="87">
        <v>8814</v>
      </c>
      <c r="E241" s="87"/>
      <c r="F241" s="87" t="s">
        <v>568</v>
      </c>
      <c r="G241" s="97">
        <v>44558</v>
      </c>
      <c r="H241" s="87" t="s">
        <v>128</v>
      </c>
      <c r="I241" s="90">
        <v>2.6400000000119399</v>
      </c>
      <c r="J241" s="88" t="s">
        <v>126</v>
      </c>
      <c r="K241" s="88" t="s">
        <v>130</v>
      </c>
      <c r="L241" s="89">
        <v>5.2499999999999998E-2</v>
      </c>
      <c r="M241" s="89">
        <v>5.5700000000086354E-2</v>
      </c>
      <c r="N241" s="90">
        <v>94247.046434999997</v>
      </c>
      <c r="O241" s="98">
        <v>99.53</v>
      </c>
      <c r="P241" s="90">
        <v>93.804105466999999</v>
      </c>
      <c r="Q241" s="91">
        <f t="shared" si="4"/>
        <v>1.1801378561499245E-3</v>
      </c>
      <c r="R241" s="91">
        <f>P241/'סכום נכסי הקרן'!$C$42</f>
        <v>4.7640845678830083E-5</v>
      </c>
    </row>
    <row r="242" spans="2:18">
      <c r="B242" s="86" t="s">
        <v>3292</v>
      </c>
      <c r="C242" s="88" t="s">
        <v>2859</v>
      </c>
      <c r="D242" s="87">
        <v>9003</v>
      </c>
      <c r="E242" s="87"/>
      <c r="F242" s="87" t="s">
        <v>568</v>
      </c>
      <c r="G242" s="97">
        <v>44644</v>
      </c>
      <c r="H242" s="87" t="s">
        <v>128</v>
      </c>
      <c r="I242" s="90">
        <v>2.6400000000163213</v>
      </c>
      <c r="J242" s="88" t="s">
        <v>126</v>
      </c>
      <c r="K242" s="88" t="s">
        <v>130</v>
      </c>
      <c r="L242" s="89">
        <v>5.2499999999999998E-2</v>
      </c>
      <c r="M242" s="89">
        <v>5.5700000000248523E-2</v>
      </c>
      <c r="N242" s="90">
        <v>135432.280348</v>
      </c>
      <c r="O242" s="98">
        <v>99.53</v>
      </c>
      <c r="P242" s="90">
        <v>134.79577764499999</v>
      </c>
      <c r="Q242" s="91">
        <f t="shared" si="4"/>
        <v>1.6958490170133891E-3</v>
      </c>
      <c r="R242" s="91">
        <f>P242/'סכום נכסי הקרן'!$C$42</f>
        <v>6.8459528599230688E-5</v>
      </c>
    </row>
    <row r="243" spans="2:18">
      <c r="B243" s="86" t="s">
        <v>3292</v>
      </c>
      <c r="C243" s="88" t="s">
        <v>2859</v>
      </c>
      <c r="D243" s="87">
        <v>9096</v>
      </c>
      <c r="E243" s="87"/>
      <c r="F243" s="87" t="s">
        <v>568</v>
      </c>
      <c r="G243" s="97">
        <v>44711</v>
      </c>
      <c r="H243" s="87" t="s">
        <v>128</v>
      </c>
      <c r="I243" s="90">
        <v>2.6399999999958967</v>
      </c>
      <c r="J243" s="88" t="s">
        <v>126</v>
      </c>
      <c r="K243" s="88" t="s">
        <v>130</v>
      </c>
      <c r="L243" s="89">
        <v>5.2499999999999998E-2</v>
      </c>
      <c r="M243" s="89">
        <v>5.56999999999978E-2</v>
      </c>
      <c r="N243" s="90">
        <v>137109.46442199999</v>
      </c>
      <c r="O243" s="98">
        <v>99.53</v>
      </c>
      <c r="P243" s="90">
        <v>136.46507927900001</v>
      </c>
      <c r="Q243" s="91">
        <f t="shared" si="4"/>
        <v>1.7168502945353989E-3</v>
      </c>
      <c r="R243" s="91">
        <f>P243/'סכום נכסי הקרן'!$C$42</f>
        <v>6.930732669016596E-5</v>
      </c>
    </row>
    <row r="244" spans="2:18">
      <c r="B244" s="86" t="s">
        <v>3292</v>
      </c>
      <c r="C244" s="88" t="s">
        <v>2859</v>
      </c>
      <c r="D244" s="87">
        <v>9127</v>
      </c>
      <c r="E244" s="87"/>
      <c r="F244" s="87" t="s">
        <v>568</v>
      </c>
      <c r="G244" s="97">
        <v>44738</v>
      </c>
      <c r="H244" s="87" t="s">
        <v>128</v>
      </c>
      <c r="I244" s="90">
        <v>2.6400000000199881</v>
      </c>
      <c r="J244" s="88" t="s">
        <v>126</v>
      </c>
      <c r="K244" s="88" t="s">
        <v>130</v>
      </c>
      <c r="L244" s="89">
        <v>5.2499999999999998E-2</v>
      </c>
      <c r="M244" s="89">
        <v>5.570000000041226E-2</v>
      </c>
      <c r="N244" s="90">
        <v>80425.672571999996</v>
      </c>
      <c r="O244" s="98">
        <v>99.53</v>
      </c>
      <c r="P244" s="90">
        <v>80.047689309999996</v>
      </c>
      <c r="Q244" s="91">
        <f t="shared" si="4"/>
        <v>1.0070700848513708E-3</v>
      </c>
      <c r="R244" s="91">
        <f>P244/'סכום נכסי הקרן'!$C$42</f>
        <v>4.0654293267646354E-5</v>
      </c>
    </row>
    <row r="245" spans="2:18">
      <c r="B245" s="86" t="s">
        <v>3293</v>
      </c>
      <c r="C245" s="88" t="s">
        <v>2859</v>
      </c>
      <c r="D245" s="87" t="s">
        <v>3036</v>
      </c>
      <c r="E245" s="87"/>
      <c r="F245" s="87" t="s">
        <v>568</v>
      </c>
      <c r="G245" s="97">
        <v>43530</v>
      </c>
      <c r="H245" s="87" t="s">
        <v>128</v>
      </c>
      <c r="I245" s="90">
        <v>3.4799999999980362</v>
      </c>
      <c r="J245" s="88" t="s">
        <v>298</v>
      </c>
      <c r="K245" s="88" t="s">
        <v>130</v>
      </c>
      <c r="L245" s="89">
        <v>6.5500000000000003E-2</v>
      </c>
      <c r="M245" s="140">
        <v>5.8799999999999998E-2</v>
      </c>
      <c r="N245" s="90">
        <v>923762.44211799989</v>
      </c>
      <c r="O245" s="98">
        <v>105.88</v>
      </c>
      <c r="P245" s="90">
        <v>978.07958510400022</v>
      </c>
      <c r="Q245" s="91">
        <f t="shared" si="4"/>
        <v>1.2305098363895286E-2</v>
      </c>
      <c r="R245" s="91">
        <f>P245/'סכום נכסי הקרן'!$C$42</f>
        <v>4.9674306197553745E-4</v>
      </c>
    </row>
    <row r="246" spans="2:18">
      <c r="B246" s="86" t="s">
        <v>3294</v>
      </c>
      <c r="C246" s="88" t="s">
        <v>2859</v>
      </c>
      <c r="D246" s="87" t="s">
        <v>3037</v>
      </c>
      <c r="E246" s="87"/>
      <c r="F246" s="87" t="s">
        <v>599</v>
      </c>
      <c r="G246" s="97">
        <v>44294</v>
      </c>
      <c r="H246" s="87" t="s">
        <v>128</v>
      </c>
      <c r="I246" s="90">
        <v>7.749999999996108</v>
      </c>
      <c r="J246" s="88" t="s">
        <v>637</v>
      </c>
      <c r="K246" s="88" t="s">
        <v>130</v>
      </c>
      <c r="L246" s="89">
        <v>0.03</v>
      </c>
      <c r="M246" s="89">
        <v>4.8799999999951209E-2</v>
      </c>
      <c r="N246" s="90">
        <v>409645.97545200004</v>
      </c>
      <c r="O246" s="98">
        <v>94.05</v>
      </c>
      <c r="P246" s="90">
        <v>385.27202952599998</v>
      </c>
      <c r="Q246" s="91">
        <f t="shared" si="4"/>
        <v>4.8470597816136851E-3</v>
      </c>
      <c r="R246" s="91">
        <f>P246/'סכום נכסי הקרן'!$C$42</f>
        <v>1.9567038363235557E-4</v>
      </c>
    </row>
    <row r="247" spans="2:18">
      <c r="B247" s="86" t="s">
        <v>3295</v>
      </c>
      <c r="C247" s="88" t="s">
        <v>2859</v>
      </c>
      <c r="D247" s="87" t="s">
        <v>3038</v>
      </c>
      <c r="E247" s="87"/>
      <c r="F247" s="87" t="s">
        <v>599</v>
      </c>
      <c r="G247" s="97">
        <v>42326</v>
      </c>
      <c r="H247" s="87" t="s">
        <v>128</v>
      </c>
      <c r="I247" s="90">
        <v>6.6200000000056507</v>
      </c>
      <c r="J247" s="88" t="s">
        <v>637</v>
      </c>
      <c r="K247" s="88" t="s">
        <v>130</v>
      </c>
      <c r="L247" s="89">
        <v>6.5500000000000003E-2</v>
      </c>
      <c r="M247" s="89">
        <v>7.4299999999770827E-2</v>
      </c>
      <c r="N247" s="90">
        <v>32848.714829999997</v>
      </c>
      <c r="O247" s="98">
        <v>96.97</v>
      </c>
      <c r="P247" s="90">
        <v>31.853269011000002</v>
      </c>
      <c r="Q247" s="91">
        <f t="shared" si="4"/>
        <v>4.0074204017896486E-4</v>
      </c>
      <c r="R247" s="91">
        <f>P247/'סכום נכסי הקרן'!$C$42</f>
        <v>1.6177508071362286E-5</v>
      </c>
    </row>
    <row r="248" spans="2:18">
      <c r="B248" s="86" t="s">
        <v>3295</v>
      </c>
      <c r="C248" s="88" t="s">
        <v>2859</v>
      </c>
      <c r="D248" s="87" t="s">
        <v>3039</v>
      </c>
      <c r="E248" s="87"/>
      <c r="F248" s="87" t="s">
        <v>599</v>
      </c>
      <c r="G248" s="97">
        <v>42606</v>
      </c>
      <c r="H248" s="87" t="s">
        <v>128</v>
      </c>
      <c r="I248" s="90">
        <v>6.609999999999328</v>
      </c>
      <c r="J248" s="88" t="s">
        <v>637</v>
      </c>
      <c r="K248" s="88" t="s">
        <v>130</v>
      </c>
      <c r="L248" s="89">
        <v>6.5500000000000003E-2</v>
      </c>
      <c r="M248" s="89">
        <v>7.4399999999973127E-2</v>
      </c>
      <c r="N248" s="90">
        <v>138170.81865100001</v>
      </c>
      <c r="O248" s="98">
        <v>96.9</v>
      </c>
      <c r="P248" s="90">
        <v>133.88697456899999</v>
      </c>
      <c r="Q248" s="91">
        <f t="shared" si="4"/>
        <v>1.6844154778475537E-3</v>
      </c>
      <c r="R248" s="91">
        <f>P248/'סכום נכסי הקרן'!$C$42</f>
        <v>6.7997969407544844E-5</v>
      </c>
    </row>
    <row r="249" spans="2:18">
      <c r="B249" s="86" t="s">
        <v>3295</v>
      </c>
      <c r="C249" s="88" t="s">
        <v>2859</v>
      </c>
      <c r="D249" s="87" t="s">
        <v>3040</v>
      </c>
      <c r="E249" s="87"/>
      <c r="F249" s="87" t="s">
        <v>599</v>
      </c>
      <c r="G249" s="97">
        <v>42648</v>
      </c>
      <c r="H249" s="87" t="s">
        <v>128</v>
      </c>
      <c r="I249" s="90">
        <v>6.6200000000128583</v>
      </c>
      <c r="J249" s="88" t="s">
        <v>637</v>
      </c>
      <c r="K249" s="88" t="s">
        <v>130</v>
      </c>
      <c r="L249" s="89">
        <v>6.5500000000000003E-2</v>
      </c>
      <c r="M249" s="89">
        <v>7.4400000000078126E-2</v>
      </c>
      <c r="N249" s="90">
        <v>126744.88218499999</v>
      </c>
      <c r="O249" s="98">
        <v>96.94</v>
      </c>
      <c r="P249" s="90">
        <v>122.865986741</v>
      </c>
      <c r="Q249" s="91">
        <f t="shared" si="4"/>
        <v>1.5457617922413742E-3</v>
      </c>
      <c r="R249" s="91">
        <f>P249/'סכום נכסי הקרן'!$C$42</f>
        <v>6.2400675155570732E-5</v>
      </c>
    </row>
    <row r="250" spans="2:18">
      <c r="B250" s="86" t="s">
        <v>3295</v>
      </c>
      <c r="C250" s="88" t="s">
        <v>2859</v>
      </c>
      <c r="D250" s="87" t="s">
        <v>3041</v>
      </c>
      <c r="E250" s="87"/>
      <c r="F250" s="87" t="s">
        <v>599</v>
      </c>
      <c r="G250" s="97">
        <v>42718</v>
      </c>
      <c r="H250" s="87" t="s">
        <v>128</v>
      </c>
      <c r="I250" s="90">
        <v>6.619999999977165</v>
      </c>
      <c r="J250" s="88" t="s">
        <v>637</v>
      </c>
      <c r="K250" s="88" t="s">
        <v>130</v>
      </c>
      <c r="L250" s="89">
        <v>6.5500000000000003E-2</v>
      </c>
      <c r="M250" s="89">
        <v>7.4399999999822899E-2</v>
      </c>
      <c r="N250" s="90">
        <v>88553.461792999995</v>
      </c>
      <c r="O250" s="98">
        <v>96.93</v>
      </c>
      <c r="P250" s="90">
        <v>85.834518458000005</v>
      </c>
      <c r="Q250" s="91">
        <f t="shared" si="4"/>
        <v>1.0798734670767803E-3</v>
      </c>
      <c r="R250" s="91">
        <f>P250/'סכום נכסי הקרן'!$C$42</f>
        <v>4.3593284402811652E-5</v>
      </c>
    </row>
    <row r="251" spans="2:18">
      <c r="B251" s="86" t="s">
        <v>3295</v>
      </c>
      <c r="C251" s="88" t="s">
        <v>2859</v>
      </c>
      <c r="D251" s="87" t="s">
        <v>3042</v>
      </c>
      <c r="E251" s="87"/>
      <c r="F251" s="87" t="s">
        <v>599</v>
      </c>
      <c r="G251" s="97">
        <v>42900</v>
      </c>
      <c r="H251" s="87" t="s">
        <v>128</v>
      </c>
      <c r="I251" s="90">
        <v>6.5999999999704118</v>
      </c>
      <c r="J251" s="88" t="s">
        <v>637</v>
      </c>
      <c r="K251" s="88" t="s">
        <v>130</v>
      </c>
      <c r="L251" s="89">
        <v>6.5500000000000003E-2</v>
      </c>
      <c r="M251" s="89">
        <v>7.4799999999704117E-2</v>
      </c>
      <c r="N251" s="90">
        <v>104894.93955800001</v>
      </c>
      <c r="O251" s="98">
        <v>96.66</v>
      </c>
      <c r="P251" s="90">
        <v>101.39103415000001</v>
      </c>
      <c r="Q251" s="91">
        <f t="shared" si="4"/>
        <v>1.2755880681224472E-3</v>
      </c>
      <c r="R251" s="91">
        <f>P251/'סכום נכסי הקרן'!$C$42</f>
        <v>5.1494064008279951E-5</v>
      </c>
    </row>
    <row r="252" spans="2:18">
      <c r="B252" s="86" t="s">
        <v>3295</v>
      </c>
      <c r="C252" s="88" t="s">
        <v>2859</v>
      </c>
      <c r="D252" s="87" t="s">
        <v>3043</v>
      </c>
      <c r="E252" s="87"/>
      <c r="F252" s="87" t="s">
        <v>599</v>
      </c>
      <c r="G252" s="97">
        <v>43075</v>
      </c>
      <c r="H252" s="87" t="s">
        <v>128</v>
      </c>
      <c r="I252" s="90">
        <v>6.600000000095477</v>
      </c>
      <c r="J252" s="88" t="s">
        <v>637</v>
      </c>
      <c r="K252" s="88" t="s">
        <v>130</v>
      </c>
      <c r="L252" s="89">
        <v>6.5500000000000003E-2</v>
      </c>
      <c r="M252" s="89">
        <v>7.5000000001034323E-2</v>
      </c>
      <c r="N252" s="90">
        <v>65087.904221000004</v>
      </c>
      <c r="O252" s="98">
        <v>96.55</v>
      </c>
      <c r="P252" s="90">
        <v>62.842115745000001</v>
      </c>
      <c r="Q252" s="91">
        <f t="shared" si="4"/>
        <v>7.9060889053858975E-4</v>
      </c>
      <c r="R252" s="91">
        <f>P252/'סכום נכסי הקרן'!$C$42</f>
        <v>3.19159968898371E-5</v>
      </c>
    </row>
    <row r="253" spans="2:18">
      <c r="B253" s="86" t="s">
        <v>3295</v>
      </c>
      <c r="C253" s="88" t="s">
        <v>2859</v>
      </c>
      <c r="D253" s="87" t="s">
        <v>3044</v>
      </c>
      <c r="E253" s="87"/>
      <c r="F253" s="87" t="s">
        <v>599</v>
      </c>
      <c r="G253" s="97">
        <v>43292</v>
      </c>
      <c r="H253" s="87" t="s">
        <v>128</v>
      </c>
      <c r="I253" s="90">
        <v>6.599999999967304</v>
      </c>
      <c r="J253" s="88" t="s">
        <v>637</v>
      </c>
      <c r="K253" s="88" t="s">
        <v>130</v>
      </c>
      <c r="L253" s="89">
        <v>6.5500000000000003E-2</v>
      </c>
      <c r="M253" s="89">
        <v>7.5099999999689984E-2</v>
      </c>
      <c r="N253" s="90">
        <v>177479.918645</v>
      </c>
      <c r="O253" s="98">
        <v>96.51</v>
      </c>
      <c r="P253" s="90">
        <v>171.28516718100002</v>
      </c>
      <c r="Q253" s="91">
        <f t="shared" si="4"/>
        <v>2.1549175164660471E-3</v>
      </c>
      <c r="R253" s="91">
        <f>P253/'סכום נכסי הקרן'!$C$42</f>
        <v>8.6991610613603227E-5</v>
      </c>
    </row>
    <row r="254" spans="2:18">
      <c r="B254" s="86" t="s">
        <v>2922</v>
      </c>
      <c r="C254" s="88" t="s">
        <v>2859</v>
      </c>
      <c r="D254" s="87" t="s">
        <v>2923</v>
      </c>
      <c r="E254" s="87"/>
      <c r="F254" s="87" t="s">
        <v>599</v>
      </c>
      <c r="G254" s="97">
        <v>44858</v>
      </c>
      <c r="H254" s="87" t="s">
        <v>128</v>
      </c>
      <c r="I254" s="90">
        <v>5.889999999931141</v>
      </c>
      <c r="J254" s="88" t="s">
        <v>637</v>
      </c>
      <c r="K254" s="88" t="s">
        <v>130</v>
      </c>
      <c r="L254" s="89">
        <v>3.49E-2</v>
      </c>
      <c r="M254" s="89">
        <v>4.0699999999514597E-2</v>
      </c>
      <c r="N254" s="90">
        <v>54131.967614000001</v>
      </c>
      <c r="O254" s="98">
        <v>98.19</v>
      </c>
      <c r="P254" s="90">
        <v>53.152178894000002</v>
      </c>
      <c r="Q254" s="91">
        <f>IFERROR(P254/$P$10,0)</f>
        <v>6.6870099274844177E-4</v>
      </c>
      <c r="R254" s="91">
        <f>P254/'סכום נכסי הקרן'!$C$42</f>
        <v>2.6994711367653828E-5</v>
      </c>
    </row>
    <row r="255" spans="2:18">
      <c r="B255" s="86" t="s">
        <v>2924</v>
      </c>
      <c r="C255" s="88" t="s">
        <v>2859</v>
      </c>
      <c r="D255" s="87" t="s">
        <v>2925</v>
      </c>
      <c r="E255" s="87"/>
      <c r="F255" s="87" t="s">
        <v>599</v>
      </c>
      <c r="G255" s="97">
        <v>44858</v>
      </c>
      <c r="H255" s="87" t="s">
        <v>128</v>
      </c>
      <c r="I255" s="90">
        <v>5.9499999999691804</v>
      </c>
      <c r="J255" s="88" t="s">
        <v>637</v>
      </c>
      <c r="K255" s="88" t="s">
        <v>130</v>
      </c>
      <c r="L255" s="89">
        <v>3.49E-2</v>
      </c>
      <c r="M255" s="89">
        <v>4.0599999999684958E-2</v>
      </c>
      <c r="N255" s="90">
        <v>44617.084945999995</v>
      </c>
      <c r="O255" s="98">
        <v>98.18</v>
      </c>
      <c r="P255" s="90">
        <v>43.805053573000002</v>
      </c>
      <c r="Q255" s="91">
        <f>IFERROR(P255/$P$10,0)</f>
        <v>5.5110596444373449E-4</v>
      </c>
      <c r="R255" s="91">
        <f>P255/'סכום נכסי הקרן'!$C$42</f>
        <v>2.224753156415255E-5</v>
      </c>
    </row>
    <row r="256" spans="2:18">
      <c r="B256" s="86" t="s">
        <v>2926</v>
      </c>
      <c r="C256" s="88" t="s">
        <v>2859</v>
      </c>
      <c r="D256" s="87" t="s">
        <v>2927</v>
      </c>
      <c r="E256" s="87"/>
      <c r="F256" s="87" t="s">
        <v>599</v>
      </c>
      <c r="G256" s="97">
        <v>44858</v>
      </c>
      <c r="H256" s="87" t="s">
        <v>128</v>
      </c>
      <c r="I256" s="90">
        <v>5.799999999967385</v>
      </c>
      <c r="J256" s="88" t="s">
        <v>637</v>
      </c>
      <c r="K256" s="88" t="s">
        <v>130</v>
      </c>
      <c r="L256" s="89">
        <v>3.49E-2</v>
      </c>
      <c r="M256" s="89">
        <v>4.0699999999787996E-2</v>
      </c>
      <c r="N256" s="90">
        <v>56189.239541999996</v>
      </c>
      <c r="O256" s="98">
        <v>98.22</v>
      </c>
      <c r="P256" s="90">
        <v>55.189070931000003</v>
      </c>
      <c r="Q256" s="91">
        <f>IFERROR(P256/$P$10,0)</f>
        <v>6.9432687969429288E-4</v>
      </c>
      <c r="R256" s="91">
        <f>P256/'סכום נכסי הקרן'!$C$42</f>
        <v>2.8029199770011581E-5</v>
      </c>
    </row>
    <row r="257" spans="2:18">
      <c r="B257" s="86" t="s">
        <v>2928</v>
      </c>
      <c r="C257" s="88" t="s">
        <v>2859</v>
      </c>
      <c r="D257" s="87" t="s">
        <v>2929</v>
      </c>
      <c r="E257" s="87"/>
      <c r="F257" s="87" t="s">
        <v>599</v>
      </c>
      <c r="G257" s="97">
        <v>44858</v>
      </c>
      <c r="H257" s="87" t="s">
        <v>128</v>
      </c>
      <c r="I257" s="90">
        <v>5.8399999999642089</v>
      </c>
      <c r="J257" s="88" t="s">
        <v>637</v>
      </c>
      <c r="K257" s="88" t="s">
        <v>130</v>
      </c>
      <c r="L257" s="89">
        <v>3.49E-2</v>
      </c>
      <c r="M257" s="89">
        <v>4.0699999999783749E-2</v>
      </c>
      <c r="N257" s="90">
        <v>68275.71212099999</v>
      </c>
      <c r="O257" s="98">
        <v>98.21</v>
      </c>
      <c r="P257" s="90">
        <v>67.053576734999993</v>
      </c>
      <c r="Q257" s="91">
        <f>IFERROR(P257/$P$10,0)</f>
        <v>8.4359276069282405E-4</v>
      </c>
      <c r="R257" s="91">
        <f>P257/'סכום נכסי הקרן'!$C$42</f>
        <v>3.4054896483923483E-5</v>
      </c>
    </row>
    <row r="258" spans="2:18">
      <c r="B258" s="86" t="s">
        <v>2940</v>
      </c>
      <c r="C258" s="88" t="s">
        <v>2859</v>
      </c>
      <c r="D258" s="87" t="s">
        <v>2941</v>
      </c>
      <c r="E258" s="87"/>
      <c r="F258" s="87" t="s">
        <v>599</v>
      </c>
      <c r="G258" s="97">
        <v>44858</v>
      </c>
      <c r="H258" s="87" t="s">
        <v>128</v>
      </c>
      <c r="I258" s="90">
        <v>6.0499999999443119</v>
      </c>
      <c r="J258" s="88" t="s">
        <v>637</v>
      </c>
      <c r="K258" s="88" t="s">
        <v>130</v>
      </c>
      <c r="L258" s="89">
        <v>3.49E-2</v>
      </c>
      <c r="M258" s="89">
        <v>4.0599999999584864E-2</v>
      </c>
      <c r="N258" s="90">
        <v>40245.382098000002</v>
      </c>
      <c r="O258" s="98">
        <v>98.16</v>
      </c>
      <c r="P258" s="90">
        <v>39.504866444000001</v>
      </c>
      <c r="Q258" s="91">
        <f>IFERROR(P258/$P$10,0)</f>
        <v>4.9700584170180538E-4</v>
      </c>
      <c r="R258" s="91">
        <f>P258/'סכום נכסי הקרן'!$C$42</f>
        <v>2.006357010124141E-5</v>
      </c>
    </row>
    <row r="259" spans="2:18">
      <c r="B259" s="86" t="s">
        <v>3296</v>
      </c>
      <c r="C259" s="88" t="s">
        <v>2848</v>
      </c>
      <c r="D259" s="87" t="s">
        <v>3045</v>
      </c>
      <c r="E259" s="87"/>
      <c r="F259" s="87" t="s">
        <v>599</v>
      </c>
      <c r="G259" s="97">
        <v>42372</v>
      </c>
      <c r="H259" s="87" t="s">
        <v>128</v>
      </c>
      <c r="I259" s="90">
        <v>9.960000000002081</v>
      </c>
      <c r="J259" s="88" t="s">
        <v>126</v>
      </c>
      <c r="K259" s="88" t="s">
        <v>130</v>
      </c>
      <c r="L259" s="89">
        <v>6.7000000000000004E-2</v>
      </c>
      <c r="M259" s="89">
        <v>2.9000000000001268E-2</v>
      </c>
      <c r="N259" s="90">
        <v>506856.04714700003</v>
      </c>
      <c r="O259" s="98">
        <v>155.55000000000001</v>
      </c>
      <c r="P259" s="90">
        <v>788.41460614100004</v>
      </c>
      <c r="Q259" s="91">
        <f t="shared" si="4"/>
        <v>9.9189467072510196E-3</v>
      </c>
      <c r="R259" s="91">
        <f>P259/'סכום נכסי הקרן'!$C$42</f>
        <v>4.0041678767794165E-4</v>
      </c>
    </row>
    <row r="260" spans="2:18">
      <c r="B260" s="86" t="s">
        <v>3046</v>
      </c>
      <c r="C260" s="88" t="s">
        <v>2859</v>
      </c>
      <c r="D260" s="87" t="s">
        <v>3047</v>
      </c>
      <c r="E260" s="125"/>
      <c r="F260" s="87" t="s">
        <v>620</v>
      </c>
      <c r="G260" s="97">
        <v>44871</v>
      </c>
      <c r="H260" s="87"/>
      <c r="I260" s="90">
        <v>5.6899999999940096</v>
      </c>
      <c r="J260" s="88" t="s">
        <v>280</v>
      </c>
      <c r="K260" s="88" t="s">
        <v>130</v>
      </c>
      <c r="L260" s="89">
        <v>0.05</v>
      </c>
      <c r="M260" s="89">
        <v>5.3599999999938211E-2</v>
      </c>
      <c r="N260" s="90">
        <v>644361.14837900002</v>
      </c>
      <c r="O260" s="98">
        <v>99.47</v>
      </c>
      <c r="P260" s="90">
        <v>640.946033736</v>
      </c>
      <c r="Q260" s="91">
        <f t="shared" ref="Q260:Q310" si="5">IFERROR(P260/$P$10,0)</f>
        <v>8.0636628257928569E-3</v>
      </c>
      <c r="R260" s="91">
        <f>P260/'סכום נכסי הקרן'!$C$42</f>
        <v>3.2552105187354718E-4</v>
      </c>
    </row>
    <row r="261" spans="2:18">
      <c r="B261" s="86" t="s">
        <v>3297</v>
      </c>
      <c r="C261" s="88" t="s">
        <v>2859</v>
      </c>
      <c r="D261" s="87" t="s">
        <v>3048</v>
      </c>
      <c r="E261" s="87"/>
      <c r="F261" s="87" t="s">
        <v>620</v>
      </c>
      <c r="G261" s="97">
        <v>41534</v>
      </c>
      <c r="H261" s="87"/>
      <c r="I261" s="90">
        <v>5.8400000000007548</v>
      </c>
      <c r="J261" s="88" t="s">
        <v>538</v>
      </c>
      <c r="K261" s="88" t="s">
        <v>130</v>
      </c>
      <c r="L261" s="89">
        <v>3.9842000000000002E-2</v>
      </c>
      <c r="M261" s="89">
        <v>2.8900000000001543E-2</v>
      </c>
      <c r="N261" s="90">
        <v>2516431.8123579999</v>
      </c>
      <c r="O261" s="98">
        <v>115.76</v>
      </c>
      <c r="P261" s="90">
        <v>2913.0214208950001</v>
      </c>
      <c r="Q261" s="91">
        <f t="shared" si="5"/>
        <v>3.6648362429970924E-2</v>
      </c>
      <c r="R261" s="91">
        <f>P261/'סכום נכסי הקרן'!$C$42</f>
        <v>1.479453412844569E-3</v>
      </c>
    </row>
    <row r="262" spans="2:18">
      <c r="B262" s="92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90"/>
      <c r="O262" s="98"/>
      <c r="P262" s="87"/>
      <c r="Q262" s="91"/>
      <c r="R262" s="87"/>
    </row>
    <row r="263" spans="2:18">
      <c r="B263" s="79" t="s">
        <v>37</v>
      </c>
      <c r="C263" s="81"/>
      <c r="D263" s="80"/>
      <c r="E263" s="80"/>
      <c r="F263" s="80"/>
      <c r="G263" s="99"/>
      <c r="H263" s="80"/>
      <c r="I263" s="83">
        <v>2.6694893741207451</v>
      </c>
      <c r="J263" s="81"/>
      <c r="K263" s="81"/>
      <c r="L263" s="82"/>
      <c r="M263" s="82">
        <v>7.0123927686494059E-2</v>
      </c>
      <c r="N263" s="83"/>
      <c r="O263" s="100"/>
      <c r="P263" s="83">
        <v>6007.5548005629998</v>
      </c>
      <c r="Q263" s="84">
        <f t="shared" si="5"/>
        <v>7.5580304377336205E-2</v>
      </c>
      <c r="R263" s="84">
        <f>P263/'סכום נכסי הקרן'!$C$42</f>
        <v>3.0510923774164957E-3</v>
      </c>
    </row>
    <row r="264" spans="2:18">
      <c r="B264" s="85" t="s">
        <v>35</v>
      </c>
      <c r="C264" s="81"/>
      <c r="D264" s="80"/>
      <c r="E264" s="80"/>
      <c r="F264" s="80"/>
      <c r="G264" s="99"/>
      <c r="H264" s="80"/>
      <c r="I264" s="83">
        <v>2.6694893741207451</v>
      </c>
      <c r="J264" s="81"/>
      <c r="K264" s="81"/>
      <c r="L264" s="82"/>
      <c r="M264" s="82">
        <v>7.0123927686494059E-2</v>
      </c>
      <c r="N264" s="83"/>
      <c r="O264" s="100"/>
      <c r="P264" s="83">
        <v>6007.5548005629998</v>
      </c>
      <c r="Q264" s="84">
        <f t="shared" si="5"/>
        <v>7.5580304377336205E-2</v>
      </c>
      <c r="R264" s="84">
        <f>P264/'סכום נכסי הקרן'!$C$42</f>
        <v>3.0510923774164957E-3</v>
      </c>
    </row>
    <row r="265" spans="2:18">
      <c r="B265" s="86" t="s">
        <v>3298</v>
      </c>
      <c r="C265" s="88" t="s">
        <v>2848</v>
      </c>
      <c r="D265" s="87">
        <v>6211</v>
      </c>
      <c r="E265" s="87"/>
      <c r="F265" s="87" t="s">
        <v>443</v>
      </c>
      <c r="G265" s="97">
        <v>43186</v>
      </c>
      <c r="H265" s="87" t="s">
        <v>250</v>
      </c>
      <c r="I265" s="90">
        <v>3.7799999999929765</v>
      </c>
      <c r="J265" s="88" t="s">
        <v>637</v>
      </c>
      <c r="K265" s="88" t="s">
        <v>129</v>
      </c>
      <c r="L265" s="89">
        <v>4.8000000000000001E-2</v>
      </c>
      <c r="M265" s="89">
        <v>5.8799999999917654E-2</v>
      </c>
      <c r="N265" s="90">
        <v>72045.317454999997</v>
      </c>
      <c r="O265" s="98">
        <v>97.72</v>
      </c>
      <c r="P265" s="90">
        <v>247.74705583299999</v>
      </c>
      <c r="Q265" s="91">
        <f t="shared" si="5"/>
        <v>3.1168750864648369E-3</v>
      </c>
      <c r="R265" s="91">
        <f>P265/'סכום נכסי הקרן'!$C$42</f>
        <v>1.2582476209931632E-4</v>
      </c>
    </row>
    <row r="266" spans="2:18">
      <c r="B266" s="86" t="s">
        <v>3298</v>
      </c>
      <c r="C266" s="88" t="s">
        <v>2848</v>
      </c>
      <c r="D266" s="87">
        <v>6831</v>
      </c>
      <c r="E266" s="87"/>
      <c r="F266" s="87" t="s">
        <v>443</v>
      </c>
      <c r="G266" s="97">
        <v>43552</v>
      </c>
      <c r="H266" s="87" t="s">
        <v>250</v>
      </c>
      <c r="I266" s="90">
        <v>3.7699999999966045</v>
      </c>
      <c r="J266" s="88" t="s">
        <v>637</v>
      </c>
      <c r="K266" s="88" t="s">
        <v>129</v>
      </c>
      <c r="L266" s="89">
        <v>4.5999999999999999E-2</v>
      </c>
      <c r="M266" s="89">
        <v>6.2899999999952799E-2</v>
      </c>
      <c r="N266" s="90">
        <v>35930.960342999999</v>
      </c>
      <c r="O266" s="98">
        <v>95.51</v>
      </c>
      <c r="P266" s="90">
        <v>120.76384113300001</v>
      </c>
      <c r="Q266" s="91">
        <f t="shared" si="5"/>
        <v>1.5193149581844913E-3</v>
      </c>
      <c r="R266" s="91">
        <f>P266/'סכום נכסי הקרן'!$C$42</f>
        <v>6.1333046036284597E-5</v>
      </c>
    </row>
    <row r="267" spans="2:18">
      <c r="B267" s="86" t="s">
        <v>3298</v>
      </c>
      <c r="C267" s="88" t="s">
        <v>2848</v>
      </c>
      <c r="D267" s="87">
        <v>7598</v>
      </c>
      <c r="E267" s="87"/>
      <c r="F267" s="87" t="s">
        <v>443</v>
      </c>
      <c r="G267" s="97">
        <v>43942</v>
      </c>
      <c r="H267" s="87" t="s">
        <v>250</v>
      </c>
      <c r="I267" s="90">
        <v>3.6700000000200648</v>
      </c>
      <c r="J267" s="88" t="s">
        <v>637</v>
      </c>
      <c r="K267" s="88" t="s">
        <v>129</v>
      </c>
      <c r="L267" s="89">
        <v>5.4400000000000004E-2</v>
      </c>
      <c r="M267" s="89">
        <v>7.6500000000565616E-2</v>
      </c>
      <c r="N267" s="90">
        <v>36512.020024000005</v>
      </c>
      <c r="O267" s="98">
        <v>94.26</v>
      </c>
      <c r="P267" s="90">
        <v>121.11071857099999</v>
      </c>
      <c r="Q267" s="91">
        <f t="shared" si="5"/>
        <v>1.52367898035591E-3</v>
      </c>
      <c r="R267" s="91">
        <f>P267/'סכום נכסי הקרן'!$C$42</f>
        <v>6.1509216731703016E-5</v>
      </c>
    </row>
    <row r="268" spans="2:18">
      <c r="B268" s="86" t="s">
        <v>3299</v>
      </c>
      <c r="C268" s="88" t="s">
        <v>2859</v>
      </c>
      <c r="D268" s="87">
        <v>4623</v>
      </c>
      <c r="E268" s="87"/>
      <c r="F268" s="87" t="s">
        <v>3049</v>
      </c>
      <c r="G268" s="97">
        <v>42354</v>
      </c>
      <c r="H268" s="87" t="s">
        <v>3050</v>
      </c>
      <c r="I268" s="90">
        <v>2.4300000000000002</v>
      </c>
      <c r="J268" s="88" t="s">
        <v>1876</v>
      </c>
      <c r="K268" s="88" t="s">
        <v>129</v>
      </c>
      <c r="L268" s="89">
        <v>5.0199999999999995E-2</v>
      </c>
      <c r="M268" s="89">
        <v>6.480000000000001E-2</v>
      </c>
      <c r="N268" s="90">
        <v>172732.75</v>
      </c>
      <c r="O268" s="98">
        <v>99.23</v>
      </c>
      <c r="P268" s="90">
        <v>603.16608999999994</v>
      </c>
      <c r="Q268" s="91">
        <f t="shared" si="5"/>
        <v>7.5883580234699672E-3</v>
      </c>
      <c r="R268" s="91">
        <f>P268/'סכום נכסי הקרן'!$C$42</f>
        <v>3.0633352846696398E-4</v>
      </c>
    </row>
    <row r="269" spans="2:18">
      <c r="B269" s="86" t="s">
        <v>3300</v>
      </c>
      <c r="C269" s="88" t="s">
        <v>2859</v>
      </c>
      <c r="D269" s="87" t="s">
        <v>3051</v>
      </c>
      <c r="E269" s="87"/>
      <c r="F269" s="87" t="s">
        <v>3049</v>
      </c>
      <c r="G269" s="97">
        <v>43185</v>
      </c>
      <c r="H269" s="87" t="s">
        <v>3050</v>
      </c>
      <c r="I269" s="90">
        <v>4.2499999999292148</v>
      </c>
      <c r="J269" s="88" t="s">
        <v>1876</v>
      </c>
      <c r="K269" s="88" t="s">
        <v>137</v>
      </c>
      <c r="L269" s="89">
        <v>4.2199999999999994E-2</v>
      </c>
      <c r="M269" s="89">
        <v>7.2699999998792786E-2</v>
      </c>
      <c r="N269" s="90">
        <v>16930.941918999997</v>
      </c>
      <c r="O269" s="98">
        <v>88.37</v>
      </c>
      <c r="P269" s="90">
        <v>38.850001847000001</v>
      </c>
      <c r="Q269" s="91">
        <f t="shared" si="5"/>
        <v>4.887670711520031E-4</v>
      </c>
      <c r="R269" s="91">
        <f>P269/'סכום נכסי הקרן'!$C$42</f>
        <v>1.973098014634672E-5</v>
      </c>
    </row>
    <row r="270" spans="2:18">
      <c r="B270" s="86" t="s">
        <v>3301</v>
      </c>
      <c r="C270" s="88" t="s">
        <v>2859</v>
      </c>
      <c r="D270" s="87">
        <v>6812</v>
      </c>
      <c r="E270" s="87"/>
      <c r="F270" s="87" t="s">
        <v>620</v>
      </c>
      <c r="G270" s="97">
        <v>43536</v>
      </c>
      <c r="H270" s="87"/>
      <c r="I270" s="90">
        <v>3.0000000000000009</v>
      </c>
      <c r="J270" s="88" t="s">
        <v>1876</v>
      </c>
      <c r="K270" s="88" t="s">
        <v>129</v>
      </c>
      <c r="L270" s="89">
        <v>6.7621000000000001E-2</v>
      </c>
      <c r="M270" s="89">
        <v>7.4800000000015979E-2</v>
      </c>
      <c r="N270" s="90">
        <v>14357.191323000001</v>
      </c>
      <c r="O270" s="98">
        <v>99.24</v>
      </c>
      <c r="P270" s="90">
        <v>50.138980278999988</v>
      </c>
      <c r="Q270" s="91">
        <f t="shared" si="5"/>
        <v>6.307923134219167E-4</v>
      </c>
      <c r="R270" s="91">
        <f>P270/'סכום נכסי הקרן'!$C$42</f>
        <v>2.5464380370921696E-5</v>
      </c>
    </row>
    <row r="271" spans="2:18">
      <c r="B271" s="86" t="s">
        <v>3301</v>
      </c>
      <c r="C271" s="88" t="s">
        <v>2859</v>
      </c>
      <c r="D271" s="87">
        <v>6872</v>
      </c>
      <c r="E271" s="87"/>
      <c r="F271" s="87" t="s">
        <v>620</v>
      </c>
      <c r="G271" s="97">
        <v>43570</v>
      </c>
      <c r="H271" s="87"/>
      <c r="I271" s="90">
        <v>2.9900000000409919</v>
      </c>
      <c r="J271" s="88" t="s">
        <v>1876</v>
      </c>
      <c r="K271" s="88" t="s">
        <v>129</v>
      </c>
      <c r="L271" s="89">
        <v>6.7452999999999999E-2</v>
      </c>
      <c r="M271" s="89">
        <v>7.5300000000992684E-2</v>
      </c>
      <c r="N271" s="90">
        <v>11584.381208000001</v>
      </c>
      <c r="O271" s="98">
        <v>99.34</v>
      </c>
      <c r="P271" s="90">
        <v>40.496387065999997</v>
      </c>
      <c r="Q271" s="91">
        <f t="shared" si="5"/>
        <v>5.0948004008949919E-4</v>
      </c>
      <c r="R271" s="91">
        <f>P271/'סכום נכסי הקרן'!$C$42</f>
        <v>2.0567139542098103E-5</v>
      </c>
    </row>
    <row r="272" spans="2:18">
      <c r="B272" s="86" t="s">
        <v>3301</v>
      </c>
      <c r="C272" s="88" t="s">
        <v>2859</v>
      </c>
      <c r="D272" s="87">
        <v>7258</v>
      </c>
      <c r="E272" s="87"/>
      <c r="F272" s="87" t="s">
        <v>620</v>
      </c>
      <c r="G272" s="97">
        <v>43774</v>
      </c>
      <c r="H272" s="87"/>
      <c r="I272" s="90">
        <v>3.000000000026998</v>
      </c>
      <c r="J272" s="88" t="s">
        <v>1876</v>
      </c>
      <c r="K272" s="88" t="s">
        <v>129</v>
      </c>
      <c r="L272" s="89">
        <v>6.8148E-2</v>
      </c>
      <c r="M272" s="89">
        <v>7.4000000001187935E-2</v>
      </c>
      <c r="N272" s="90">
        <v>10579.544443000001</v>
      </c>
      <c r="O272" s="98">
        <v>99.49</v>
      </c>
      <c r="P272" s="90">
        <v>37.039546798999993</v>
      </c>
      <c r="Q272" s="91">
        <f t="shared" si="5"/>
        <v>4.6598995997583845E-4</v>
      </c>
      <c r="R272" s="91">
        <f>P272/'סכום נכסי הקרן'!$C$42</f>
        <v>1.8811493636445824E-5</v>
      </c>
    </row>
    <row r="273" spans="2:18">
      <c r="B273" s="86" t="s">
        <v>3302</v>
      </c>
      <c r="C273" s="88" t="s">
        <v>2859</v>
      </c>
      <c r="D273" s="87">
        <v>6861</v>
      </c>
      <c r="E273" s="87"/>
      <c r="F273" s="87" t="s">
        <v>620</v>
      </c>
      <c r="G273" s="97">
        <v>43563</v>
      </c>
      <c r="H273" s="87"/>
      <c r="I273" s="90">
        <v>1.2100000000015969</v>
      </c>
      <c r="J273" s="88" t="s">
        <v>1410</v>
      </c>
      <c r="K273" s="88" t="s">
        <v>129</v>
      </c>
      <c r="L273" s="89">
        <v>6.8239999999999995E-2</v>
      </c>
      <c r="M273" s="89">
        <v>7.8900000000106593E-2</v>
      </c>
      <c r="N273" s="90">
        <v>76541.222286999997</v>
      </c>
      <c r="O273" s="98">
        <v>99.97</v>
      </c>
      <c r="P273" s="90">
        <v>269.26776261699996</v>
      </c>
      <c r="Q273" s="91">
        <f t="shared" si="5"/>
        <v>3.3876244384304136E-3</v>
      </c>
      <c r="R273" s="91">
        <f>P273/'סכום נכסי הקרן'!$C$42</f>
        <v>1.3675461069913671E-4</v>
      </c>
    </row>
    <row r="274" spans="2:18">
      <c r="B274" s="86" t="s">
        <v>3303</v>
      </c>
      <c r="C274" s="88" t="s">
        <v>2859</v>
      </c>
      <c r="D274" s="87">
        <v>6932</v>
      </c>
      <c r="E274" s="87"/>
      <c r="F274" s="87" t="s">
        <v>620</v>
      </c>
      <c r="G274" s="97">
        <v>43098</v>
      </c>
      <c r="H274" s="87"/>
      <c r="I274" s="90">
        <v>2.1900000000157736</v>
      </c>
      <c r="J274" s="88" t="s">
        <v>1876</v>
      </c>
      <c r="K274" s="88" t="s">
        <v>129</v>
      </c>
      <c r="L274" s="89">
        <v>6.8285999999999999E-2</v>
      </c>
      <c r="M274" s="89">
        <v>6.1300000000177587E-2</v>
      </c>
      <c r="N274" s="90">
        <v>25212.643235</v>
      </c>
      <c r="O274" s="98">
        <v>102.18</v>
      </c>
      <c r="P274" s="90">
        <v>90.65745620300001</v>
      </c>
      <c r="Q274" s="91">
        <f t="shared" si="5"/>
        <v>1.1405502507036037E-3</v>
      </c>
      <c r="R274" s="91">
        <f>P274/'סכום נכסי הקרן'!$C$42</f>
        <v>4.6042738311937009E-5</v>
      </c>
    </row>
    <row r="275" spans="2:18">
      <c r="B275" s="86" t="s">
        <v>3052</v>
      </c>
      <c r="C275" s="88" t="s">
        <v>2859</v>
      </c>
      <c r="D275" s="87">
        <v>9335</v>
      </c>
      <c r="E275" s="87"/>
      <c r="F275" s="87" t="s">
        <v>620</v>
      </c>
      <c r="G275" s="97">
        <v>44064</v>
      </c>
      <c r="H275" s="87"/>
      <c r="I275" s="90">
        <v>2.9599999999969535</v>
      </c>
      <c r="J275" s="88" t="s">
        <v>1876</v>
      </c>
      <c r="K275" s="88" t="s">
        <v>129</v>
      </c>
      <c r="L275" s="89">
        <v>7.8285999999999994E-2</v>
      </c>
      <c r="M275" s="89">
        <v>9.4899999999939505E-2</v>
      </c>
      <c r="N275" s="90">
        <v>69459.689559999999</v>
      </c>
      <c r="O275" s="98">
        <v>96.71</v>
      </c>
      <c r="P275" s="90">
        <v>236.38695010699999</v>
      </c>
      <c r="Q275" s="91">
        <f t="shared" si="5"/>
        <v>2.973955000500854E-3</v>
      </c>
      <c r="R275" s="91">
        <f>P275/'סכום נכסי הקרן'!$C$42</f>
        <v>1.2005523803538338E-4</v>
      </c>
    </row>
    <row r="276" spans="2:18">
      <c r="B276" s="86" t="s">
        <v>3303</v>
      </c>
      <c r="C276" s="88" t="s">
        <v>2859</v>
      </c>
      <c r="D276" s="87" t="s">
        <v>3053</v>
      </c>
      <c r="E276" s="87"/>
      <c r="F276" s="87" t="s">
        <v>620</v>
      </c>
      <c r="G276" s="97">
        <v>42817</v>
      </c>
      <c r="H276" s="87"/>
      <c r="I276" s="90">
        <v>2.2199999999636337</v>
      </c>
      <c r="J276" s="88" t="s">
        <v>1876</v>
      </c>
      <c r="K276" s="88" t="s">
        <v>129</v>
      </c>
      <c r="L276" s="89">
        <v>5.7820000000000003E-2</v>
      </c>
      <c r="M276" s="89">
        <v>7.8199999998231282E-2</v>
      </c>
      <c r="N276" s="90">
        <v>7141.479249</v>
      </c>
      <c r="O276" s="98">
        <v>96.29</v>
      </c>
      <c r="P276" s="90">
        <v>24.198510904000003</v>
      </c>
      <c r="Q276" s="91">
        <f t="shared" si="5"/>
        <v>3.04438474607208E-4</v>
      </c>
      <c r="R276" s="91">
        <f>P276/'סכום נכסי הקרן'!$C$42</f>
        <v>1.2289840811290674E-5</v>
      </c>
    </row>
    <row r="277" spans="2:18">
      <c r="B277" s="86" t="s">
        <v>3303</v>
      </c>
      <c r="C277" s="88" t="s">
        <v>2859</v>
      </c>
      <c r="D277" s="87">
        <v>7291</v>
      </c>
      <c r="E277" s="87"/>
      <c r="F277" s="87" t="s">
        <v>620</v>
      </c>
      <c r="G277" s="97">
        <v>43798</v>
      </c>
      <c r="H277" s="87"/>
      <c r="I277" s="90">
        <v>2.1900000002219167</v>
      </c>
      <c r="J277" s="88" t="s">
        <v>1876</v>
      </c>
      <c r="K277" s="88" t="s">
        <v>129</v>
      </c>
      <c r="L277" s="89">
        <v>6.8285999999999999E-2</v>
      </c>
      <c r="M277" s="89">
        <v>6.6800000004248669E-2</v>
      </c>
      <c r="N277" s="90">
        <v>1483.0966959999998</v>
      </c>
      <c r="O277" s="98">
        <v>101.02</v>
      </c>
      <c r="P277" s="90">
        <v>5.2722510569999992</v>
      </c>
      <c r="Q277" s="91">
        <f t="shared" si="5"/>
        <v>6.6329538867368961E-5</v>
      </c>
      <c r="R277" s="91">
        <f>P277/'סכום נכסי הקרן'!$C$42</f>
        <v>2.6776493175445097E-6</v>
      </c>
    </row>
    <row r="278" spans="2:18">
      <c r="B278" s="86" t="s">
        <v>3054</v>
      </c>
      <c r="C278" s="88" t="s">
        <v>2859</v>
      </c>
      <c r="D278" s="87">
        <v>9327</v>
      </c>
      <c r="E278" s="87"/>
      <c r="F278" s="87" t="s">
        <v>620</v>
      </c>
      <c r="G278" s="97">
        <v>44880</v>
      </c>
      <c r="H278" s="87"/>
      <c r="I278" s="90">
        <v>1.5400000002414533</v>
      </c>
      <c r="J278" s="88" t="s">
        <v>3055</v>
      </c>
      <c r="K278" s="88" t="s">
        <v>135</v>
      </c>
      <c r="L278" s="89">
        <v>5.2600000000000001E-2</v>
      </c>
      <c r="M278" s="89">
        <v>6.3400000016211863E-2</v>
      </c>
      <c r="N278" s="90">
        <v>6884.3060529999993</v>
      </c>
      <c r="O278" s="98">
        <v>99.88</v>
      </c>
      <c r="P278" s="90">
        <v>2.3192898359999998</v>
      </c>
      <c r="Q278" s="91">
        <f t="shared" si="5"/>
        <v>2.9178698749067516E-5</v>
      </c>
      <c r="R278" s="91">
        <f>P278/'סכום נכסי הקרן'!$C$42</f>
        <v>1.1779114422686564E-6</v>
      </c>
    </row>
    <row r="279" spans="2:18">
      <c r="B279" s="86" t="s">
        <v>3304</v>
      </c>
      <c r="C279" s="88" t="s">
        <v>2859</v>
      </c>
      <c r="D279" s="87">
        <v>8763</v>
      </c>
      <c r="E279" s="87"/>
      <c r="F279" s="87" t="s">
        <v>620</v>
      </c>
      <c r="G279" s="97">
        <v>44529</v>
      </c>
      <c r="H279" s="87"/>
      <c r="I279" s="90">
        <v>3.2199999999982154</v>
      </c>
      <c r="J279" s="88" t="s">
        <v>3055</v>
      </c>
      <c r="K279" s="88" t="s">
        <v>2792</v>
      </c>
      <c r="L279" s="89">
        <v>6.3299999999999995E-2</v>
      </c>
      <c r="M279" s="89">
        <v>6.8899999999897418E-2</v>
      </c>
      <c r="N279" s="90">
        <v>251145.26774899999</v>
      </c>
      <c r="O279" s="98">
        <v>99.98</v>
      </c>
      <c r="P279" s="90">
        <v>89.69114482800002</v>
      </c>
      <c r="Q279" s="91">
        <f t="shared" si="5"/>
        <v>1.128393206736408E-3</v>
      </c>
      <c r="R279" s="91">
        <f>P279/'סכום נכסי הקרן'!$C$42</f>
        <v>4.5551972040408862E-5</v>
      </c>
    </row>
    <row r="280" spans="2:18">
      <c r="B280" s="86" t="s">
        <v>3305</v>
      </c>
      <c r="C280" s="88" t="s">
        <v>2859</v>
      </c>
      <c r="D280" s="87">
        <v>9040</v>
      </c>
      <c r="E280" s="87"/>
      <c r="F280" s="87" t="s">
        <v>620</v>
      </c>
      <c r="G280" s="97">
        <v>44665</v>
      </c>
      <c r="H280" s="87"/>
      <c r="I280" s="90">
        <v>4.5999999999882357</v>
      </c>
      <c r="J280" s="88" t="s">
        <v>3055</v>
      </c>
      <c r="K280" s="88" t="s">
        <v>131</v>
      </c>
      <c r="L280" s="89">
        <v>5.2839999999999998E-2</v>
      </c>
      <c r="M280" s="89">
        <v>6.4399999999894111E-2</v>
      </c>
      <c r="N280" s="90">
        <v>45627.199999999997</v>
      </c>
      <c r="O280" s="98">
        <v>99.27</v>
      </c>
      <c r="P280" s="90">
        <v>169.98884156999998</v>
      </c>
      <c r="Q280" s="91">
        <f t="shared" si="5"/>
        <v>2.1386086041874047E-3</v>
      </c>
      <c r="R280" s="91">
        <f>P280/'סכום נכסי הקרן'!$C$42</f>
        <v>8.6333238060763365E-5</v>
      </c>
    </row>
    <row r="281" spans="2:18">
      <c r="B281" s="86" t="s">
        <v>3306</v>
      </c>
      <c r="C281" s="88" t="s">
        <v>2859</v>
      </c>
      <c r="D281" s="87">
        <v>9186</v>
      </c>
      <c r="E281" s="87"/>
      <c r="F281" s="87" t="s">
        <v>620</v>
      </c>
      <c r="G281" s="97">
        <v>44778</v>
      </c>
      <c r="H281" s="87"/>
      <c r="I281" s="90">
        <v>3.8299999999930101</v>
      </c>
      <c r="J281" s="88" t="s">
        <v>538</v>
      </c>
      <c r="K281" s="88" t="s">
        <v>131</v>
      </c>
      <c r="L281" s="89">
        <v>5.842E-2</v>
      </c>
      <c r="M281" s="89">
        <v>6.3999999999941742E-2</v>
      </c>
      <c r="N281" s="90">
        <v>27325.479701</v>
      </c>
      <c r="O281" s="98">
        <v>100.44</v>
      </c>
      <c r="P281" s="90">
        <v>103.00375528399999</v>
      </c>
      <c r="Q281" s="91">
        <f t="shared" si="5"/>
        <v>1.2958775133676337E-3</v>
      </c>
      <c r="R281" s="91">
        <f>P281/'סכום נכסי הקרן'!$C$42</f>
        <v>5.2313126226136828E-5</v>
      </c>
    </row>
    <row r="282" spans="2:18">
      <c r="B282" s="86" t="s">
        <v>3306</v>
      </c>
      <c r="C282" s="88" t="s">
        <v>2859</v>
      </c>
      <c r="D282" s="87">
        <v>9187</v>
      </c>
      <c r="E282" s="87"/>
      <c r="F282" s="87" t="s">
        <v>620</v>
      </c>
      <c r="G282" s="97">
        <v>44778</v>
      </c>
      <c r="H282" s="87"/>
      <c r="I282" s="90">
        <v>3.6699999999961461</v>
      </c>
      <c r="J282" s="88" t="s">
        <v>538</v>
      </c>
      <c r="K282" s="88" t="s">
        <v>129</v>
      </c>
      <c r="L282" s="89">
        <v>7.9612000000000002E-2</v>
      </c>
      <c r="M282" s="89">
        <v>9.1799999999921431E-2</v>
      </c>
      <c r="N282" s="90">
        <v>75245.617703000011</v>
      </c>
      <c r="O282" s="98">
        <v>99.98</v>
      </c>
      <c r="P282" s="90">
        <v>264.73637460600003</v>
      </c>
      <c r="Q282" s="91">
        <f t="shared" si="5"/>
        <v>3.3306156059698107E-3</v>
      </c>
      <c r="R282" s="91">
        <f>P282/'סכום נכסי הקרן'!$C$42</f>
        <v>1.3445322787726337E-4</v>
      </c>
    </row>
    <row r="283" spans="2:18">
      <c r="B283" s="86" t="s">
        <v>3307</v>
      </c>
      <c r="C283" s="88" t="s">
        <v>2859</v>
      </c>
      <c r="D283" s="87">
        <v>9047</v>
      </c>
      <c r="E283" s="87"/>
      <c r="F283" s="87" t="s">
        <v>620</v>
      </c>
      <c r="G283" s="97">
        <v>44677</v>
      </c>
      <c r="H283" s="87"/>
      <c r="I283" s="90">
        <v>3.3900000000474777</v>
      </c>
      <c r="J283" s="88" t="s">
        <v>3055</v>
      </c>
      <c r="K283" s="88" t="s">
        <v>2792</v>
      </c>
      <c r="L283" s="89">
        <v>0.10060000000000001</v>
      </c>
      <c r="M283" s="89">
        <v>0.10830000000115199</v>
      </c>
      <c r="N283" s="90">
        <v>76578.670282999999</v>
      </c>
      <c r="O283" s="98">
        <v>99.33</v>
      </c>
      <c r="P283" s="90">
        <v>27.170629589000001</v>
      </c>
      <c r="Q283" s="91">
        <f t="shared" si="5"/>
        <v>3.4183033241211996E-4</v>
      </c>
      <c r="R283" s="91">
        <f>P283/'סכום נכסי הקרן'!$C$42</f>
        <v>1.3799308301080496E-5</v>
      </c>
    </row>
    <row r="284" spans="2:18">
      <c r="B284" s="86" t="s">
        <v>3307</v>
      </c>
      <c r="C284" s="88" t="s">
        <v>2859</v>
      </c>
      <c r="D284" s="87">
        <v>9048</v>
      </c>
      <c r="E284" s="87"/>
      <c r="F284" s="87" t="s">
        <v>620</v>
      </c>
      <c r="G284" s="97">
        <v>44677</v>
      </c>
      <c r="H284" s="87"/>
      <c r="I284" s="90">
        <v>3.6400000000082784</v>
      </c>
      <c r="J284" s="88" t="s">
        <v>3055</v>
      </c>
      <c r="K284" s="88" t="s">
        <v>2792</v>
      </c>
      <c r="L284" s="89">
        <v>6.1399999999999996E-2</v>
      </c>
      <c r="M284" s="89">
        <v>6.6600000000250639E-2</v>
      </c>
      <c r="N284" s="90">
        <v>245842.96818700002</v>
      </c>
      <c r="O284" s="98">
        <v>99.05</v>
      </c>
      <c r="P284" s="90">
        <v>86.980865676999983</v>
      </c>
      <c r="Q284" s="91">
        <f t="shared" si="5"/>
        <v>1.0942955197438674E-3</v>
      </c>
      <c r="R284" s="91">
        <f>P284/'סכום נכסי הקרן'!$C$42</f>
        <v>4.4175486542929572E-5</v>
      </c>
    </row>
    <row r="285" spans="2:18">
      <c r="B285" s="86" t="s">
        <v>3307</v>
      </c>
      <c r="C285" s="88" t="s">
        <v>2859</v>
      </c>
      <c r="D285" s="87">
        <v>9074</v>
      </c>
      <c r="E285" s="87"/>
      <c r="F285" s="87" t="s">
        <v>620</v>
      </c>
      <c r="G285" s="97">
        <v>44684</v>
      </c>
      <c r="H285" s="87"/>
      <c r="I285" s="90">
        <v>3.5599999998727299</v>
      </c>
      <c r="J285" s="88" t="s">
        <v>3055</v>
      </c>
      <c r="K285" s="88" t="s">
        <v>2792</v>
      </c>
      <c r="L285" s="89">
        <v>6.6299999999999998E-2</v>
      </c>
      <c r="M285" s="89">
        <v>7.449999999784096E-2</v>
      </c>
      <c r="N285" s="90">
        <v>12436.441983000001</v>
      </c>
      <c r="O285" s="98">
        <v>99.05</v>
      </c>
      <c r="P285" s="90">
        <v>4.4000952509999998</v>
      </c>
      <c r="Q285" s="91">
        <f t="shared" si="5"/>
        <v>5.5357054475588888E-5</v>
      </c>
      <c r="R285" s="91">
        <f>P285/'סכום נכסי הקרן'!$C$42</f>
        <v>2.2347023915577905E-6</v>
      </c>
    </row>
    <row r="286" spans="2:18">
      <c r="B286" s="86" t="s">
        <v>3307</v>
      </c>
      <c r="C286" s="88" t="s">
        <v>2859</v>
      </c>
      <c r="D286" s="87">
        <v>9220</v>
      </c>
      <c r="E286" s="87"/>
      <c r="F286" s="87" t="s">
        <v>620</v>
      </c>
      <c r="G286" s="97">
        <v>44811</v>
      </c>
      <c r="H286" s="87"/>
      <c r="I286" s="90">
        <v>3.6000000002764434</v>
      </c>
      <c r="J286" s="88" t="s">
        <v>3055</v>
      </c>
      <c r="K286" s="88" t="s">
        <v>2792</v>
      </c>
      <c r="L286" s="89">
        <v>6.7099999999999993E-2</v>
      </c>
      <c r="M286" s="89">
        <v>7.1300000006051051E-2</v>
      </c>
      <c r="N286" s="90">
        <v>18403.483254999999</v>
      </c>
      <c r="O286" s="98">
        <v>99.05</v>
      </c>
      <c r="P286" s="90">
        <v>6.511274062</v>
      </c>
      <c r="Q286" s="91">
        <f t="shared" si="5"/>
        <v>8.1917534142858709E-5</v>
      </c>
      <c r="R286" s="91">
        <f>P286/'סכום נכסי הקרן'!$C$42</f>
        <v>3.3069192570621488E-6</v>
      </c>
    </row>
    <row r="287" spans="2:18">
      <c r="B287" s="86" t="s">
        <v>3308</v>
      </c>
      <c r="C287" s="88" t="s">
        <v>2859</v>
      </c>
      <c r="D287" s="87" t="s">
        <v>3056</v>
      </c>
      <c r="E287" s="87"/>
      <c r="F287" s="87" t="s">
        <v>620</v>
      </c>
      <c r="G287" s="97">
        <v>42870</v>
      </c>
      <c r="H287" s="87"/>
      <c r="I287" s="90">
        <v>1.4300000000030582</v>
      </c>
      <c r="J287" s="88" t="s">
        <v>1876</v>
      </c>
      <c r="K287" s="88" t="s">
        <v>129</v>
      </c>
      <c r="L287" s="89">
        <v>7.0885999999999991E-2</v>
      </c>
      <c r="M287" s="89">
        <v>7.9699999998975424E-2</v>
      </c>
      <c r="N287" s="90">
        <v>7482.6824610000003</v>
      </c>
      <c r="O287" s="98">
        <v>99.34</v>
      </c>
      <c r="P287" s="90">
        <v>26.157771544000003</v>
      </c>
      <c r="Q287" s="91">
        <f t="shared" si="5"/>
        <v>3.290876905430921E-4</v>
      </c>
      <c r="R287" s="91">
        <f>P287/'סכום נכסי הקרן'!$C$42</f>
        <v>1.3284902097043065E-5</v>
      </c>
    </row>
    <row r="288" spans="2:18">
      <c r="B288" s="86" t="s">
        <v>3309</v>
      </c>
      <c r="C288" s="88" t="s">
        <v>2859</v>
      </c>
      <c r="D288" s="87">
        <v>8702</v>
      </c>
      <c r="E288" s="87"/>
      <c r="F288" s="87" t="s">
        <v>620</v>
      </c>
      <c r="G288" s="97">
        <v>44497</v>
      </c>
      <c r="H288" s="87"/>
      <c r="I288" s="90">
        <v>0.53999999701262513</v>
      </c>
      <c r="J288" s="88" t="s">
        <v>1410</v>
      </c>
      <c r="K288" s="88" t="s">
        <v>129</v>
      </c>
      <c r="L288" s="89">
        <v>6.2775999999999998E-2</v>
      </c>
      <c r="M288" s="89">
        <v>6.2600000039209305E-2</v>
      </c>
      <c r="N288" s="90">
        <v>60.600722999999995</v>
      </c>
      <c r="O288" s="98">
        <v>100.46</v>
      </c>
      <c r="P288" s="90">
        <v>0.214234916</v>
      </c>
      <c r="Q288" s="91">
        <f t="shared" si="5"/>
        <v>2.6952629975203257E-6</v>
      </c>
      <c r="R288" s="91">
        <f>P288/'סכום נכסי הקרן'!$C$42</f>
        <v>1.0880475349518346E-7</v>
      </c>
    </row>
    <row r="289" spans="2:18">
      <c r="B289" s="86" t="s">
        <v>3309</v>
      </c>
      <c r="C289" s="88" t="s">
        <v>2859</v>
      </c>
      <c r="D289" s="87">
        <v>9118</v>
      </c>
      <c r="E289" s="87"/>
      <c r="F289" s="87" t="s">
        <v>620</v>
      </c>
      <c r="G289" s="97">
        <v>44733</v>
      </c>
      <c r="H289" s="87"/>
      <c r="I289" s="90">
        <v>0.53999999967179146</v>
      </c>
      <c r="J289" s="88" t="s">
        <v>1410</v>
      </c>
      <c r="K289" s="88" t="s">
        <v>129</v>
      </c>
      <c r="L289" s="89">
        <v>6.2775999999999998E-2</v>
      </c>
      <c r="M289" s="89">
        <v>6.260000000797078E-2</v>
      </c>
      <c r="N289" s="90">
        <v>241.321302</v>
      </c>
      <c r="O289" s="98">
        <v>100.46</v>
      </c>
      <c r="P289" s="90">
        <v>0.85311603199999997</v>
      </c>
      <c r="Q289" s="91">
        <f t="shared" si="5"/>
        <v>1.073294734851235E-5</v>
      </c>
      <c r="R289" s="91">
        <f>P289/'סכום נכסי הקרן'!$C$42</f>
        <v>4.3327708338891426E-7</v>
      </c>
    </row>
    <row r="290" spans="2:18">
      <c r="B290" s="86" t="s">
        <v>3309</v>
      </c>
      <c r="C290" s="88" t="s">
        <v>2859</v>
      </c>
      <c r="D290" s="87">
        <v>9233</v>
      </c>
      <c r="E290" s="87"/>
      <c r="F290" s="87" t="s">
        <v>620</v>
      </c>
      <c r="G290" s="97">
        <v>44819</v>
      </c>
      <c r="H290" s="87"/>
      <c r="I290" s="90">
        <v>0.53999999832790868</v>
      </c>
      <c r="J290" s="88" t="s">
        <v>1410</v>
      </c>
      <c r="K290" s="88" t="s">
        <v>129</v>
      </c>
      <c r="L290" s="89">
        <v>6.2775999999999998E-2</v>
      </c>
      <c r="M290" s="89">
        <v>6.2599999801737749E-2</v>
      </c>
      <c r="N290" s="90">
        <v>47.368059999999993</v>
      </c>
      <c r="O290" s="98">
        <v>100.46</v>
      </c>
      <c r="P290" s="90">
        <v>0.16745498200000003</v>
      </c>
      <c r="Q290" s="91">
        <f t="shared" si="5"/>
        <v>2.106730430136945E-6</v>
      </c>
      <c r="R290" s="91">
        <f>P290/'סכום נכסי הקרן'!$C$42</f>
        <v>8.5046351819002214E-8</v>
      </c>
    </row>
    <row r="291" spans="2:18">
      <c r="B291" s="86" t="s">
        <v>3057</v>
      </c>
      <c r="C291" s="88" t="s">
        <v>2859</v>
      </c>
      <c r="D291" s="87">
        <v>9276</v>
      </c>
      <c r="E291" s="87"/>
      <c r="F291" s="87" t="s">
        <v>620</v>
      </c>
      <c r="G291" s="97">
        <v>44854</v>
      </c>
      <c r="H291" s="87"/>
      <c r="I291" s="90">
        <v>0.53999998357296841</v>
      </c>
      <c r="J291" s="88" t="s">
        <v>1410</v>
      </c>
      <c r="K291" s="88" t="s">
        <v>129</v>
      </c>
      <c r="L291" s="89">
        <v>6.2775999999999998E-2</v>
      </c>
      <c r="M291" s="89">
        <v>6.2599999865597014E-2</v>
      </c>
      <c r="N291" s="90">
        <v>11.365078</v>
      </c>
      <c r="O291" s="98">
        <v>100.46</v>
      </c>
      <c r="P291" s="90">
        <v>4.0177679000000008E-2</v>
      </c>
      <c r="Q291" s="91">
        <f t="shared" si="5"/>
        <v>5.0547041330531515E-7</v>
      </c>
      <c r="R291" s="91">
        <f>P291/'סכום נכסי הקרן'!$C$42</f>
        <v>2.0405275392194285E-8</v>
      </c>
    </row>
    <row r="292" spans="2:18">
      <c r="B292" s="86" t="s">
        <v>3309</v>
      </c>
      <c r="C292" s="88" t="s">
        <v>2859</v>
      </c>
      <c r="D292" s="87">
        <v>8060</v>
      </c>
      <c r="E292" s="87"/>
      <c r="F292" s="87" t="s">
        <v>620</v>
      </c>
      <c r="G292" s="97">
        <v>44150</v>
      </c>
      <c r="H292" s="87"/>
      <c r="I292" s="90">
        <v>0.53999999999930415</v>
      </c>
      <c r="J292" s="88" t="s">
        <v>1410</v>
      </c>
      <c r="K292" s="88" t="s">
        <v>129</v>
      </c>
      <c r="L292" s="89">
        <v>6.2775999999999998E-2</v>
      </c>
      <c r="M292" s="89">
        <v>6.2599999999937372E-2</v>
      </c>
      <c r="N292" s="90">
        <v>81302.585658999989</v>
      </c>
      <c r="O292" s="98">
        <v>100.46</v>
      </c>
      <c r="P292" s="90">
        <v>287.41988143000003</v>
      </c>
      <c r="Q292" s="91">
        <f t="shared" si="5"/>
        <v>3.6159940015098122E-3</v>
      </c>
      <c r="R292" s="91">
        <f>P292/'סכום נכסי הקרן'!$C$42</f>
        <v>1.4597363460868353E-4</v>
      </c>
    </row>
    <row r="293" spans="2:18">
      <c r="B293" s="86" t="s">
        <v>3309</v>
      </c>
      <c r="C293" s="88" t="s">
        <v>2859</v>
      </c>
      <c r="D293" s="87">
        <v>8119</v>
      </c>
      <c r="E293" s="87"/>
      <c r="F293" s="87" t="s">
        <v>620</v>
      </c>
      <c r="G293" s="97">
        <v>44169</v>
      </c>
      <c r="H293" s="87"/>
      <c r="I293" s="90">
        <v>0.54000000017609739</v>
      </c>
      <c r="J293" s="88" t="s">
        <v>1410</v>
      </c>
      <c r="K293" s="88" t="s">
        <v>129</v>
      </c>
      <c r="L293" s="89">
        <v>6.2775999999999998E-2</v>
      </c>
      <c r="M293" s="89">
        <v>6.2600000062808081E-2</v>
      </c>
      <c r="N293" s="90">
        <v>192.75950700000001</v>
      </c>
      <c r="O293" s="98">
        <v>100.46</v>
      </c>
      <c r="P293" s="90">
        <v>0.68144097199999998</v>
      </c>
      <c r="Q293" s="91">
        <f t="shared" si="5"/>
        <v>8.5731246386834742E-6</v>
      </c>
      <c r="R293" s="91">
        <f>P293/'סכום נכסי הקרן'!$C$42</f>
        <v>3.4608745560400721E-7</v>
      </c>
    </row>
    <row r="294" spans="2:18">
      <c r="B294" s="86" t="s">
        <v>3309</v>
      </c>
      <c r="C294" s="88" t="s">
        <v>2859</v>
      </c>
      <c r="D294" s="87">
        <v>8418</v>
      </c>
      <c r="E294" s="87"/>
      <c r="F294" s="87" t="s">
        <v>620</v>
      </c>
      <c r="G294" s="97">
        <v>44326</v>
      </c>
      <c r="H294" s="87"/>
      <c r="I294" s="90">
        <v>0.54000000152579841</v>
      </c>
      <c r="J294" s="88" t="s">
        <v>1410</v>
      </c>
      <c r="K294" s="88" t="s">
        <v>129</v>
      </c>
      <c r="L294" s="89">
        <v>6.2775999999999998E-2</v>
      </c>
      <c r="M294" s="89">
        <v>6.2599999873774848E-2</v>
      </c>
      <c r="N294" s="90">
        <v>40.786180999999999</v>
      </c>
      <c r="O294" s="98">
        <v>100.46</v>
      </c>
      <c r="P294" s="90">
        <v>0.14418680700000003</v>
      </c>
      <c r="Q294" s="91">
        <f t="shared" si="5"/>
        <v>1.8139963965430582E-6</v>
      </c>
      <c r="R294" s="91">
        <f>P294/'סכום נכסי הקרן'!$C$42</f>
        <v>7.3229006204070839E-8</v>
      </c>
    </row>
    <row r="295" spans="2:18">
      <c r="B295" s="86" t="s">
        <v>3310</v>
      </c>
      <c r="C295" s="88" t="s">
        <v>2859</v>
      </c>
      <c r="D295" s="87">
        <v>8718</v>
      </c>
      <c r="E295" s="87"/>
      <c r="F295" s="87" t="s">
        <v>620</v>
      </c>
      <c r="G295" s="97">
        <v>44508</v>
      </c>
      <c r="H295" s="87"/>
      <c r="I295" s="90">
        <v>3.6100000000114445</v>
      </c>
      <c r="J295" s="88" t="s">
        <v>1876</v>
      </c>
      <c r="K295" s="88" t="s">
        <v>129</v>
      </c>
      <c r="L295" s="89">
        <v>7.3773999999999992E-2</v>
      </c>
      <c r="M295" s="89">
        <v>7.7300000000254068E-2</v>
      </c>
      <c r="N295" s="90">
        <v>70160.447839</v>
      </c>
      <c r="O295" s="98">
        <v>99.8</v>
      </c>
      <c r="P295" s="90">
        <v>246.400817238</v>
      </c>
      <c r="Q295" s="91">
        <f t="shared" si="5"/>
        <v>3.0999382251040248E-3</v>
      </c>
      <c r="R295" s="91">
        <f>P295/'סכום נכסי הקרן'!$C$42</f>
        <v>1.2514103994417205E-4</v>
      </c>
    </row>
    <row r="296" spans="2:18">
      <c r="B296" s="86" t="s">
        <v>3058</v>
      </c>
      <c r="C296" s="88" t="s">
        <v>2859</v>
      </c>
      <c r="D296" s="87">
        <v>9382</v>
      </c>
      <c r="E296" s="87"/>
      <c r="F296" s="87" t="s">
        <v>620</v>
      </c>
      <c r="G296" s="97">
        <v>44341</v>
      </c>
      <c r="H296" s="87"/>
      <c r="I296" s="90">
        <v>1.179999999999118</v>
      </c>
      <c r="J296" s="88" t="s">
        <v>3055</v>
      </c>
      <c r="K296" s="88" t="s">
        <v>129</v>
      </c>
      <c r="L296" s="89">
        <v>6.8678000000000003E-2</v>
      </c>
      <c r="M296" s="89">
        <v>7.539999999997353E-2</v>
      </c>
      <c r="N296" s="90">
        <v>25811.853216</v>
      </c>
      <c r="O296" s="98">
        <v>99.83</v>
      </c>
      <c r="P296" s="90">
        <v>90.677495705999988</v>
      </c>
      <c r="Q296" s="91">
        <f t="shared" si="5"/>
        <v>1.1408023652138477E-3</v>
      </c>
      <c r="R296" s="91">
        <f>P296/'סכום נכסי הקרן'!$C$42</f>
        <v>4.6052915892813128E-5</v>
      </c>
    </row>
    <row r="297" spans="2:18">
      <c r="B297" s="86" t="s">
        <v>3311</v>
      </c>
      <c r="C297" s="88" t="s">
        <v>2859</v>
      </c>
      <c r="D297" s="87">
        <v>8806</v>
      </c>
      <c r="E297" s="87"/>
      <c r="F297" s="87" t="s">
        <v>620</v>
      </c>
      <c r="G297" s="97">
        <v>44137</v>
      </c>
      <c r="H297" s="87"/>
      <c r="I297" s="90">
        <v>0.7</v>
      </c>
      <c r="J297" s="88" t="s">
        <v>1410</v>
      </c>
      <c r="K297" s="88" t="s">
        <v>129</v>
      </c>
      <c r="L297" s="89">
        <v>6.2385000000000003E-2</v>
      </c>
      <c r="M297" s="89">
        <v>7.0799999999939286E-2</v>
      </c>
      <c r="N297" s="90">
        <v>93316.781406999988</v>
      </c>
      <c r="O297" s="98">
        <v>100.32</v>
      </c>
      <c r="P297" s="90">
        <v>329.4325834</v>
      </c>
      <c r="Q297" s="91">
        <f t="shared" si="5"/>
        <v>4.144550611981236E-3</v>
      </c>
      <c r="R297" s="91">
        <f>P297/'סכום נכסי הקרן'!$C$42</f>
        <v>1.6731087396658752E-4</v>
      </c>
    </row>
    <row r="298" spans="2:18">
      <c r="B298" s="86" t="s">
        <v>3311</v>
      </c>
      <c r="C298" s="88" t="s">
        <v>2859</v>
      </c>
      <c r="D298" s="87">
        <v>9044</v>
      </c>
      <c r="E298" s="87"/>
      <c r="F298" s="87" t="s">
        <v>620</v>
      </c>
      <c r="G298" s="97">
        <v>44679</v>
      </c>
      <c r="H298" s="87"/>
      <c r="I298" s="90">
        <v>0.6999999998942481</v>
      </c>
      <c r="J298" s="88" t="s">
        <v>1410</v>
      </c>
      <c r="K298" s="88" t="s">
        <v>129</v>
      </c>
      <c r="L298" s="89">
        <v>6.2385000000000003E-2</v>
      </c>
      <c r="M298" s="89">
        <v>7.0799999995346918E-2</v>
      </c>
      <c r="N298" s="90">
        <v>803.57394499999998</v>
      </c>
      <c r="O298" s="98">
        <v>100.32</v>
      </c>
      <c r="P298" s="90">
        <v>2.8368256789999999</v>
      </c>
      <c r="Q298" s="91">
        <f t="shared" si="5"/>
        <v>3.5689753219424667E-5</v>
      </c>
      <c r="R298" s="91">
        <f>P298/'סכום נכסי הקרן'!$C$42</f>
        <v>1.4407554308859786E-6</v>
      </c>
    </row>
    <row r="299" spans="2:18">
      <c r="B299" s="86" t="s">
        <v>3311</v>
      </c>
      <c r="C299" s="88" t="s">
        <v>2859</v>
      </c>
      <c r="D299" s="87">
        <v>9224</v>
      </c>
      <c r="E299" s="87"/>
      <c r="F299" s="87" t="s">
        <v>620</v>
      </c>
      <c r="G299" s="97">
        <v>44810</v>
      </c>
      <c r="H299" s="87"/>
      <c r="I299" s="90">
        <v>0.70000000009740015</v>
      </c>
      <c r="J299" s="88" t="s">
        <v>1410</v>
      </c>
      <c r="K299" s="88" t="s">
        <v>129</v>
      </c>
      <c r="L299" s="89">
        <v>6.2385000000000003E-2</v>
      </c>
      <c r="M299" s="89">
        <v>7.0799999999999988E-2</v>
      </c>
      <c r="N299" s="90">
        <v>1454.128635</v>
      </c>
      <c r="O299" s="98">
        <v>100.32</v>
      </c>
      <c r="P299" s="90">
        <v>5.1334534250000008</v>
      </c>
      <c r="Q299" s="91">
        <f t="shared" si="5"/>
        <v>6.4583343015367698E-5</v>
      </c>
      <c r="R299" s="91">
        <f>P299/'סכום נכסי הקרן'!$C$42</f>
        <v>2.6071573435122514E-6</v>
      </c>
    </row>
    <row r="300" spans="2:18">
      <c r="B300" s="86" t="s">
        <v>3312</v>
      </c>
      <c r="C300" s="88" t="s">
        <v>2859</v>
      </c>
      <c r="D300" s="87" t="s">
        <v>3059</v>
      </c>
      <c r="E300" s="87"/>
      <c r="F300" s="87" t="s">
        <v>620</v>
      </c>
      <c r="G300" s="97">
        <v>42921</v>
      </c>
      <c r="H300" s="87"/>
      <c r="I300" s="90">
        <v>1.4099999999864912</v>
      </c>
      <c r="J300" s="88" t="s">
        <v>1876</v>
      </c>
      <c r="K300" s="88" t="s">
        <v>129</v>
      </c>
      <c r="L300" s="89">
        <v>7.2993000000000002E-2</v>
      </c>
      <c r="M300" s="89">
        <v>8.4899999999004744E-2</v>
      </c>
      <c r="N300" s="90">
        <v>10417.868630000001</v>
      </c>
      <c r="O300" s="98">
        <v>98.94</v>
      </c>
      <c r="P300" s="90">
        <v>36.271879188999996</v>
      </c>
      <c r="Q300" s="91">
        <f t="shared" si="5"/>
        <v>4.5633202866258857E-4</v>
      </c>
      <c r="R300" s="91">
        <f>P300/'סכום נכסי הקרן'!$C$42</f>
        <v>1.8421613748368729E-5</v>
      </c>
    </row>
    <row r="301" spans="2:18">
      <c r="B301" s="86" t="s">
        <v>3312</v>
      </c>
      <c r="C301" s="88" t="s">
        <v>2859</v>
      </c>
      <c r="D301" s="87">
        <v>6497</v>
      </c>
      <c r="E301" s="87"/>
      <c r="F301" s="87" t="s">
        <v>620</v>
      </c>
      <c r="G301" s="97">
        <v>43342</v>
      </c>
      <c r="H301" s="87"/>
      <c r="I301" s="90">
        <v>2.4300000001292754</v>
      </c>
      <c r="J301" s="88" t="s">
        <v>1876</v>
      </c>
      <c r="K301" s="88" t="s">
        <v>129</v>
      </c>
      <c r="L301" s="89">
        <v>7.2993000000000002E-2</v>
      </c>
      <c r="M301" s="89">
        <v>8.1400000006129722E-2</v>
      </c>
      <c r="N301" s="90">
        <v>1977.339414</v>
      </c>
      <c r="O301" s="98">
        <v>98.94</v>
      </c>
      <c r="P301" s="90">
        <v>6.8844999770000008</v>
      </c>
      <c r="Q301" s="91">
        <f t="shared" si="5"/>
        <v>8.6613043246590275E-5</v>
      </c>
      <c r="R301" s="91">
        <f>P301/'סכום נכסי הקרן'!$C$42</f>
        <v>3.4964717092851533E-6</v>
      </c>
    </row>
    <row r="302" spans="2:18">
      <c r="B302" s="86" t="s">
        <v>3313</v>
      </c>
      <c r="C302" s="88" t="s">
        <v>2859</v>
      </c>
      <c r="D302" s="87">
        <v>8791</v>
      </c>
      <c r="E302" s="87"/>
      <c r="F302" s="87" t="s">
        <v>620</v>
      </c>
      <c r="G302" s="97">
        <v>43866</v>
      </c>
      <c r="H302" s="87"/>
      <c r="I302" s="90">
        <v>1.7399999999943625</v>
      </c>
      <c r="J302" s="88" t="s">
        <v>1410</v>
      </c>
      <c r="K302" s="88" t="s">
        <v>129</v>
      </c>
      <c r="L302" s="89">
        <v>6.5016999999999991E-2</v>
      </c>
      <c r="M302" s="89">
        <v>8.0699999999840261E-2</v>
      </c>
      <c r="N302" s="90">
        <v>76726.128915000008</v>
      </c>
      <c r="O302" s="98">
        <v>98.55</v>
      </c>
      <c r="P302" s="90">
        <v>266.08425227500004</v>
      </c>
      <c r="Q302" s="91">
        <f t="shared" si="5"/>
        <v>3.3475730883180178E-3</v>
      </c>
      <c r="R302" s="91">
        <f>P302/'סכום נכסי הקרן'!$C$42</f>
        <v>1.3513778247861141E-4</v>
      </c>
    </row>
    <row r="303" spans="2:18">
      <c r="B303" s="86" t="s">
        <v>3313</v>
      </c>
      <c r="C303" s="88" t="s">
        <v>2859</v>
      </c>
      <c r="D303" s="87">
        <v>8933</v>
      </c>
      <c r="E303" s="87"/>
      <c r="F303" s="87" t="s">
        <v>620</v>
      </c>
      <c r="G303" s="97">
        <v>44601</v>
      </c>
      <c r="H303" s="87"/>
      <c r="I303" s="90">
        <v>1.7399999998588833</v>
      </c>
      <c r="J303" s="88" t="s">
        <v>1410</v>
      </c>
      <c r="K303" s="88" t="s">
        <v>129</v>
      </c>
      <c r="L303" s="89">
        <v>6.5016999999999991E-2</v>
      </c>
      <c r="M303" s="89">
        <v>8.0699999980478887E-2</v>
      </c>
      <c r="N303" s="90">
        <v>122.60211199999999</v>
      </c>
      <c r="O303" s="98">
        <v>98.55</v>
      </c>
      <c r="P303" s="90">
        <v>0.42518096900000008</v>
      </c>
      <c r="Q303" s="91">
        <f t="shared" si="5"/>
        <v>5.3491492161601561E-6</v>
      </c>
      <c r="R303" s="91">
        <f>P303/'סכום נכסי הקרן'!$C$42</f>
        <v>2.1593917269250473E-7</v>
      </c>
    </row>
    <row r="304" spans="2:18">
      <c r="B304" s="86" t="s">
        <v>3313</v>
      </c>
      <c r="C304" s="88" t="s">
        <v>2859</v>
      </c>
      <c r="D304" s="87">
        <v>8952</v>
      </c>
      <c r="E304" s="87"/>
      <c r="F304" s="87" t="s">
        <v>620</v>
      </c>
      <c r="G304" s="97">
        <v>44620</v>
      </c>
      <c r="H304" s="87"/>
      <c r="I304" s="90">
        <v>1.7400000003548699</v>
      </c>
      <c r="J304" s="88" t="s">
        <v>1410</v>
      </c>
      <c r="K304" s="88" t="s">
        <v>129</v>
      </c>
      <c r="L304" s="89">
        <v>6.5016999999999991E-2</v>
      </c>
      <c r="M304" s="89">
        <v>8.0700000014678711E-2</v>
      </c>
      <c r="N304" s="90">
        <v>893.815833</v>
      </c>
      <c r="O304" s="98">
        <v>98.55</v>
      </c>
      <c r="P304" s="90">
        <v>3.0997304349999997</v>
      </c>
      <c r="Q304" s="91">
        <f t="shared" si="5"/>
        <v>3.8997325458111049E-5</v>
      </c>
      <c r="R304" s="91">
        <f>P304/'סכום נכסי הקרן'!$C$42</f>
        <v>1.5742784237920058E-6</v>
      </c>
    </row>
    <row r="305" spans="2:18">
      <c r="B305" s="86" t="s">
        <v>3313</v>
      </c>
      <c r="C305" s="88" t="s">
        <v>2859</v>
      </c>
      <c r="D305" s="87">
        <v>9060</v>
      </c>
      <c r="E305" s="87"/>
      <c r="F305" s="87" t="s">
        <v>620</v>
      </c>
      <c r="G305" s="97">
        <v>44690</v>
      </c>
      <c r="H305" s="87"/>
      <c r="I305" s="90">
        <v>1.7400000033761891</v>
      </c>
      <c r="J305" s="88" t="s">
        <v>1410</v>
      </c>
      <c r="K305" s="88" t="s">
        <v>129</v>
      </c>
      <c r="L305" s="89">
        <v>6.5016999999999991E-2</v>
      </c>
      <c r="M305" s="89">
        <v>8.0700000038317066E-2</v>
      </c>
      <c r="N305" s="90">
        <v>107.61377700000001</v>
      </c>
      <c r="O305" s="98">
        <v>98.55</v>
      </c>
      <c r="P305" s="90">
        <v>0.37320185099999997</v>
      </c>
      <c r="Q305" s="91">
        <f t="shared" si="5"/>
        <v>4.6952063575220108E-6</v>
      </c>
      <c r="R305" s="91">
        <f>P305/'סכום נכסי הקרן'!$C$42</f>
        <v>1.8954023069704091E-7</v>
      </c>
    </row>
    <row r="306" spans="2:18">
      <c r="B306" s="86" t="s">
        <v>3313</v>
      </c>
      <c r="C306" s="88" t="s">
        <v>2859</v>
      </c>
      <c r="D306" s="87">
        <v>9076</v>
      </c>
      <c r="E306" s="87"/>
      <c r="F306" s="87" t="s">
        <v>620</v>
      </c>
      <c r="G306" s="97">
        <v>44700</v>
      </c>
      <c r="H306" s="87"/>
      <c r="I306" s="90">
        <v>1.7399999998233784</v>
      </c>
      <c r="J306" s="88" t="s">
        <v>1410</v>
      </c>
      <c r="K306" s="88" t="s">
        <v>129</v>
      </c>
      <c r="L306" s="89">
        <v>6.5016999999999991E-2</v>
      </c>
      <c r="M306" s="89">
        <v>8.0700000003532446E-2</v>
      </c>
      <c r="N306" s="90">
        <v>326.52049000000005</v>
      </c>
      <c r="O306" s="98">
        <v>98.55</v>
      </c>
      <c r="P306" s="90">
        <v>1.13236468</v>
      </c>
      <c r="Q306" s="91">
        <f t="shared" si="5"/>
        <v>1.4246140072251082E-5</v>
      </c>
      <c r="R306" s="91">
        <f>P306/'סכום נכסי הקרן'!$C$42</f>
        <v>5.751007453614718E-7</v>
      </c>
    </row>
    <row r="307" spans="2:18">
      <c r="B307" s="86" t="s">
        <v>3313</v>
      </c>
      <c r="C307" s="88" t="s">
        <v>2859</v>
      </c>
      <c r="D307" s="87">
        <v>9109</v>
      </c>
      <c r="E307" s="87"/>
      <c r="F307" s="87" t="s">
        <v>620</v>
      </c>
      <c r="G307" s="97">
        <v>44721</v>
      </c>
      <c r="H307" s="87"/>
      <c r="I307" s="90">
        <v>1.7399999987351384</v>
      </c>
      <c r="J307" s="88" t="s">
        <v>1410</v>
      </c>
      <c r="K307" s="88" t="s">
        <v>129</v>
      </c>
      <c r="L307" s="89">
        <v>6.5016999999999991E-2</v>
      </c>
      <c r="M307" s="89">
        <v>8.0699999871874248E-2</v>
      </c>
      <c r="N307" s="90">
        <v>123.104804</v>
      </c>
      <c r="O307" s="98">
        <v>98.55</v>
      </c>
      <c r="P307" s="90">
        <v>0.42692432100000005</v>
      </c>
      <c r="Q307" s="91">
        <f t="shared" si="5"/>
        <v>5.3710821121837575E-6</v>
      </c>
      <c r="R307" s="91">
        <f>P307/'סכום נכסי הקרן'!$C$42</f>
        <v>2.1682457918065783E-7</v>
      </c>
    </row>
    <row r="308" spans="2:18">
      <c r="B308" s="86" t="s">
        <v>3313</v>
      </c>
      <c r="C308" s="88" t="s">
        <v>2859</v>
      </c>
      <c r="D308" s="87">
        <v>9142</v>
      </c>
      <c r="E308" s="87"/>
      <c r="F308" s="87" t="s">
        <v>620</v>
      </c>
      <c r="G308" s="97">
        <v>44750</v>
      </c>
      <c r="H308" s="87"/>
      <c r="I308" s="90">
        <v>1.7400000021615529</v>
      </c>
      <c r="J308" s="88" t="s">
        <v>1410</v>
      </c>
      <c r="K308" s="88" t="s">
        <v>129</v>
      </c>
      <c r="L308" s="89">
        <v>6.5016999999999991E-2</v>
      </c>
      <c r="M308" s="89">
        <v>8.0700000088863855E-2</v>
      </c>
      <c r="N308" s="90">
        <v>48.024280000000005</v>
      </c>
      <c r="O308" s="98">
        <v>98.55</v>
      </c>
      <c r="P308" s="90">
        <v>0.16654693599999998</v>
      </c>
      <c r="Q308" s="91">
        <f t="shared" si="5"/>
        <v>2.0953064156506858E-6</v>
      </c>
      <c r="R308" s="91">
        <f>P308/'סכום נכסי הקרן'!$C$42</f>
        <v>8.4585177127980821E-8</v>
      </c>
    </row>
    <row r="309" spans="2:18">
      <c r="B309" s="86" t="s">
        <v>3313</v>
      </c>
      <c r="C309" s="88" t="s">
        <v>2859</v>
      </c>
      <c r="D309" s="87">
        <v>9147</v>
      </c>
      <c r="E309" s="87"/>
      <c r="F309" s="87" t="s">
        <v>620</v>
      </c>
      <c r="G309" s="97">
        <v>44757</v>
      </c>
      <c r="H309" s="87"/>
      <c r="I309" s="90">
        <v>1.7400000010649965</v>
      </c>
      <c r="J309" s="88" t="s">
        <v>1410</v>
      </c>
      <c r="K309" s="88" t="s">
        <v>129</v>
      </c>
      <c r="L309" s="89">
        <v>6.5016999999999991E-2</v>
      </c>
      <c r="M309" s="89">
        <v>8.0700000074236514E-2</v>
      </c>
      <c r="N309" s="90">
        <v>184.11318900000003</v>
      </c>
      <c r="O309" s="98">
        <v>98.55</v>
      </c>
      <c r="P309" s="90">
        <v>0.638499818</v>
      </c>
      <c r="Q309" s="91">
        <f t="shared" si="5"/>
        <v>8.0328872879846647E-6</v>
      </c>
      <c r="R309" s="91">
        <f>P309/'סכום נכסי הקרן'!$C$42</f>
        <v>3.2427867782397105E-7</v>
      </c>
    </row>
    <row r="310" spans="2:18">
      <c r="B310" s="86" t="s">
        <v>3313</v>
      </c>
      <c r="C310" s="88" t="s">
        <v>2859</v>
      </c>
      <c r="D310" s="87">
        <v>9190</v>
      </c>
      <c r="E310" s="87"/>
      <c r="F310" s="87" t="s">
        <v>620</v>
      </c>
      <c r="G310" s="97">
        <v>44782</v>
      </c>
      <c r="H310" s="87"/>
      <c r="I310" s="90">
        <v>1.7399999985302452</v>
      </c>
      <c r="J310" s="88" t="s">
        <v>1410</v>
      </c>
      <c r="K310" s="88" t="s">
        <v>129</v>
      </c>
      <c r="L310" s="89">
        <v>6.5016999999999991E-2</v>
      </c>
      <c r="M310" s="89">
        <v>8.0699999980403267E-2</v>
      </c>
      <c r="N310" s="90">
        <v>94.171693000000019</v>
      </c>
      <c r="O310" s="98">
        <v>98.55</v>
      </c>
      <c r="P310" s="90">
        <v>0.32658505200000004</v>
      </c>
      <c r="Q310" s="91">
        <f t="shared" si="5"/>
        <v>4.1087261714092002E-6</v>
      </c>
      <c r="R310" s="91">
        <f>P310/'סכום נכסי הקרן'!$C$42</f>
        <v>1.6586468135787761E-7</v>
      </c>
    </row>
    <row r="311" spans="2:18">
      <c r="B311" s="86" t="s">
        <v>3313</v>
      </c>
      <c r="C311" s="88" t="s">
        <v>2859</v>
      </c>
      <c r="D311" s="87">
        <v>9206</v>
      </c>
      <c r="E311" s="87"/>
      <c r="F311" s="87" t="s">
        <v>620</v>
      </c>
      <c r="G311" s="97">
        <v>44796</v>
      </c>
      <c r="H311" s="87"/>
      <c r="I311" s="90">
        <v>1.7399999990308097</v>
      </c>
      <c r="J311" s="88" t="s">
        <v>1410</v>
      </c>
      <c r="K311" s="88" t="s">
        <v>129</v>
      </c>
      <c r="L311" s="89">
        <v>6.5016999999999991E-2</v>
      </c>
      <c r="M311" s="89">
        <v>8.0699999930541347E-2</v>
      </c>
      <c r="N311" s="90">
        <v>178.51146499999999</v>
      </c>
      <c r="O311" s="98">
        <v>98.55</v>
      </c>
      <c r="P311" s="90">
        <v>0.61907318999999994</v>
      </c>
      <c r="Q311" s="91">
        <f t="shared" ref="Q311:Q352" si="6">IFERROR(P311/$P$10,0)</f>
        <v>7.7884832823603322E-6</v>
      </c>
      <c r="R311" s="91">
        <f>P311/'סכום נכסי הקרן'!$C$42</f>
        <v>3.1441236139783518E-7</v>
      </c>
    </row>
    <row r="312" spans="2:18">
      <c r="B312" s="86" t="s">
        <v>3060</v>
      </c>
      <c r="C312" s="88" t="s">
        <v>2859</v>
      </c>
      <c r="D312" s="87">
        <v>9269</v>
      </c>
      <c r="E312" s="87"/>
      <c r="F312" s="87" t="s">
        <v>620</v>
      </c>
      <c r="G312" s="97">
        <v>44845</v>
      </c>
      <c r="H312" s="87"/>
      <c r="I312" s="90">
        <v>1.7400000020480615</v>
      </c>
      <c r="J312" s="88" t="s">
        <v>1410</v>
      </c>
      <c r="K312" s="88" t="s">
        <v>129</v>
      </c>
      <c r="L312" s="89">
        <v>6.5016999999999991E-2</v>
      </c>
      <c r="M312" s="89">
        <v>8.0700000071682154E-2</v>
      </c>
      <c r="N312" s="90">
        <v>281.58606500000002</v>
      </c>
      <c r="O312" s="98">
        <v>98.55</v>
      </c>
      <c r="P312" s="90">
        <v>0.97653329999999983</v>
      </c>
      <c r="Q312" s="91">
        <f t="shared" si="6"/>
        <v>1.2285644742131647E-5</v>
      </c>
      <c r="R312" s="91">
        <f>P312/'סכום נכסי הקרן'!$C$42</f>
        <v>4.9595774101705259E-7</v>
      </c>
    </row>
    <row r="313" spans="2:18">
      <c r="B313" s="86" t="s">
        <v>3061</v>
      </c>
      <c r="C313" s="88" t="s">
        <v>2859</v>
      </c>
      <c r="D313" s="87">
        <v>9270</v>
      </c>
      <c r="E313" s="87"/>
      <c r="F313" s="87" t="s">
        <v>620</v>
      </c>
      <c r="G313" s="97">
        <v>44845</v>
      </c>
      <c r="H313" s="87"/>
      <c r="I313" s="90">
        <v>1.7399999867383888</v>
      </c>
      <c r="J313" s="88" t="s">
        <v>1410</v>
      </c>
      <c r="K313" s="88" t="s">
        <v>129</v>
      </c>
      <c r="L313" s="89">
        <v>6.5016999999999991E-2</v>
      </c>
      <c r="M313" s="89">
        <v>8.0699999572011655E-2</v>
      </c>
      <c r="N313" s="90">
        <v>28.701306000000002</v>
      </c>
      <c r="O313" s="98">
        <v>98.55</v>
      </c>
      <c r="P313" s="90">
        <v>9.9535417999999987E-2</v>
      </c>
      <c r="Q313" s="91">
        <f t="shared" si="6"/>
        <v>1.2522427907041938E-6</v>
      </c>
      <c r="R313" s="91">
        <f>P313/'סכום נכסי הקרן'!$C$42</f>
        <v>5.0551641262482371E-8</v>
      </c>
    </row>
    <row r="314" spans="2:18">
      <c r="B314" s="86" t="s">
        <v>3062</v>
      </c>
      <c r="C314" s="88" t="s">
        <v>2859</v>
      </c>
      <c r="D314" s="87">
        <v>9286</v>
      </c>
      <c r="E314" s="87"/>
      <c r="F314" s="87" t="s">
        <v>620</v>
      </c>
      <c r="G314" s="97">
        <v>44865</v>
      </c>
      <c r="H314" s="87"/>
      <c r="I314" s="90">
        <v>1.7399999994093511</v>
      </c>
      <c r="J314" s="88" t="s">
        <v>1410</v>
      </c>
      <c r="K314" s="88" t="s">
        <v>129</v>
      </c>
      <c r="L314" s="89">
        <v>6.5016999999999991E-2</v>
      </c>
      <c r="M314" s="89">
        <v>8.0699999967514313E-2</v>
      </c>
      <c r="N314" s="90">
        <v>97.639314999999982</v>
      </c>
      <c r="O314" s="98">
        <v>98.55</v>
      </c>
      <c r="P314" s="90">
        <v>0.33861063000000002</v>
      </c>
      <c r="Q314" s="91">
        <f t="shared" si="6"/>
        <v>4.2600184817961511E-6</v>
      </c>
      <c r="R314" s="91">
        <f>P314/'סכום נכסי הקרן'!$C$42</f>
        <v>1.719721827603432E-7</v>
      </c>
    </row>
    <row r="315" spans="2:18">
      <c r="B315" s="86" t="s">
        <v>3063</v>
      </c>
      <c r="C315" s="88" t="s">
        <v>2859</v>
      </c>
      <c r="D315" s="87">
        <v>9297</v>
      </c>
      <c r="E315" s="87"/>
      <c r="F315" s="87" t="s">
        <v>620</v>
      </c>
      <c r="G315" s="97">
        <v>44874</v>
      </c>
      <c r="H315" s="87"/>
      <c r="I315" s="90">
        <v>1.7400000051456954</v>
      </c>
      <c r="J315" s="88" t="s">
        <v>1410</v>
      </c>
      <c r="K315" s="88" t="s">
        <v>129</v>
      </c>
      <c r="L315" s="89">
        <v>6.5016999999999991E-2</v>
      </c>
      <c r="M315" s="89">
        <v>8.0700000101826777E-2</v>
      </c>
      <c r="N315" s="90">
        <v>79.573489999999993</v>
      </c>
      <c r="O315" s="98">
        <v>98.55</v>
      </c>
      <c r="P315" s="90">
        <v>0.27595881700000002</v>
      </c>
      <c r="Q315" s="91">
        <f t="shared" si="6"/>
        <v>3.4718037665698857E-6</v>
      </c>
      <c r="R315" s="91">
        <f>P315/'סכום נכסי הקרן'!$C$42</f>
        <v>1.4015283605081182E-7</v>
      </c>
    </row>
    <row r="316" spans="2:18">
      <c r="B316" s="86" t="s">
        <v>3064</v>
      </c>
      <c r="C316" s="88" t="s">
        <v>2859</v>
      </c>
      <c r="D316" s="87">
        <v>9380</v>
      </c>
      <c r="E316" s="87"/>
      <c r="F316" s="87" t="s">
        <v>620</v>
      </c>
      <c r="G316" s="97">
        <v>44915</v>
      </c>
      <c r="H316" s="87"/>
      <c r="I316" s="90">
        <v>1.7399999995635349</v>
      </c>
      <c r="J316" s="88" t="s">
        <v>1410</v>
      </c>
      <c r="K316" s="88" t="s">
        <v>129</v>
      </c>
      <c r="L316" s="89">
        <v>6.5926999999999999E-2</v>
      </c>
      <c r="M316" s="89">
        <v>8.0600000018913459E-2</v>
      </c>
      <c r="N316" s="90">
        <v>198.55908899999997</v>
      </c>
      <c r="O316" s="98">
        <v>98.37</v>
      </c>
      <c r="P316" s="90">
        <v>0.68734009500000004</v>
      </c>
      <c r="Q316" s="91">
        <f t="shared" si="6"/>
        <v>8.6473407759807256E-6</v>
      </c>
      <c r="R316" s="91">
        <f>P316/'סכום נכסי הקרן'!$C$42</f>
        <v>3.4908347808174733E-7</v>
      </c>
    </row>
    <row r="317" spans="2:18">
      <c r="B317" s="86" t="s">
        <v>3314</v>
      </c>
      <c r="C317" s="88" t="s">
        <v>2859</v>
      </c>
      <c r="D317" s="87">
        <v>8061</v>
      </c>
      <c r="E317" s="87"/>
      <c r="F317" s="87" t="s">
        <v>620</v>
      </c>
      <c r="G317" s="97">
        <v>44136</v>
      </c>
      <c r="H317" s="87"/>
      <c r="I317" s="90">
        <v>0.16000000000108316</v>
      </c>
      <c r="J317" s="88" t="s">
        <v>1410</v>
      </c>
      <c r="K317" s="88" t="s">
        <v>129</v>
      </c>
      <c r="L317" s="89">
        <v>6.096E-2</v>
      </c>
      <c r="M317" s="89">
        <v>8.5200000000021661E-2</v>
      </c>
      <c r="N317" s="90">
        <v>52354.496569999996</v>
      </c>
      <c r="O317" s="98">
        <v>100.22</v>
      </c>
      <c r="P317" s="90">
        <v>184.64088973000003</v>
      </c>
      <c r="Q317" s="91">
        <f t="shared" si="6"/>
        <v>2.3229442110104023E-3</v>
      </c>
      <c r="R317" s="91">
        <f>P317/'סכום נכסי הקרן'!$C$42</f>
        <v>9.3774660392911878E-5</v>
      </c>
    </row>
    <row r="318" spans="2:18">
      <c r="B318" s="86" t="s">
        <v>3314</v>
      </c>
      <c r="C318" s="88" t="s">
        <v>2859</v>
      </c>
      <c r="D318" s="87">
        <v>9119</v>
      </c>
      <c r="E318" s="87"/>
      <c r="F318" s="87" t="s">
        <v>620</v>
      </c>
      <c r="G318" s="97">
        <v>44734</v>
      </c>
      <c r="H318" s="87"/>
      <c r="I318" s="90">
        <v>0.16000000031839187</v>
      </c>
      <c r="J318" s="88" t="s">
        <v>1410</v>
      </c>
      <c r="K318" s="88" t="s">
        <v>129</v>
      </c>
      <c r="L318" s="89">
        <v>6.0953999999999994E-2</v>
      </c>
      <c r="M318" s="89">
        <v>8.520000004351358E-2</v>
      </c>
      <c r="N318" s="90">
        <v>106.86749</v>
      </c>
      <c r="O318" s="98">
        <v>100.22</v>
      </c>
      <c r="P318" s="90">
        <v>0.37689406799999997</v>
      </c>
      <c r="Q318" s="91">
        <f t="shared" si="6"/>
        <v>4.7416576832196176E-6</v>
      </c>
      <c r="R318" s="91">
        <f>P318/'סכום נכסי הקרן'!$C$42</f>
        <v>1.9141541877579333E-7</v>
      </c>
    </row>
    <row r="319" spans="2:18">
      <c r="B319" s="86" t="s">
        <v>3314</v>
      </c>
      <c r="C319" s="88" t="s">
        <v>2859</v>
      </c>
      <c r="D319" s="87">
        <v>8073</v>
      </c>
      <c r="E319" s="87"/>
      <c r="F319" s="87" t="s">
        <v>620</v>
      </c>
      <c r="G319" s="97">
        <v>44153</v>
      </c>
      <c r="H319" s="87"/>
      <c r="I319" s="90">
        <v>0.15999999933273709</v>
      </c>
      <c r="J319" s="88" t="s">
        <v>1410</v>
      </c>
      <c r="K319" s="88" t="s">
        <v>129</v>
      </c>
      <c r="L319" s="89">
        <v>6.0953999999999994E-2</v>
      </c>
      <c r="M319" s="89">
        <v>8.5200000047820523E-2</v>
      </c>
      <c r="N319" s="90">
        <v>203.97200799999999</v>
      </c>
      <c r="O319" s="98">
        <v>100.22</v>
      </c>
      <c r="P319" s="90">
        <v>0.719356628</v>
      </c>
      <c r="Q319" s="91">
        <f t="shared" si="6"/>
        <v>9.0501368202249255E-6</v>
      </c>
      <c r="R319" s="91">
        <f>P319/'סכום נכסי הקרן'!$C$42</f>
        <v>3.6534390400053362E-7</v>
      </c>
    </row>
    <row r="320" spans="2:18">
      <c r="B320" s="86" t="s">
        <v>3314</v>
      </c>
      <c r="C320" s="88" t="s">
        <v>2859</v>
      </c>
      <c r="D320" s="87">
        <v>8531</v>
      </c>
      <c r="E320" s="87"/>
      <c r="F320" s="87" t="s">
        <v>620</v>
      </c>
      <c r="G320" s="97">
        <v>44392</v>
      </c>
      <c r="H320" s="87"/>
      <c r="I320" s="90">
        <v>0.1600000005315047</v>
      </c>
      <c r="J320" s="88" t="s">
        <v>1410</v>
      </c>
      <c r="K320" s="88" t="s">
        <v>129</v>
      </c>
      <c r="L320" s="89">
        <v>6.0953999999999994E-2</v>
      </c>
      <c r="M320" s="89">
        <v>8.5200000040002721E-2</v>
      </c>
      <c r="N320" s="90">
        <v>405.44577199999998</v>
      </c>
      <c r="O320" s="98">
        <v>100.22</v>
      </c>
      <c r="P320" s="90">
        <v>1.4299025890000003</v>
      </c>
      <c r="Q320" s="91">
        <f t="shared" si="6"/>
        <v>1.7989427727972293E-5</v>
      </c>
      <c r="R320" s="91">
        <f>P320/'סכום נכסי הקרן'!$C$42</f>
        <v>7.2621308245696819E-7</v>
      </c>
    </row>
    <row r="321" spans="2:18">
      <c r="B321" s="86" t="s">
        <v>3314</v>
      </c>
      <c r="C321" s="88" t="s">
        <v>2859</v>
      </c>
      <c r="D321" s="87">
        <v>9005</v>
      </c>
      <c r="E321" s="87"/>
      <c r="F321" s="87" t="s">
        <v>620</v>
      </c>
      <c r="G321" s="97">
        <v>44649</v>
      </c>
      <c r="H321" s="87"/>
      <c r="I321" s="90">
        <v>0.15999999949702737</v>
      </c>
      <c r="J321" s="88" t="s">
        <v>1410</v>
      </c>
      <c r="K321" s="88" t="s">
        <v>129</v>
      </c>
      <c r="L321" s="89">
        <v>6.0953999999999994E-2</v>
      </c>
      <c r="M321" s="89">
        <v>8.5200000004610588E-2</v>
      </c>
      <c r="N321" s="90">
        <v>270.59713699999998</v>
      </c>
      <c r="O321" s="98">
        <v>100.22</v>
      </c>
      <c r="P321" s="90">
        <v>0.95432627800000003</v>
      </c>
      <c r="Q321" s="91">
        <f t="shared" si="6"/>
        <v>1.200626094326611E-5</v>
      </c>
      <c r="R321" s="91">
        <f>P321/'סכום נכסי הקרן'!$C$42</f>
        <v>4.846793294505081E-7</v>
      </c>
    </row>
    <row r="322" spans="2:18">
      <c r="B322" s="86" t="s">
        <v>3314</v>
      </c>
      <c r="C322" s="88" t="s">
        <v>2859</v>
      </c>
      <c r="D322" s="87">
        <v>9075</v>
      </c>
      <c r="E322" s="87"/>
      <c r="F322" s="87" t="s">
        <v>620</v>
      </c>
      <c r="G322" s="97">
        <v>44699</v>
      </c>
      <c r="H322" s="87"/>
      <c r="I322" s="90">
        <v>0.15999999979873616</v>
      </c>
      <c r="J322" s="88" t="s">
        <v>1410</v>
      </c>
      <c r="K322" s="88" t="s">
        <v>129</v>
      </c>
      <c r="L322" s="89">
        <v>6.0953999999999994E-2</v>
      </c>
      <c r="M322" s="89">
        <v>8.5199999955721945E-2</v>
      </c>
      <c r="N322" s="90">
        <v>225.41382699999997</v>
      </c>
      <c r="O322" s="98">
        <v>100.22</v>
      </c>
      <c r="P322" s="90">
        <v>0.79497637600000004</v>
      </c>
      <c r="Q322" s="91">
        <f t="shared" si="6"/>
        <v>1.0001499522774362E-5</v>
      </c>
      <c r="R322" s="91">
        <f>P322/'סכום נכסי הקרן'!$C$42</f>
        <v>4.0374935253399258E-7</v>
      </c>
    </row>
    <row r="323" spans="2:18">
      <c r="B323" s="86" t="s">
        <v>3315</v>
      </c>
      <c r="C323" s="88" t="s">
        <v>2859</v>
      </c>
      <c r="D323" s="87">
        <v>6588</v>
      </c>
      <c r="E323" s="87"/>
      <c r="F323" s="87" t="s">
        <v>620</v>
      </c>
      <c r="G323" s="97">
        <v>43397</v>
      </c>
      <c r="H323" s="87"/>
      <c r="I323" s="90">
        <v>0.51000000000141177</v>
      </c>
      <c r="J323" s="88" t="s">
        <v>1410</v>
      </c>
      <c r="K323" s="88" t="s">
        <v>129</v>
      </c>
      <c r="L323" s="89">
        <v>6.037E-2</v>
      </c>
      <c r="M323" s="89">
        <v>6.6799999999830592E-2</v>
      </c>
      <c r="N323" s="90">
        <v>50189.920000000013</v>
      </c>
      <c r="O323" s="98">
        <v>100.26</v>
      </c>
      <c r="P323" s="90">
        <v>177.07753122499997</v>
      </c>
      <c r="Q323" s="91">
        <f t="shared" si="6"/>
        <v>2.2277905325338867E-3</v>
      </c>
      <c r="R323" s="91">
        <f>P323/'סכום נכסי הקרן'!$C$42</f>
        <v>8.9933412789126185E-5</v>
      </c>
    </row>
    <row r="324" spans="2:18">
      <c r="B324" s="86" t="s">
        <v>3065</v>
      </c>
      <c r="C324" s="88" t="s">
        <v>2859</v>
      </c>
      <c r="D324" s="87" t="s">
        <v>3066</v>
      </c>
      <c r="E324" s="87"/>
      <c r="F324" s="87" t="s">
        <v>620</v>
      </c>
      <c r="G324" s="97">
        <v>44144</v>
      </c>
      <c r="H324" s="87"/>
      <c r="I324" s="90">
        <v>0.50999999999977019</v>
      </c>
      <c r="J324" s="88" t="s">
        <v>1410</v>
      </c>
      <c r="K324" s="88" t="s">
        <v>129</v>
      </c>
      <c r="L324" s="89">
        <v>7.3783000000000001E-2</v>
      </c>
      <c r="M324" s="89">
        <v>7.4199999999903482E-2</v>
      </c>
      <c r="N324" s="90">
        <v>61373.013963000005</v>
      </c>
      <c r="O324" s="98">
        <v>100.73</v>
      </c>
      <c r="P324" s="90">
        <v>217.54822655499999</v>
      </c>
      <c r="Q324" s="91">
        <f t="shared" si="6"/>
        <v>2.7369473480684174E-3</v>
      </c>
      <c r="R324" s="91">
        <f>P324/'סכום נכסי הקרן'!$C$42</f>
        <v>1.1048750411735451E-4</v>
      </c>
    </row>
    <row r="325" spans="2:18">
      <c r="B325" s="86" t="s">
        <v>3316</v>
      </c>
      <c r="C325" s="88" t="s">
        <v>2859</v>
      </c>
      <c r="D325" s="87">
        <v>6826</v>
      </c>
      <c r="E325" s="87"/>
      <c r="F325" s="87" t="s">
        <v>620</v>
      </c>
      <c r="G325" s="97">
        <v>43550</v>
      </c>
      <c r="H325" s="87"/>
      <c r="I325" s="90">
        <v>2.5199999999700111</v>
      </c>
      <c r="J325" s="88" t="s">
        <v>1876</v>
      </c>
      <c r="K325" s="88" t="s">
        <v>129</v>
      </c>
      <c r="L325" s="89">
        <v>7.4768000000000001E-2</v>
      </c>
      <c r="M325" s="89">
        <v>7.6499999999410914E-2</v>
      </c>
      <c r="N325" s="90">
        <v>26395.016347999997</v>
      </c>
      <c r="O325" s="98">
        <v>100.52</v>
      </c>
      <c r="P325" s="90">
        <v>93.367057590000002</v>
      </c>
      <c r="Q325" s="91">
        <f t="shared" si="6"/>
        <v>1.1746394108310351E-3</v>
      </c>
      <c r="R325" s="91">
        <f>P325/'סכום נכסי הקרן'!$C$42</f>
        <v>4.7418879589406179E-5</v>
      </c>
    </row>
    <row r="326" spans="2:18">
      <c r="B326" s="86" t="s">
        <v>3317</v>
      </c>
      <c r="C326" s="88" t="s">
        <v>2859</v>
      </c>
      <c r="D326" s="87">
        <v>8705</v>
      </c>
      <c r="E326" s="87"/>
      <c r="F326" s="87" t="s">
        <v>620</v>
      </c>
      <c r="G326" s="97">
        <v>43707</v>
      </c>
      <c r="H326" s="87"/>
      <c r="I326" s="90">
        <v>8.2000000000257671</v>
      </c>
      <c r="J326" s="88" t="s">
        <v>1876</v>
      </c>
      <c r="K326" s="88" t="s">
        <v>132</v>
      </c>
      <c r="L326" s="89">
        <v>5.3793000000000001E-2</v>
      </c>
      <c r="M326" s="89">
        <v>5.9100000000172528E-2</v>
      </c>
      <c r="N326" s="90">
        <v>43875.939456</v>
      </c>
      <c r="O326" s="98">
        <v>96.02</v>
      </c>
      <c r="P326" s="90">
        <v>178.52871421199998</v>
      </c>
      <c r="Q326" s="91">
        <f t="shared" si="6"/>
        <v>2.2460476863187168E-3</v>
      </c>
      <c r="R326" s="91">
        <f>P326/'סכום נכסי הקרן'!$C$42</f>
        <v>9.0670433673139972E-5</v>
      </c>
    </row>
    <row r="327" spans="2:18">
      <c r="B327" s="86" t="s">
        <v>3317</v>
      </c>
      <c r="C327" s="88" t="s">
        <v>2859</v>
      </c>
      <c r="D327" s="87">
        <v>8826</v>
      </c>
      <c r="E327" s="87"/>
      <c r="F327" s="87" t="s">
        <v>620</v>
      </c>
      <c r="G327" s="97">
        <v>44561</v>
      </c>
      <c r="H327" s="87"/>
      <c r="I327" s="90">
        <v>8.2000000012874494</v>
      </c>
      <c r="J327" s="88" t="s">
        <v>1876</v>
      </c>
      <c r="K327" s="88" t="s">
        <v>132</v>
      </c>
      <c r="L327" s="89">
        <v>5.3793000000000001E-2</v>
      </c>
      <c r="M327" s="89">
        <v>5.9100000010299594E-2</v>
      </c>
      <c r="N327" s="90">
        <v>229.07065500000002</v>
      </c>
      <c r="O327" s="98">
        <v>96.02</v>
      </c>
      <c r="P327" s="90">
        <v>0.93207554400000003</v>
      </c>
      <c r="Q327" s="91">
        <f t="shared" si="6"/>
        <v>1.1726327209131625E-5</v>
      </c>
      <c r="R327" s="91">
        <f>P327/'סכום נכסי הקרן'!$C$42</f>
        <v>4.7337871761206762E-7</v>
      </c>
    </row>
    <row r="328" spans="2:18">
      <c r="B328" s="86" t="s">
        <v>3317</v>
      </c>
      <c r="C328" s="88" t="s">
        <v>2859</v>
      </c>
      <c r="D328" s="87">
        <v>8917</v>
      </c>
      <c r="E328" s="87"/>
      <c r="F328" s="87" t="s">
        <v>620</v>
      </c>
      <c r="G328" s="97">
        <v>44592</v>
      </c>
      <c r="H328" s="87"/>
      <c r="I328" s="90">
        <v>8.1999999980252198</v>
      </c>
      <c r="J328" s="88" t="s">
        <v>1876</v>
      </c>
      <c r="K328" s="88" t="s">
        <v>132</v>
      </c>
      <c r="L328" s="89">
        <v>5.3793000000000001E-2</v>
      </c>
      <c r="M328" s="89">
        <v>5.9099999986423374E-2</v>
      </c>
      <c r="N328" s="90">
        <v>497.80548199999998</v>
      </c>
      <c r="O328" s="98">
        <v>96.02</v>
      </c>
      <c r="P328" s="90">
        <v>2.025542325</v>
      </c>
      <c r="Q328" s="91">
        <f t="shared" si="6"/>
        <v>2.5483097622069177E-5</v>
      </c>
      <c r="R328" s="91">
        <f>P328/'סכום נכסי הקרן'!$C$42</f>
        <v>1.0287241570168971E-6</v>
      </c>
    </row>
    <row r="329" spans="2:18">
      <c r="B329" s="86" t="s">
        <v>3317</v>
      </c>
      <c r="C329" s="88" t="s">
        <v>2859</v>
      </c>
      <c r="D329" s="87">
        <v>8958</v>
      </c>
      <c r="E329" s="87"/>
      <c r="F329" s="87" t="s">
        <v>620</v>
      </c>
      <c r="G329" s="97">
        <v>44620</v>
      </c>
      <c r="H329" s="87"/>
      <c r="I329" s="90">
        <v>7.5900000000113934</v>
      </c>
      <c r="J329" s="88" t="s">
        <v>1876</v>
      </c>
      <c r="K329" s="88" t="s">
        <v>132</v>
      </c>
      <c r="L329" s="89">
        <v>6.7449999999999996E-2</v>
      </c>
      <c r="M329" s="89">
        <v>7.4300000000227864E-2</v>
      </c>
      <c r="N329" s="90">
        <v>4314.3141800000003</v>
      </c>
      <c r="O329" s="98">
        <v>96.02</v>
      </c>
      <c r="P329" s="90">
        <v>17.554700519999997</v>
      </c>
      <c r="Q329" s="91">
        <f t="shared" si="6"/>
        <v>2.2085351737952377E-4</v>
      </c>
      <c r="R329" s="91">
        <f>P329/'סכום נכסי הקרן'!$C$42</f>
        <v>8.9156095487271957E-6</v>
      </c>
    </row>
    <row r="330" spans="2:18">
      <c r="B330" s="86" t="s">
        <v>3317</v>
      </c>
      <c r="C330" s="88" t="s">
        <v>2859</v>
      </c>
      <c r="D330" s="87">
        <v>9036</v>
      </c>
      <c r="E330" s="87"/>
      <c r="F330" s="87" t="s">
        <v>620</v>
      </c>
      <c r="G330" s="97">
        <v>44670</v>
      </c>
      <c r="H330" s="87"/>
      <c r="I330" s="90">
        <v>7.5900000002554879</v>
      </c>
      <c r="J330" s="88" t="s">
        <v>1876</v>
      </c>
      <c r="K330" s="88" t="s">
        <v>132</v>
      </c>
      <c r="L330" s="89">
        <v>6.7449999999999996E-2</v>
      </c>
      <c r="M330" s="89">
        <v>7.430000000235451E-2</v>
      </c>
      <c r="N330" s="90">
        <v>2453.1781470000001</v>
      </c>
      <c r="O330" s="98">
        <v>96.01</v>
      </c>
      <c r="P330" s="90">
        <v>9.9808036550000008</v>
      </c>
      <c r="Q330" s="91">
        <f t="shared" si="6"/>
        <v>1.2556725709845132E-4</v>
      </c>
      <c r="R330" s="91">
        <f>P330/'סכום נכסי הקרן'!$C$42</f>
        <v>5.0690097657381916E-6</v>
      </c>
    </row>
    <row r="331" spans="2:18">
      <c r="B331" s="86" t="s">
        <v>3318</v>
      </c>
      <c r="C331" s="88" t="s">
        <v>2859</v>
      </c>
      <c r="D331" s="87">
        <v>6528</v>
      </c>
      <c r="E331" s="87"/>
      <c r="F331" s="87" t="s">
        <v>620</v>
      </c>
      <c r="G331" s="97">
        <v>43373</v>
      </c>
      <c r="H331" s="87"/>
      <c r="I331" s="90">
        <v>4.7499999999921094</v>
      </c>
      <c r="J331" s="88" t="s">
        <v>1876</v>
      </c>
      <c r="K331" s="88" t="s">
        <v>132</v>
      </c>
      <c r="L331" s="89">
        <v>3.032E-2</v>
      </c>
      <c r="M331" s="89">
        <v>7.1599999999866173E-2</v>
      </c>
      <c r="N331" s="90">
        <v>45228.167405</v>
      </c>
      <c r="O331" s="98">
        <v>82.66</v>
      </c>
      <c r="P331" s="90">
        <v>158.42523910700001</v>
      </c>
      <c r="Q331" s="91">
        <f t="shared" si="6"/>
        <v>1.9931283509286002E-3</v>
      </c>
      <c r="R331" s="91">
        <f>P331/'סכום נכסי הקרן'!$C$42</f>
        <v>8.0460362905795596E-5</v>
      </c>
    </row>
    <row r="332" spans="2:18">
      <c r="B332" s="86" t="s">
        <v>3319</v>
      </c>
      <c r="C332" s="88" t="s">
        <v>2859</v>
      </c>
      <c r="D332" s="87">
        <v>8860</v>
      </c>
      <c r="E332" s="87"/>
      <c r="F332" s="87" t="s">
        <v>620</v>
      </c>
      <c r="G332" s="97">
        <v>44585</v>
      </c>
      <c r="H332" s="87"/>
      <c r="I332" s="90">
        <v>3.0600000000478826</v>
      </c>
      <c r="J332" s="88" t="s">
        <v>3055</v>
      </c>
      <c r="K332" s="88" t="s">
        <v>131</v>
      </c>
      <c r="L332" s="89">
        <v>4.607E-2</v>
      </c>
      <c r="M332" s="89">
        <v>6.4400000000041632E-2</v>
      </c>
      <c r="N332" s="90">
        <v>2627.0206069999999</v>
      </c>
      <c r="O332" s="98">
        <v>97.44</v>
      </c>
      <c r="P332" s="90">
        <v>9.6068127089999997</v>
      </c>
      <c r="Q332" s="91">
        <f t="shared" si="6"/>
        <v>1.2086212323427102E-4</v>
      </c>
      <c r="R332" s="91">
        <f>P332/'סכום נכסי הקרן'!$C$42</f>
        <v>4.8790687726978199E-6</v>
      </c>
    </row>
    <row r="333" spans="2:18">
      <c r="B333" s="86" t="s">
        <v>3319</v>
      </c>
      <c r="C333" s="88" t="s">
        <v>2859</v>
      </c>
      <c r="D333" s="87">
        <v>8977</v>
      </c>
      <c r="E333" s="87"/>
      <c r="F333" s="87" t="s">
        <v>620</v>
      </c>
      <c r="G333" s="97">
        <v>44553</v>
      </c>
      <c r="H333" s="87"/>
      <c r="I333" s="90">
        <v>3.0600000000422378</v>
      </c>
      <c r="J333" s="88" t="s">
        <v>3055</v>
      </c>
      <c r="K333" s="88" t="s">
        <v>131</v>
      </c>
      <c r="L333" s="89">
        <v>4.607E-2</v>
      </c>
      <c r="M333" s="89">
        <v>6.3199999995213085E-2</v>
      </c>
      <c r="N333" s="90">
        <v>387.13987500000002</v>
      </c>
      <c r="O333" s="98">
        <v>97.77</v>
      </c>
      <c r="P333" s="90">
        <v>1.4205354989999999</v>
      </c>
      <c r="Q333" s="91">
        <f t="shared" si="6"/>
        <v>1.7871581526508831E-5</v>
      </c>
      <c r="R333" s="91">
        <f>P333/'סכום נכסי הקרן'!$C$42</f>
        <v>7.2145576307389784E-7</v>
      </c>
    </row>
    <row r="334" spans="2:18">
      <c r="B334" s="86" t="s">
        <v>3319</v>
      </c>
      <c r="C334" s="88" t="s">
        <v>2859</v>
      </c>
      <c r="D334" s="87">
        <v>8978</v>
      </c>
      <c r="E334" s="87"/>
      <c r="F334" s="87" t="s">
        <v>620</v>
      </c>
      <c r="G334" s="97">
        <v>44553</v>
      </c>
      <c r="H334" s="87"/>
      <c r="I334" s="90">
        <v>3.0600000000879461</v>
      </c>
      <c r="J334" s="88" t="s">
        <v>3055</v>
      </c>
      <c r="K334" s="88" t="s">
        <v>131</v>
      </c>
      <c r="L334" s="89">
        <v>4.607E-2</v>
      </c>
      <c r="M334" s="89">
        <v>6.4600000003078098E-2</v>
      </c>
      <c r="N334" s="90">
        <v>497.75127700000007</v>
      </c>
      <c r="O334" s="98">
        <v>97.39</v>
      </c>
      <c r="P334" s="90">
        <v>1.819304214</v>
      </c>
      <c r="Q334" s="91">
        <f t="shared" si="6"/>
        <v>2.2888441439802466E-5</v>
      </c>
      <c r="R334" s="91">
        <f>P334/'סכום נכסי הקרן'!$C$42</f>
        <v>9.23980788159753E-7</v>
      </c>
    </row>
    <row r="335" spans="2:18">
      <c r="B335" s="86" t="s">
        <v>3319</v>
      </c>
      <c r="C335" s="88" t="s">
        <v>2859</v>
      </c>
      <c r="D335" s="87">
        <v>8979</v>
      </c>
      <c r="E335" s="87"/>
      <c r="F335" s="87" t="s">
        <v>620</v>
      </c>
      <c r="G335" s="97">
        <v>44553</v>
      </c>
      <c r="H335" s="87"/>
      <c r="I335" s="90">
        <v>3.060000000035191</v>
      </c>
      <c r="J335" s="88" t="s">
        <v>3055</v>
      </c>
      <c r="K335" s="88" t="s">
        <v>131</v>
      </c>
      <c r="L335" s="89">
        <v>4.607E-2</v>
      </c>
      <c r="M335" s="89">
        <v>6.3100000000058665E-2</v>
      </c>
      <c r="N335" s="90">
        <v>2322.8392320000003</v>
      </c>
      <c r="O335" s="98">
        <v>97.79</v>
      </c>
      <c r="P335" s="90">
        <v>8.5249564449999991</v>
      </c>
      <c r="Q335" s="91">
        <f t="shared" si="6"/>
        <v>1.0725142330058335E-4</v>
      </c>
      <c r="R335" s="91">
        <f>P335/'סכום נכסי הקרן'!$C$42</f>
        <v>4.3296200352112559E-6</v>
      </c>
    </row>
    <row r="336" spans="2:18">
      <c r="B336" s="86" t="s">
        <v>3319</v>
      </c>
      <c r="C336" s="88" t="s">
        <v>2859</v>
      </c>
      <c r="D336" s="87">
        <v>8918</v>
      </c>
      <c r="E336" s="87"/>
      <c r="F336" s="87" t="s">
        <v>620</v>
      </c>
      <c r="G336" s="97">
        <v>44553</v>
      </c>
      <c r="H336" s="87"/>
      <c r="I336" s="90">
        <v>3.0600000025136511</v>
      </c>
      <c r="J336" s="88" t="s">
        <v>3055</v>
      </c>
      <c r="K336" s="88" t="s">
        <v>131</v>
      </c>
      <c r="L336" s="89">
        <v>4.607E-2</v>
      </c>
      <c r="M336" s="89">
        <v>6.3300000047890811E-2</v>
      </c>
      <c r="N336" s="90">
        <v>331.83417899999995</v>
      </c>
      <c r="O336" s="98">
        <v>97.75</v>
      </c>
      <c r="P336" s="90">
        <v>1.217352749</v>
      </c>
      <c r="Q336" s="91">
        <f t="shared" si="6"/>
        <v>1.5315364463322818E-5</v>
      </c>
      <c r="R336" s="91">
        <f>P336/'סכום נכסי הקרן'!$C$42</f>
        <v>6.1826413847324939E-7</v>
      </c>
    </row>
    <row r="337" spans="2:18">
      <c r="B337" s="86" t="s">
        <v>3319</v>
      </c>
      <c r="C337" s="88" t="s">
        <v>2859</v>
      </c>
      <c r="D337" s="87">
        <v>9037</v>
      </c>
      <c r="E337" s="87"/>
      <c r="F337" s="87" t="s">
        <v>620</v>
      </c>
      <c r="G337" s="97">
        <v>44671</v>
      </c>
      <c r="H337" s="87"/>
      <c r="I337" s="90">
        <v>3.0599999992352651</v>
      </c>
      <c r="J337" s="88" t="s">
        <v>3055</v>
      </c>
      <c r="K337" s="88" t="s">
        <v>131</v>
      </c>
      <c r="L337" s="89">
        <v>4.607E-2</v>
      </c>
      <c r="M337" s="89">
        <v>6.4399999987869716E-2</v>
      </c>
      <c r="N337" s="90">
        <v>207.39636600000003</v>
      </c>
      <c r="O337" s="98">
        <v>97.44</v>
      </c>
      <c r="P337" s="90">
        <v>0.75843259299999999</v>
      </c>
      <c r="Q337" s="91">
        <f t="shared" si="6"/>
        <v>9.5417467058744675E-6</v>
      </c>
      <c r="R337" s="91">
        <f>P337/'סכום נכסי הקרן'!$C$42</f>
        <v>3.8518964538944622E-7</v>
      </c>
    </row>
    <row r="338" spans="2:18">
      <c r="B338" s="86" t="s">
        <v>3319</v>
      </c>
      <c r="C338" s="88" t="s">
        <v>2859</v>
      </c>
      <c r="D338" s="87">
        <v>9130</v>
      </c>
      <c r="E338" s="87"/>
      <c r="F338" s="87" t="s">
        <v>620</v>
      </c>
      <c r="G338" s="97">
        <v>44742</v>
      </c>
      <c r="H338" s="87"/>
      <c r="I338" s="90">
        <v>3.0600000000087908</v>
      </c>
      <c r="J338" s="88" t="s">
        <v>3055</v>
      </c>
      <c r="K338" s="88" t="s">
        <v>131</v>
      </c>
      <c r="L338" s="89">
        <v>4.607E-2</v>
      </c>
      <c r="M338" s="89">
        <v>6.4399999997714591E-2</v>
      </c>
      <c r="N338" s="90">
        <v>1244.378179</v>
      </c>
      <c r="O338" s="98">
        <v>97.44</v>
      </c>
      <c r="P338" s="90">
        <v>4.5505954659999999</v>
      </c>
      <c r="Q338" s="91">
        <f t="shared" si="6"/>
        <v>5.7250479077806176E-5</v>
      </c>
      <c r="R338" s="91">
        <f>P338/'סכום נכסי הקרן'!$C$42</f>
        <v>2.3111378256120932E-6</v>
      </c>
    </row>
    <row r="339" spans="2:18">
      <c r="B339" s="86" t="s">
        <v>3067</v>
      </c>
      <c r="C339" s="88" t="s">
        <v>2859</v>
      </c>
      <c r="D339" s="87">
        <v>9313</v>
      </c>
      <c r="E339" s="87"/>
      <c r="F339" s="87" t="s">
        <v>620</v>
      </c>
      <c r="G339" s="97">
        <v>44886</v>
      </c>
      <c r="H339" s="87"/>
      <c r="I339" s="90">
        <v>3.0699999999224841</v>
      </c>
      <c r="J339" s="88" t="s">
        <v>3055</v>
      </c>
      <c r="K339" s="88" t="s">
        <v>131</v>
      </c>
      <c r="L339" s="89">
        <v>4.6409000000000006E-2</v>
      </c>
      <c r="M339" s="89">
        <v>6.2999999998062134E-2</v>
      </c>
      <c r="N339" s="90">
        <v>566.88339299999996</v>
      </c>
      <c r="O339" s="98">
        <v>97.02</v>
      </c>
      <c r="P339" s="90">
        <v>2.0641134879999998</v>
      </c>
      <c r="Q339" s="91">
        <f t="shared" si="6"/>
        <v>2.5968356656153164E-5</v>
      </c>
      <c r="R339" s="91">
        <f>P339/'סכום נכסי הקרן'!$C$42</f>
        <v>1.0483135216293281E-6</v>
      </c>
    </row>
    <row r="340" spans="2:18">
      <c r="B340" s="86" t="s">
        <v>3319</v>
      </c>
      <c r="C340" s="88" t="s">
        <v>2859</v>
      </c>
      <c r="D340" s="87">
        <v>8829</v>
      </c>
      <c r="E340" s="87"/>
      <c r="F340" s="87" t="s">
        <v>620</v>
      </c>
      <c r="G340" s="97">
        <v>44553</v>
      </c>
      <c r="H340" s="87"/>
      <c r="I340" s="90">
        <v>3.0600000000041407</v>
      </c>
      <c r="J340" s="88" t="s">
        <v>3055</v>
      </c>
      <c r="K340" s="88" t="s">
        <v>131</v>
      </c>
      <c r="L340" s="89">
        <v>4.6029999999999995E-2</v>
      </c>
      <c r="M340" s="89">
        <v>6.430000000004249E-2</v>
      </c>
      <c r="N340" s="90">
        <v>25094.960054000003</v>
      </c>
      <c r="O340" s="98">
        <v>97.44</v>
      </c>
      <c r="P340" s="90">
        <v>91.770339026999991</v>
      </c>
      <c r="Q340" s="91">
        <f t="shared" si="6"/>
        <v>1.1545512919535887E-3</v>
      </c>
      <c r="R340" s="91">
        <f>P340/'סכום נכסי הקרן'!$C$42</f>
        <v>4.660794469190143E-5</v>
      </c>
    </row>
    <row r="341" spans="2:18">
      <c r="B341" s="86" t="s">
        <v>3320</v>
      </c>
      <c r="C341" s="88" t="s">
        <v>2859</v>
      </c>
      <c r="D341" s="87">
        <v>7770</v>
      </c>
      <c r="E341" s="87"/>
      <c r="F341" s="87" t="s">
        <v>620</v>
      </c>
      <c r="G341" s="97">
        <v>44004</v>
      </c>
      <c r="H341" s="87"/>
      <c r="I341" s="90">
        <v>2.2600000000077509</v>
      </c>
      <c r="J341" s="88" t="s">
        <v>3055</v>
      </c>
      <c r="K341" s="88" t="s">
        <v>133</v>
      </c>
      <c r="L341" s="89">
        <v>6.4335000000000003E-2</v>
      </c>
      <c r="M341" s="89">
        <v>7.0700000000245969E-2</v>
      </c>
      <c r="N341" s="90">
        <v>104331.66876199999</v>
      </c>
      <c r="O341" s="98">
        <v>101.36</v>
      </c>
      <c r="P341" s="90">
        <v>252.88135655400001</v>
      </c>
      <c r="Q341" s="91">
        <f t="shared" si="6"/>
        <v>3.1814690892064501E-3</v>
      </c>
      <c r="R341" s="91">
        <f>P341/'סכום נכסי הקרן'!$C$42</f>
        <v>1.2843234976405791E-4</v>
      </c>
    </row>
    <row r="342" spans="2:18">
      <c r="B342" s="86" t="s">
        <v>3320</v>
      </c>
      <c r="C342" s="88" t="s">
        <v>2859</v>
      </c>
      <c r="D342" s="87">
        <v>8789</v>
      </c>
      <c r="E342" s="87"/>
      <c r="F342" s="87" t="s">
        <v>620</v>
      </c>
      <c r="G342" s="97">
        <v>44004</v>
      </c>
      <c r="H342" s="87"/>
      <c r="I342" s="90">
        <v>2.2599999999910487</v>
      </c>
      <c r="J342" s="88" t="s">
        <v>3055</v>
      </c>
      <c r="K342" s="88" t="s">
        <v>133</v>
      </c>
      <c r="L342" s="89">
        <v>6.4335000000000003E-2</v>
      </c>
      <c r="M342" s="89">
        <v>7.2099999999066966E-2</v>
      </c>
      <c r="N342" s="90">
        <v>12017.672074999999</v>
      </c>
      <c r="O342" s="98">
        <v>101.07</v>
      </c>
      <c r="P342" s="90">
        <v>29.045353851000002</v>
      </c>
      <c r="Q342" s="91">
        <f t="shared" si="6"/>
        <v>3.654160066255717E-4</v>
      </c>
      <c r="R342" s="91">
        <f>P342/'סכום נכסי הקרן'!$C$42</f>
        <v>1.4751435596699993E-5</v>
      </c>
    </row>
    <row r="343" spans="2:18">
      <c r="B343" s="86" t="s">
        <v>3320</v>
      </c>
      <c r="C343" s="88" t="s">
        <v>2859</v>
      </c>
      <c r="D343" s="87">
        <v>8980</v>
      </c>
      <c r="E343" s="87"/>
      <c r="F343" s="87" t="s">
        <v>620</v>
      </c>
      <c r="G343" s="97">
        <v>44627</v>
      </c>
      <c r="H343" s="87"/>
      <c r="I343" s="90">
        <v>2.2599999999606233</v>
      </c>
      <c r="J343" s="88" t="s">
        <v>3055</v>
      </c>
      <c r="K343" s="88" t="s">
        <v>133</v>
      </c>
      <c r="L343" s="89">
        <v>6.4335000000000003E-2</v>
      </c>
      <c r="M343" s="89">
        <v>7.389999999957908E-2</v>
      </c>
      <c r="N343" s="90">
        <v>12236.074542999999</v>
      </c>
      <c r="O343" s="98">
        <v>100.68</v>
      </c>
      <c r="P343" s="90">
        <v>29.459093415999998</v>
      </c>
      <c r="Q343" s="91">
        <f t="shared" si="6"/>
        <v>3.706212129522316E-4</v>
      </c>
      <c r="R343" s="91">
        <f>P343/'סכום נכסי הקרן'!$C$42</f>
        <v>1.4961563955893454E-5</v>
      </c>
    </row>
    <row r="344" spans="2:18">
      <c r="B344" s="86" t="s">
        <v>3320</v>
      </c>
      <c r="C344" s="88" t="s">
        <v>2859</v>
      </c>
      <c r="D344" s="87">
        <v>9027</v>
      </c>
      <c r="E344" s="87"/>
      <c r="F344" s="87" t="s">
        <v>620</v>
      </c>
      <c r="G344" s="97">
        <v>44658</v>
      </c>
      <c r="H344" s="87"/>
      <c r="I344" s="90">
        <v>2.2599999998397022</v>
      </c>
      <c r="J344" s="88" t="s">
        <v>3055</v>
      </c>
      <c r="K344" s="88" t="s">
        <v>133</v>
      </c>
      <c r="L344" s="89">
        <v>6.4335000000000003E-2</v>
      </c>
      <c r="M344" s="89">
        <v>7.3899999997595514E-2</v>
      </c>
      <c r="N344" s="90">
        <v>1813.8146600000002</v>
      </c>
      <c r="O344" s="98">
        <v>100.68</v>
      </c>
      <c r="P344" s="90">
        <v>4.3668690950000002</v>
      </c>
      <c r="Q344" s="91">
        <f t="shared" si="6"/>
        <v>5.4939040313898098E-5</v>
      </c>
      <c r="R344" s="91">
        <f>P344/'סכום נכסי הקרן'!$C$42</f>
        <v>2.2178276272538593E-6</v>
      </c>
    </row>
    <row r="345" spans="2:18">
      <c r="B345" s="86" t="s">
        <v>3320</v>
      </c>
      <c r="C345" s="88" t="s">
        <v>2859</v>
      </c>
      <c r="D345" s="87">
        <v>9126</v>
      </c>
      <c r="E345" s="87"/>
      <c r="F345" s="87" t="s">
        <v>620</v>
      </c>
      <c r="G345" s="97">
        <v>44741</v>
      </c>
      <c r="H345" s="87"/>
      <c r="I345" s="90">
        <v>2.2599999999769516</v>
      </c>
      <c r="J345" s="88" t="s">
        <v>3055</v>
      </c>
      <c r="K345" s="88" t="s">
        <v>133</v>
      </c>
      <c r="L345" s="89">
        <v>6.4335000000000003E-2</v>
      </c>
      <c r="M345" s="89">
        <v>7.3899999999654284E-2</v>
      </c>
      <c r="N345" s="90">
        <v>16218.893774000002</v>
      </c>
      <c r="O345" s="98">
        <v>100.68</v>
      </c>
      <c r="P345" s="90">
        <v>39.047972864999998</v>
      </c>
      <c r="Q345" s="91">
        <f t="shared" si="6"/>
        <v>4.9125772005909735E-4</v>
      </c>
      <c r="R345" s="91">
        <f>P345/'סכום נכסי הקרן'!$C$42</f>
        <v>1.9831524857801132E-5</v>
      </c>
    </row>
    <row r="346" spans="2:18">
      <c r="B346" s="86" t="s">
        <v>3320</v>
      </c>
      <c r="C346" s="88" t="s">
        <v>2859</v>
      </c>
      <c r="D346" s="87">
        <v>9261</v>
      </c>
      <c r="E346" s="87"/>
      <c r="F346" s="87" t="s">
        <v>620</v>
      </c>
      <c r="G346" s="97">
        <v>44833</v>
      </c>
      <c r="H346" s="87"/>
      <c r="I346" s="90">
        <v>2.2599999999682288</v>
      </c>
      <c r="J346" s="88" t="s">
        <v>3055</v>
      </c>
      <c r="K346" s="88" t="s">
        <v>133</v>
      </c>
      <c r="L346" s="89">
        <v>6.6406999999999994E-2</v>
      </c>
      <c r="M346" s="89">
        <v>7.5499999999447454E-2</v>
      </c>
      <c r="N346" s="90">
        <v>12027.494287999998</v>
      </c>
      <c r="O346" s="98">
        <v>100.68</v>
      </c>
      <c r="P346" s="90">
        <v>28.956923591999999</v>
      </c>
      <c r="Q346" s="91">
        <f t="shared" si="6"/>
        <v>3.6430347646758458E-4</v>
      </c>
      <c r="R346" s="91">
        <f>P346/'סכום נכסי הקרן'!$C$42</f>
        <v>1.4706523998200285E-5</v>
      </c>
    </row>
    <row r="347" spans="2:18">
      <c r="B347" s="86" t="s">
        <v>3068</v>
      </c>
      <c r="C347" s="88" t="s">
        <v>2859</v>
      </c>
      <c r="D347" s="87">
        <v>9285</v>
      </c>
      <c r="E347" s="87"/>
      <c r="F347" s="87" t="s">
        <v>620</v>
      </c>
      <c r="G347" s="97">
        <v>44861</v>
      </c>
      <c r="H347" s="87"/>
      <c r="I347" s="90">
        <v>2.2699999998848623</v>
      </c>
      <c r="J347" s="88" t="s">
        <v>3055</v>
      </c>
      <c r="K347" s="88" t="s">
        <v>133</v>
      </c>
      <c r="L347" s="89">
        <v>6.4923000000000008E-2</v>
      </c>
      <c r="M347" s="89">
        <v>7.2799999996498568E-2</v>
      </c>
      <c r="N347" s="90">
        <v>5284.8079550000002</v>
      </c>
      <c r="O347" s="98">
        <v>100.34</v>
      </c>
      <c r="P347" s="90">
        <v>12.680528998000002</v>
      </c>
      <c r="Q347" s="91">
        <f t="shared" si="6"/>
        <v>1.5953216793705512E-4</v>
      </c>
      <c r="R347" s="91">
        <f>P347/'סכום נכסי הקרן'!$C$42</f>
        <v>6.4401352383470291E-6</v>
      </c>
    </row>
    <row r="348" spans="2:18">
      <c r="B348" s="86" t="s">
        <v>3069</v>
      </c>
      <c r="C348" s="88" t="s">
        <v>2859</v>
      </c>
      <c r="D348" s="87">
        <v>9374</v>
      </c>
      <c r="E348" s="87"/>
      <c r="F348" s="87" t="s">
        <v>620</v>
      </c>
      <c r="G348" s="97">
        <v>44910</v>
      </c>
      <c r="H348" s="87"/>
      <c r="I348" s="90">
        <v>2.2899999999192482</v>
      </c>
      <c r="J348" s="88" t="s">
        <v>3055</v>
      </c>
      <c r="K348" s="88" t="s">
        <v>133</v>
      </c>
      <c r="L348" s="89">
        <v>6.515E-2</v>
      </c>
      <c r="M348" s="89">
        <v>7.2299999996654554E-2</v>
      </c>
      <c r="N348" s="90">
        <v>3644.6951779999999</v>
      </c>
      <c r="O348" s="98">
        <v>99.46</v>
      </c>
      <c r="P348" s="90">
        <v>8.6684959299999989</v>
      </c>
      <c r="Q348" s="91">
        <f t="shared" si="6"/>
        <v>1.0905727581905715E-4</v>
      </c>
      <c r="R348" s="91">
        <f>P348/'סכום נכסי הקרן'!$C$42</f>
        <v>4.4025202821637673E-6</v>
      </c>
    </row>
    <row r="349" spans="2:18">
      <c r="B349" s="86" t="s">
        <v>3321</v>
      </c>
      <c r="C349" s="88" t="s">
        <v>2859</v>
      </c>
      <c r="D349" s="87">
        <v>7382</v>
      </c>
      <c r="E349" s="87"/>
      <c r="F349" s="87" t="s">
        <v>620</v>
      </c>
      <c r="G349" s="97">
        <v>43860</v>
      </c>
      <c r="H349" s="87"/>
      <c r="I349" s="90">
        <v>3.1099999999790988</v>
      </c>
      <c r="J349" s="88" t="s">
        <v>1876</v>
      </c>
      <c r="K349" s="88" t="s">
        <v>129</v>
      </c>
      <c r="L349" s="89">
        <v>7.0786000000000002E-2</v>
      </c>
      <c r="M349" s="89">
        <v>7.6099999999598641E-2</v>
      </c>
      <c r="N349" s="90">
        <v>44211.936777999996</v>
      </c>
      <c r="O349" s="98">
        <v>100.25</v>
      </c>
      <c r="P349" s="90">
        <v>155.970752866</v>
      </c>
      <c r="Q349" s="91">
        <f t="shared" si="6"/>
        <v>1.9622487629192857E-3</v>
      </c>
      <c r="R349" s="91">
        <f>P349/'סכום נכסי הקרן'!$C$42</f>
        <v>7.9213788465944121E-5</v>
      </c>
    </row>
    <row r="350" spans="2:18">
      <c r="B350" s="86" t="s">
        <v>3322</v>
      </c>
      <c r="C350" s="88" t="s">
        <v>2859</v>
      </c>
      <c r="D350" s="87">
        <v>7823</v>
      </c>
      <c r="E350" s="87"/>
      <c r="F350" s="87" t="s">
        <v>620</v>
      </c>
      <c r="G350" s="97">
        <v>44027</v>
      </c>
      <c r="H350" s="87"/>
      <c r="I350" s="90">
        <v>4.0599999999985519</v>
      </c>
      <c r="J350" s="88" t="s">
        <v>3055</v>
      </c>
      <c r="K350" s="88" t="s">
        <v>131</v>
      </c>
      <c r="L350" s="89">
        <v>2.35E-2</v>
      </c>
      <c r="M350" s="89">
        <v>2.7900000000005427E-2</v>
      </c>
      <c r="N350" s="90">
        <v>29901.025061</v>
      </c>
      <c r="O350" s="98">
        <v>98.47</v>
      </c>
      <c r="P350" s="90">
        <v>110.501598286</v>
      </c>
      <c r="Q350" s="91">
        <f t="shared" si="6"/>
        <v>1.3902069493990012E-3</v>
      </c>
      <c r="R350" s="91">
        <f>P350/'סכום נכסי הקרן'!$C$42</f>
        <v>5.6121100084040536E-5</v>
      </c>
    </row>
    <row r="351" spans="2:18">
      <c r="B351" s="86" t="s">
        <v>3322</v>
      </c>
      <c r="C351" s="88" t="s">
        <v>2859</v>
      </c>
      <c r="D351" s="87">
        <v>7993</v>
      </c>
      <c r="E351" s="87"/>
      <c r="F351" s="87" t="s">
        <v>620</v>
      </c>
      <c r="G351" s="97">
        <v>44119</v>
      </c>
      <c r="H351" s="87"/>
      <c r="I351" s="90">
        <v>4.0599999999999996</v>
      </c>
      <c r="J351" s="88" t="s">
        <v>3055</v>
      </c>
      <c r="K351" s="88" t="s">
        <v>131</v>
      </c>
      <c r="L351" s="89">
        <v>2.35E-2</v>
      </c>
      <c r="M351" s="89">
        <v>2.7899999999954753E-2</v>
      </c>
      <c r="N351" s="90">
        <v>29901.025078999999</v>
      </c>
      <c r="O351" s="98">
        <v>98.47</v>
      </c>
      <c r="P351" s="90">
        <v>110.50159835000001</v>
      </c>
      <c r="Q351" s="91">
        <f t="shared" si="6"/>
        <v>1.3902069502041772E-3</v>
      </c>
      <c r="R351" s="91">
        <f>P351/'סכום נכסי הקרן'!$C$42</f>
        <v>5.6121100116544599E-5</v>
      </c>
    </row>
    <row r="352" spans="2:18">
      <c r="B352" s="86" t="s">
        <v>3322</v>
      </c>
      <c r="C352" s="88" t="s">
        <v>2859</v>
      </c>
      <c r="D352" s="87">
        <v>8187</v>
      </c>
      <c r="E352" s="87"/>
      <c r="F352" s="87" t="s">
        <v>620</v>
      </c>
      <c r="G352" s="97">
        <v>44211</v>
      </c>
      <c r="H352" s="87"/>
      <c r="I352" s="90">
        <v>4.0599999999985519</v>
      </c>
      <c r="J352" s="88" t="s">
        <v>3055</v>
      </c>
      <c r="K352" s="88" t="s">
        <v>131</v>
      </c>
      <c r="L352" s="89">
        <v>2.35E-2</v>
      </c>
      <c r="M352" s="89">
        <v>2.7900000000005427E-2</v>
      </c>
      <c r="N352" s="90">
        <v>29901.025061</v>
      </c>
      <c r="O352" s="98">
        <v>98.47</v>
      </c>
      <c r="P352" s="90">
        <v>110.501598286</v>
      </c>
      <c r="Q352" s="91">
        <f t="shared" si="6"/>
        <v>1.3902069493990012E-3</v>
      </c>
      <c r="R352" s="91">
        <f>P352/'סכום נכסי הקרן'!$C$42</f>
        <v>5.6121100084040536E-5</v>
      </c>
    </row>
    <row r="353" spans="2:18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107" t="s">
        <v>216</v>
      </c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107" t="s">
        <v>110</v>
      </c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107" t="s">
        <v>199</v>
      </c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107" t="s">
        <v>207</v>
      </c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58:B352">
    <cfRule type="cellIs" dxfId="6" priority="4" operator="equal">
      <formula>2958465</formula>
    </cfRule>
    <cfRule type="cellIs" dxfId="5" priority="5" operator="equal">
      <formula>"NR3"</formula>
    </cfRule>
    <cfRule type="cellIs" dxfId="4" priority="6" operator="equal">
      <formula>"דירוג פנימי"</formula>
    </cfRule>
  </conditionalFormatting>
  <conditionalFormatting sqref="B58:B352">
    <cfRule type="cellIs" dxfId="3" priority="3" operator="equal">
      <formula>2958465</formula>
    </cfRule>
  </conditionalFormatting>
  <conditionalFormatting sqref="T16 B11:B43">
    <cfRule type="cellIs" dxfId="2" priority="2" operator="equal">
      <formula>"NR3"</formula>
    </cfRule>
  </conditionalFormatting>
  <dataValidations count="1">
    <dataValidation allowBlank="1" showInputMessage="1" showErrorMessage="1" sqref="C5 D1:R5 C7:R9 B1:B9 B353:R1048576 N13:N16 N18:N20 A1:A131 S132:XFD1048576 A132:A1048576 S1:S131 U1:XFD131 T1:T12 T21:T131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143</v>
      </c>
      <c r="C1" s="46" t="s" vm="1">
        <v>224</v>
      </c>
    </row>
    <row r="2" spans="2:15">
      <c r="B2" s="46" t="s">
        <v>142</v>
      </c>
      <c r="C2" s="46" t="s">
        <v>225</v>
      </c>
    </row>
    <row r="3" spans="2:15">
      <c r="B3" s="46" t="s">
        <v>144</v>
      </c>
      <c r="C3" s="46" t="s">
        <v>226</v>
      </c>
    </row>
    <row r="4" spans="2:15">
      <c r="B4" s="46" t="s">
        <v>145</v>
      </c>
      <c r="C4" s="46">
        <v>414</v>
      </c>
    </row>
    <row r="6" spans="2:15" ht="26.25" customHeight="1">
      <c r="B6" s="144" t="s">
        <v>173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15" s="3" customFormat="1" ht="63">
      <c r="B7" s="47" t="s">
        <v>114</v>
      </c>
      <c r="C7" s="48" t="s">
        <v>44</v>
      </c>
      <c r="D7" s="48" t="s">
        <v>115</v>
      </c>
      <c r="E7" s="48" t="s">
        <v>14</v>
      </c>
      <c r="F7" s="48" t="s">
        <v>65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201</v>
      </c>
      <c r="L7" s="48" t="s">
        <v>200</v>
      </c>
      <c r="M7" s="48" t="s">
        <v>109</v>
      </c>
      <c r="N7" s="48" t="s">
        <v>146</v>
      </c>
      <c r="O7" s="50" t="s">
        <v>148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208</v>
      </c>
      <c r="L8" s="31"/>
      <c r="M8" s="31" t="s">
        <v>204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4" t="s">
        <v>3075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106">
        <v>0</v>
      </c>
      <c r="O10" s="106">
        <v>0</v>
      </c>
    </row>
    <row r="11" spans="2:15" ht="20.25" customHeight="1">
      <c r="B11" s="107" t="s">
        <v>216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07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07" t="s">
        <v>199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07" t="s">
        <v>207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>
      <selection activeCell="D23" sqref="D23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14.5703125" style="1" bestFit="1" customWidth="1"/>
    <col min="11" max="16384" width="9.140625" style="1"/>
  </cols>
  <sheetData>
    <row r="1" spans="2:10">
      <c r="B1" s="46" t="s">
        <v>143</v>
      </c>
      <c r="C1" s="46" t="s" vm="1">
        <v>224</v>
      </c>
    </row>
    <row r="2" spans="2:10">
      <c r="B2" s="46" t="s">
        <v>142</v>
      </c>
      <c r="C2" s="46" t="s">
        <v>225</v>
      </c>
    </row>
    <row r="3" spans="2:10">
      <c r="B3" s="46" t="s">
        <v>144</v>
      </c>
      <c r="C3" s="46" t="s">
        <v>226</v>
      </c>
    </row>
    <row r="4" spans="2:10">
      <c r="B4" s="46" t="s">
        <v>145</v>
      </c>
      <c r="C4" s="46">
        <v>414</v>
      </c>
    </row>
    <row r="6" spans="2:10" ht="26.25" customHeight="1">
      <c r="B6" s="144" t="s">
        <v>174</v>
      </c>
      <c r="C6" s="145"/>
      <c r="D6" s="145"/>
      <c r="E6" s="145"/>
      <c r="F6" s="145"/>
      <c r="G6" s="145"/>
      <c r="H6" s="145"/>
      <c r="I6" s="145"/>
      <c r="J6" s="146"/>
    </row>
    <row r="7" spans="2:10" s="3" customFormat="1" ht="63">
      <c r="B7" s="47" t="s">
        <v>114</v>
      </c>
      <c r="C7" s="49" t="s">
        <v>55</v>
      </c>
      <c r="D7" s="49" t="s">
        <v>85</v>
      </c>
      <c r="E7" s="49" t="s">
        <v>56</v>
      </c>
      <c r="F7" s="49" t="s">
        <v>101</v>
      </c>
      <c r="G7" s="49" t="s">
        <v>185</v>
      </c>
      <c r="H7" s="49" t="s">
        <v>146</v>
      </c>
      <c r="I7" s="49" t="s">
        <v>147</v>
      </c>
      <c r="J7" s="64" t="s">
        <v>211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7" t="s">
        <v>40</v>
      </c>
      <c r="C10" s="97"/>
      <c r="D10" s="87"/>
      <c r="E10" s="126">
        <v>6.3799999999999996E-2</v>
      </c>
      <c r="F10" s="88"/>
      <c r="G10" s="90">
        <v>2882.5004199999998</v>
      </c>
      <c r="H10" s="91">
        <f>IFERROR(G10/$G$10,0)</f>
        <v>1</v>
      </c>
      <c r="I10" s="91">
        <f>G10/'סכום נכסי הקרן'!$C$42</f>
        <v>1.4639525316585778E-3</v>
      </c>
      <c r="J10" s="87"/>
    </row>
    <row r="11" spans="2:10" ht="22.5" customHeight="1">
      <c r="B11" s="115" t="s">
        <v>198</v>
      </c>
      <c r="C11" s="97"/>
      <c r="D11" s="87"/>
      <c r="E11" s="126">
        <v>6.3799999999999996E-2</v>
      </c>
      <c r="F11" s="88"/>
      <c r="G11" s="90">
        <v>2882.5004199999998</v>
      </c>
      <c r="H11" s="91">
        <f t="shared" ref="H11:H13" si="0">IFERROR(G11/$G$10,0)</f>
        <v>1</v>
      </c>
      <c r="I11" s="91">
        <f>G11/'סכום נכסי הקרן'!$C$42</f>
        <v>1.4639525316585778E-3</v>
      </c>
      <c r="J11" s="87"/>
    </row>
    <row r="12" spans="2:10">
      <c r="B12" s="85" t="s">
        <v>86</v>
      </c>
      <c r="C12" s="99"/>
      <c r="D12" s="80"/>
      <c r="E12" s="127">
        <v>6.3799999999999996E-2</v>
      </c>
      <c r="F12" s="81"/>
      <c r="G12" s="83">
        <v>2882.5004199999998</v>
      </c>
      <c r="H12" s="84">
        <f t="shared" si="0"/>
        <v>1</v>
      </c>
      <c r="I12" s="84">
        <f>G12/'סכום נכסי הקרן'!$C$42</f>
        <v>1.4639525316585778E-3</v>
      </c>
      <c r="J12" s="80"/>
    </row>
    <row r="13" spans="2:10">
      <c r="B13" s="86" t="s">
        <v>3070</v>
      </c>
      <c r="C13" s="97">
        <v>44926</v>
      </c>
      <c r="D13" s="87" t="s">
        <v>3071</v>
      </c>
      <c r="E13" s="126">
        <v>6.3799999999999996E-2</v>
      </c>
      <c r="F13" s="88" t="s">
        <v>130</v>
      </c>
      <c r="G13" s="90">
        <v>2882.5004199999998</v>
      </c>
      <c r="H13" s="91">
        <f t="shared" si="0"/>
        <v>1</v>
      </c>
      <c r="I13" s="91">
        <f>G13/'סכום נכסי הקרן'!$C$42</f>
        <v>1.4639525316585778E-3</v>
      </c>
      <c r="J13" s="87" t="s">
        <v>3072</v>
      </c>
    </row>
    <row r="14" spans="2:10">
      <c r="B14" s="115"/>
      <c r="C14" s="97"/>
      <c r="D14" s="87"/>
      <c r="E14" s="126"/>
      <c r="F14" s="87"/>
      <c r="G14" s="87"/>
      <c r="H14" s="91"/>
      <c r="I14" s="87"/>
      <c r="J14" s="87"/>
    </row>
    <row r="15" spans="2:10">
      <c r="B15" s="87"/>
      <c r="C15" s="97"/>
      <c r="D15" s="87"/>
      <c r="E15" s="126"/>
      <c r="F15" s="87"/>
      <c r="G15" s="87"/>
      <c r="H15" s="87"/>
      <c r="I15" s="87"/>
      <c r="J15" s="87"/>
    </row>
    <row r="16" spans="2:10">
      <c r="B16" s="87"/>
      <c r="C16" s="97"/>
      <c r="D16" s="87"/>
      <c r="E16" s="126"/>
      <c r="F16" s="87"/>
      <c r="G16" s="87"/>
      <c r="H16" s="87"/>
      <c r="I16" s="87"/>
      <c r="J16" s="87"/>
    </row>
    <row r="17" spans="2:10">
      <c r="B17" s="124"/>
      <c r="C17" s="97"/>
      <c r="D17" s="87"/>
      <c r="E17" s="126"/>
      <c r="F17" s="87"/>
      <c r="G17" s="87"/>
      <c r="H17" s="87"/>
      <c r="I17" s="87"/>
      <c r="J17" s="87"/>
    </row>
    <row r="18" spans="2:10">
      <c r="B18" s="124"/>
      <c r="C18" s="97"/>
      <c r="D18" s="87"/>
      <c r="E18" s="126"/>
      <c r="F18" s="87"/>
      <c r="G18" s="87"/>
      <c r="H18" s="87"/>
      <c r="I18" s="87"/>
      <c r="J18" s="87"/>
    </row>
    <row r="19" spans="2:10">
      <c r="B19" s="87"/>
      <c r="C19" s="97"/>
      <c r="D19" s="87"/>
      <c r="E19" s="126"/>
      <c r="F19" s="87"/>
      <c r="G19" s="87"/>
      <c r="H19" s="87"/>
      <c r="I19" s="87"/>
      <c r="J19" s="87"/>
    </row>
    <row r="20" spans="2:10">
      <c r="B20" s="87"/>
      <c r="C20" s="97"/>
      <c r="D20" s="87"/>
      <c r="E20" s="126"/>
      <c r="F20" s="87"/>
      <c r="G20" s="87"/>
      <c r="H20" s="87"/>
      <c r="I20" s="87"/>
      <c r="J20" s="87"/>
    </row>
    <row r="21" spans="2:10">
      <c r="B21" s="87"/>
      <c r="C21" s="97"/>
      <c r="D21" s="87"/>
      <c r="E21" s="126"/>
      <c r="F21" s="87"/>
      <c r="G21" s="87"/>
      <c r="H21" s="87"/>
      <c r="I21" s="87"/>
      <c r="J21" s="87"/>
    </row>
    <row r="22" spans="2:10">
      <c r="B22" s="87"/>
      <c r="C22" s="97"/>
      <c r="D22" s="87"/>
      <c r="E22" s="126"/>
      <c r="F22" s="87"/>
      <c r="G22" s="87"/>
      <c r="H22" s="87"/>
      <c r="I22" s="87"/>
      <c r="J22" s="87"/>
    </row>
    <row r="23" spans="2:10">
      <c r="B23" s="87"/>
      <c r="C23" s="97"/>
      <c r="D23" s="87"/>
      <c r="E23" s="126"/>
      <c r="F23" s="87"/>
      <c r="G23" s="87"/>
      <c r="H23" s="87"/>
      <c r="I23" s="87"/>
      <c r="J23" s="87"/>
    </row>
    <row r="24" spans="2:10">
      <c r="B24" s="87"/>
      <c r="C24" s="97"/>
      <c r="D24" s="87"/>
      <c r="E24" s="126"/>
      <c r="F24" s="87"/>
      <c r="G24" s="87"/>
      <c r="H24" s="87"/>
      <c r="I24" s="87"/>
      <c r="J24" s="87"/>
    </row>
    <row r="25" spans="2:10">
      <c r="B25" s="87"/>
      <c r="C25" s="97"/>
      <c r="D25" s="87"/>
      <c r="E25" s="126"/>
      <c r="F25" s="87"/>
      <c r="G25" s="87"/>
      <c r="H25" s="87"/>
      <c r="I25" s="87"/>
      <c r="J25" s="87"/>
    </row>
    <row r="26" spans="2:10">
      <c r="B26" s="87"/>
      <c r="C26" s="97"/>
      <c r="D26" s="87"/>
      <c r="E26" s="126"/>
      <c r="F26" s="87"/>
      <c r="G26" s="87"/>
      <c r="H26" s="87"/>
      <c r="I26" s="87"/>
      <c r="J26" s="87"/>
    </row>
    <row r="27" spans="2:10">
      <c r="B27" s="87"/>
      <c r="C27" s="97"/>
      <c r="D27" s="87"/>
      <c r="E27" s="126"/>
      <c r="F27" s="87"/>
      <c r="G27" s="87"/>
      <c r="H27" s="87"/>
      <c r="I27" s="87"/>
      <c r="J27" s="87"/>
    </row>
    <row r="28" spans="2:10">
      <c r="B28" s="87"/>
      <c r="C28" s="97"/>
      <c r="D28" s="87"/>
      <c r="E28" s="126"/>
      <c r="F28" s="87"/>
      <c r="G28" s="87"/>
      <c r="H28" s="87"/>
      <c r="I28" s="87"/>
      <c r="J28" s="87"/>
    </row>
    <row r="29" spans="2:10">
      <c r="B29" s="87"/>
      <c r="C29" s="97"/>
      <c r="D29" s="87"/>
      <c r="E29" s="126"/>
      <c r="F29" s="87"/>
      <c r="G29" s="87"/>
      <c r="H29" s="87"/>
      <c r="I29" s="87"/>
      <c r="J29" s="87"/>
    </row>
    <row r="30" spans="2:10">
      <c r="B30" s="87"/>
      <c r="C30" s="97"/>
      <c r="D30" s="87"/>
      <c r="E30" s="126"/>
      <c r="F30" s="87"/>
      <c r="G30" s="87"/>
      <c r="H30" s="87"/>
      <c r="I30" s="87"/>
      <c r="J30" s="87"/>
    </row>
    <row r="31" spans="2:10">
      <c r="B31" s="87"/>
      <c r="C31" s="97"/>
      <c r="D31" s="87"/>
      <c r="E31" s="126"/>
      <c r="F31" s="87"/>
      <c r="G31" s="87"/>
      <c r="H31" s="87"/>
      <c r="I31" s="87"/>
      <c r="J31" s="87"/>
    </row>
    <row r="32" spans="2:10">
      <c r="B32" s="87"/>
      <c r="C32" s="97"/>
      <c r="D32" s="87"/>
      <c r="E32" s="126"/>
      <c r="F32" s="87"/>
      <c r="G32" s="87"/>
      <c r="H32" s="87"/>
      <c r="I32" s="87"/>
      <c r="J32" s="87"/>
    </row>
    <row r="33" spans="2:10">
      <c r="B33" s="87"/>
      <c r="C33" s="97"/>
      <c r="D33" s="87"/>
      <c r="E33" s="126"/>
      <c r="F33" s="87"/>
      <c r="G33" s="87"/>
      <c r="H33" s="87"/>
      <c r="I33" s="87"/>
      <c r="J33" s="87"/>
    </row>
    <row r="34" spans="2:10">
      <c r="B34" s="87"/>
      <c r="C34" s="97"/>
      <c r="D34" s="87"/>
      <c r="E34" s="126"/>
      <c r="F34" s="87"/>
      <c r="G34" s="87"/>
      <c r="H34" s="87"/>
      <c r="I34" s="87"/>
      <c r="J34" s="87"/>
    </row>
    <row r="35" spans="2:10">
      <c r="B35" s="87"/>
      <c r="C35" s="97"/>
      <c r="D35" s="87"/>
      <c r="E35" s="126"/>
      <c r="F35" s="87"/>
      <c r="G35" s="87"/>
      <c r="H35" s="87"/>
      <c r="I35" s="87"/>
      <c r="J35" s="87"/>
    </row>
    <row r="36" spans="2:10">
      <c r="B36" s="87"/>
      <c r="C36" s="97"/>
      <c r="D36" s="87"/>
      <c r="E36" s="126"/>
      <c r="F36" s="87"/>
      <c r="G36" s="87"/>
      <c r="H36" s="87"/>
      <c r="I36" s="87"/>
      <c r="J36" s="87"/>
    </row>
    <row r="37" spans="2:10">
      <c r="B37" s="87"/>
      <c r="C37" s="97"/>
      <c r="D37" s="87"/>
      <c r="E37" s="126"/>
      <c r="F37" s="87"/>
      <c r="G37" s="87"/>
      <c r="H37" s="87"/>
      <c r="I37" s="87"/>
      <c r="J37" s="87"/>
    </row>
    <row r="38" spans="2:10">
      <c r="B38" s="87"/>
      <c r="C38" s="97"/>
      <c r="D38" s="87"/>
      <c r="E38" s="126"/>
      <c r="F38" s="87"/>
      <c r="G38" s="87"/>
      <c r="H38" s="87"/>
      <c r="I38" s="87"/>
      <c r="J38" s="87"/>
    </row>
    <row r="39" spans="2:10">
      <c r="B39" s="87"/>
      <c r="C39" s="97"/>
      <c r="D39" s="87"/>
      <c r="E39" s="126"/>
      <c r="F39" s="87"/>
      <c r="G39" s="87"/>
      <c r="H39" s="87"/>
      <c r="I39" s="87"/>
      <c r="J39" s="87"/>
    </row>
    <row r="40" spans="2:10">
      <c r="B40" s="87"/>
      <c r="C40" s="97"/>
      <c r="D40" s="87"/>
      <c r="E40" s="126"/>
      <c r="F40" s="87"/>
      <c r="G40" s="87"/>
      <c r="H40" s="87"/>
      <c r="I40" s="87"/>
      <c r="J40" s="87"/>
    </row>
    <row r="41" spans="2:10">
      <c r="B41" s="87"/>
      <c r="C41" s="97"/>
      <c r="D41" s="87"/>
      <c r="E41" s="126"/>
      <c r="F41" s="87"/>
      <c r="G41" s="87"/>
      <c r="H41" s="87"/>
      <c r="I41" s="87"/>
      <c r="J41" s="87"/>
    </row>
    <row r="42" spans="2:10">
      <c r="B42" s="87"/>
      <c r="C42" s="97"/>
      <c r="D42" s="87"/>
      <c r="E42" s="126"/>
      <c r="F42" s="87"/>
      <c r="G42" s="87"/>
      <c r="H42" s="87"/>
      <c r="I42" s="87"/>
      <c r="J42" s="87"/>
    </row>
    <row r="43" spans="2:10">
      <c r="B43" s="87"/>
      <c r="C43" s="97"/>
      <c r="D43" s="87"/>
      <c r="E43" s="126"/>
      <c r="F43" s="87"/>
      <c r="G43" s="87"/>
      <c r="H43" s="87"/>
      <c r="I43" s="87"/>
      <c r="J43" s="87"/>
    </row>
    <row r="44" spans="2:10">
      <c r="B44" s="87"/>
      <c r="C44" s="97"/>
      <c r="D44" s="87"/>
      <c r="E44" s="126"/>
      <c r="F44" s="87"/>
      <c r="G44" s="87"/>
      <c r="H44" s="87"/>
      <c r="I44" s="87"/>
      <c r="J44" s="87"/>
    </row>
    <row r="45" spans="2:10">
      <c r="B45" s="87"/>
      <c r="C45" s="97"/>
      <c r="D45" s="87"/>
      <c r="E45" s="126"/>
      <c r="F45" s="87"/>
      <c r="G45" s="87"/>
      <c r="H45" s="87"/>
      <c r="I45" s="87"/>
      <c r="J45" s="87"/>
    </row>
    <row r="46" spans="2:10">
      <c r="B46" s="87"/>
      <c r="C46" s="97"/>
      <c r="D46" s="87"/>
      <c r="E46" s="126"/>
      <c r="F46" s="87"/>
      <c r="G46" s="87"/>
      <c r="H46" s="87"/>
      <c r="I46" s="87"/>
      <c r="J46" s="87"/>
    </row>
    <row r="47" spans="2:10">
      <c r="B47" s="87"/>
      <c r="C47" s="97"/>
      <c r="D47" s="87"/>
      <c r="E47" s="126"/>
      <c r="F47" s="87"/>
      <c r="G47" s="87"/>
      <c r="H47" s="87"/>
      <c r="I47" s="87"/>
      <c r="J47" s="87"/>
    </row>
    <row r="48" spans="2:10">
      <c r="B48" s="87"/>
      <c r="C48" s="97"/>
      <c r="D48" s="87"/>
      <c r="E48" s="126"/>
      <c r="F48" s="87"/>
      <c r="G48" s="87"/>
      <c r="H48" s="87"/>
      <c r="I48" s="87"/>
      <c r="J48" s="87"/>
    </row>
    <row r="49" spans="2:10">
      <c r="B49" s="87"/>
      <c r="C49" s="97"/>
      <c r="D49" s="87"/>
      <c r="E49" s="126"/>
      <c r="F49" s="87"/>
      <c r="G49" s="87"/>
      <c r="H49" s="87"/>
      <c r="I49" s="87"/>
      <c r="J49" s="87"/>
    </row>
    <row r="50" spans="2:10">
      <c r="B50" s="87"/>
      <c r="C50" s="97"/>
      <c r="D50" s="87"/>
      <c r="E50" s="126"/>
      <c r="F50" s="87"/>
      <c r="G50" s="87"/>
      <c r="H50" s="87"/>
      <c r="I50" s="87"/>
      <c r="J50" s="87"/>
    </row>
    <row r="51" spans="2:10">
      <c r="B51" s="87"/>
      <c r="C51" s="97"/>
      <c r="D51" s="87"/>
      <c r="E51" s="126"/>
      <c r="F51" s="87"/>
      <c r="G51" s="87"/>
      <c r="H51" s="87"/>
      <c r="I51" s="87"/>
      <c r="J51" s="87"/>
    </row>
    <row r="52" spans="2:10">
      <c r="B52" s="87"/>
      <c r="C52" s="97"/>
      <c r="D52" s="87"/>
      <c r="E52" s="126"/>
      <c r="F52" s="87"/>
      <c r="G52" s="87"/>
      <c r="H52" s="87"/>
      <c r="I52" s="87"/>
      <c r="J52" s="87"/>
    </row>
    <row r="53" spans="2:10">
      <c r="B53" s="87"/>
      <c r="C53" s="97"/>
      <c r="D53" s="87"/>
      <c r="E53" s="126"/>
      <c r="F53" s="87"/>
      <c r="G53" s="87"/>
      <c r="H53" s="87"/>
      <c r="I53" s="87"/>
      <c r="J53" s="87"/>
    </row>
    <row r="54" spans="2:10">
      <c r="B54" s="87"/>
      <c r="C54" s="97"/>
      <c r="D54" s="87"/>
      <c r="E54" s="126"/>
      <c r="F54" s="87"/>
      <c r="G54" s="87"/>
      <c r="H54" s="87"/>
      <c r="I54" s="87"/>
      <c r="J54" s="87"/>
    </row>
    <row r="55" spans="2:10">
      <c r="B55" s="87"/>
      <c r="C55" s="97"/>
      <c r="D55" s="87"/>
      <c r="E55" s="126"/>
      <c r="F55" s="87"/>
      <c r="G55" s="87"/>
      <c r="H55" s="87"/>
      <c r="I55" s="87"/>
      <c r="J55" s="87"/>
    </row>
    <row r="56" spans="2:10">
      <c r="B56" s="87"/>
      <c r="C56" s="97"/>
      <c r="D56" s="87"/>
      <c r="E56" s="126"/>
      <c r="F56" s="87"/>
      <c r="G56" s="87"/>
      <c r="H56" s="87"/>
      <c r="I56" s="87"/>
      <c r="J56" s="87"/>
    </row>
    <row r="57" spans="2:10">
      <c r="B57" s="87"/>
      <c r="C57" s="97"/>
      <c r="D57" s="87"/>
      <c r="E57" s="126"/>
      <c r="F57" s="87"/>
      <c r="G57" s="87"/>
      <c r="H57" s="87"/>
      <c r="I57" s="87"/>
      <c r="J57" s="87"/>
    </row>
    <row r="58" spans="2:10">
      <c r="B58" s="87"/>
      <c r="C58" s="97"/>
      <c r="D58" s="87"/>
      <c r="E58" s="126"/>
      <c r="F58" s="87"/>
      <c r="G58" s="87"/>
      <c r="H58" s="87"/>
      <c r="I58" s="87"/>
      <c r="J58" s="87"/>
    </row>
    <row r="59" spans="2:10">
      <c r="B59" s="87"/>
      <c r="C59" s="97"/>
      <c r="D59" s="87"/>
      <c r="E59" s="126"/>
      <c r="F59" s="87"/>
      <c r="G59" s="87"/>
      <c r="H59" s="87"/>
      <c r="I59" s="87"/>
      <c r="J59" s="87"/>
    </row>
    <row r="60" spans="2:10">
      <c r="B60" s="87"/>
      <c r="C60" s="97"/>
      <c r="D60" s="87"/>
      <c r="E60" s="126"/>
      <c r="F60" s="87"/>
      <c r="G60" s="87"/>
      <c r="H60" s="87"/>
      <c r="I60" s="87"/>
      <c r="J60" s="87"/>
    </row>
    <row r="61" spans="2:10">
      <c r="B61" s="87"/>
      <c r="C61" s="97"/>
      <c r="D61" s="87"/>
      <c r="E61" s="126"/>
      <c r="F61" s="87"/>
      <c r="G61" s="87"/>
      <c r="H61" s="87"/>
      <c r="I61" s="87"/>
      <c r="J61" s="87"/>
    </row>
    <row r="62" spans="2:10">
      <c r="B62" s="87"/>
      <c r="C62" s="97"/>
      <c r="D62" s="87"/>
      <c r="E62" s="126"/>
      <c r="F62" s="87"/>
      <c r="G62" s="87"/>
      <c r="H62" s="87"/>
      <c r="I62" s="87"/>
      <c r="J62" s="87"/>
    </row>
    <row r="63" spans="2:10">
      <c r="B63" s="87"/>
      <c r="C63" s="97"/>
      <c r="D63" s="87"/>
      <c r="E63" s="126"/>
      <c r="F63" s="87"/>
      <c r="G63" s="87"/>
      <c r="H63" s="87"/>
      <c r="I63" s="87"/>
      <c r="J63" s="87"/>
    </row>
    <row r="64" spans="2:10">
      <c r="B64" s="87"/>
      <c r="C64" s="97"/>
      <c r="D64" s="87"/>
      <c r="E64" s="126"/>
      <c r="F64" s="87"/>
      <c r="G64" s="87"/>
      <c r="H64" s="87"/>
      <c r="I64" s="87"/>
      <c r="J64" s="87"/>
    </row>
    <row r="65" spans="2:10">
      <c r="B65" s="87"/>
      <c r="C65" s="97"/>
      <c r="D65" s="87"/>
      <c r="E65" s="126"/>
      <c r="F65" s="87"/>
      <c r="G65" s="87"/>
      <c r="H65" s="87"/>
      <c r="I65" s="87"/>
      <c r="J65" s="87"/>
    </row>
    <row r="66" spans="2:10">
      <c r="B66" s="87"/>
      <c r="C66" s="97"/>
      <c r="D66" s="87"/>
      <c r="E66" s="126"/>
      <c r="F66" s="87"/>
      <c r="G66" s="87"/>
      <c r="H66" s="87"/>
      <c r="I66" s="87"/>
      <c r="J66" s="87"/>
    </row>
    <row r="67" spans="2:10">
      <c r="B67" s="87"/>
      <c r="C67" s="97"/>
      <c r="D67" s="87"/>
      <c r="E67" s="126"/>
      <c r="F67" s="87"/>
      <c r="G67" s="87"/>
      <c r="H67" s="87"/>
      <c r="I67" s="87"/>
      <c r="J67" s="87"/>
    </row>
    <row r="68" spans="2:10">
      <c r="B68" s="87"/>
      <c r="C68" s="97"/>
      <c r="D68" s="87"/>
      <c r="E68" s="126"/>
      <c r="F68" s="87"/>
      <c r="G68" s="87"/>
      <c r="H68" s="87"/>
      <c r="I68" s="87"/>
      <c r="J68" s="87"/>
    </row>
    <row r="69" spans="2:10">
      <c r="B69" s="87"/>
      <c r="C69" s="97"/>
      <c r="D69" s="87"/>
      <c r="E69" s="126"/>
      <c r="F69" s="87"/>
      <c r="G69" s="87"/>
      <c r="H69" s="87"/>
      <c r="I69" s="87"/>
      <c r="J69" s="87"/>
    </row>
    <row r="70" spans="2:10">
      <c r="B70" s="87"/>
      <c r="C70" s="97"/>
      <c r="D70" s="87"/>
      <c r="E70" s="126"/>
      <c r="F70" s="87"/>
      <c r="G70" s="87"/>
      <c r="H70" s="87"/>
      <c r="I70" s="87"/>
      <c r="J70" s="87"/>
    </row>
    <row r="71" spans="2:10">
      <c r="B71" s="87"/>
      <c r="C71" s="97"/>
      <c r="D71" s="87"/>
      <c r="E71" s="126"/>
      <c r="F71" s="87"/>
      <c r="G71" s="87"/>
      <c r="H71" s="87"/>
      <c r="I71" s="87"/>
      <c r="J71" s="87"/>
    </row>
    <row r="72" spans="2:10">
      <c r="B72" s="87"/>
      <c r="C72" s="97"/>
      <c r="D72" s="87"/>
      <c r="E72" s="126"/>
      <c r="F72" s="87"/>
      <c r="G72" s="87"/>
      <c r="H72" s="87"/>
      <c r="I72" s="87"/>
      <c r="J72" s="87"/>
    </row>
    <row r="73" spans="2:10">
      <c r="B73" s="87"/>
      <c r="C73" s="97"/>
      <c r="D73" s="87"/>
      <c r="E73" s="126"/>
      <c r="F73" s="87"/>
      <c r="G73" s="87"/>
      <c r="H73" s="87"/>
      <c r="I73" s="87"/>
      <c r="J73" s="87"/>
    </row>
    <row r="74" spans="2:10">
      <c r="B74" s="87"/>
      <c r="C74" s="97"/>
      <c r="D74" s="87"/>
      <c r="E74" s="126"/>
      <c r="F74" s="87"/>
      <c r="G74" s="87"/>
      <c r="H74" s="87"/>
      <c r="I74" s="87"/>
      <c r="J74" s="87"/>
    </row>
    <row r="75" spans="2:10">
      <c r="B75" s="87"/>
      <c r="C75" s="97"/>
      <c r="D75" s="87"/>
      <c r="E75" s="126"/>
      <c r="F75" s="87"/>
      <c r="G75" s="87"/>
      <c r="H75" s="87"/>
      <c r="I75" s="87"/>
      <c r="J75" s="87"/>
    </row>
    <row r="76" spans="2:10">
      <c r="B76" s="87"/>
      <c r="C76" s="97"/>
      <c r="D76" s="87"/>
      <c r="E76" s="126"/>
      <c r="F76" s="87"/>
      <c r="G76" s="87"/>
      <c r="H76" s="87"/>
      <c r="I76" s="87"/>
      <c r="J76" s="87"/>
    </row>
    <row r="77" spans="2:10">
      <c r="B77" s="87"/>
      <c r="C77" s="97"/>
      <c r="D77" s="87"/>
      <c r="E77" s="126"/>
      <c r="F77" s="87"/>
      <c r="G77" s="87"/>
      <c r="H77" s="87"/>
      <c r="I77" s="87"/>
      <c r="J77" s="87"/>
    </row>
    <row r="78" spans="2:10">
      <c r="B78" s="87"/>
      <c r="C78" s="97"/>
      <c r="D78" s="87"/>
      <c r="E78" s="126"/>
      <c r="F78" s="87"/>
      <c r="G78" s="87"/>
      <c r="H78" s="87"/>
      <c r="I78" s="87"/>
      <c r="J78" s="87"/>
    </row>
    <row r="79" spans="2:10">
      <c r="B79" s="87"/>
      <c r="C79" s="97"/>
      <c r="D79" s="87"/>
      <c r="E79" s="126"/>
      <c r="F79" s="87"/>
      <c r="G79" s="87"/>
      <c r="H79" s="87"/>
      <c r="I79" s="87"/>
      <c r="J79" s="87"/>
    </row>
    <row r="80" spans="2:10">
      <c r="B80" s="87"/>
      <c r="C80" s="97"/>
      <c r="D80" s="87"/>
      <c r="E80" s="126"/>
      <c r="F80" s="87"/>
      <c r="G80" s="87"/>
      <c r="H80" s="87"/>
      <c r="I80" s="87"/>
      <c r="J80" s="87"/>
    </row>
    <row r="81" spans="2:10">
      <c r="B81" s="87"/>
      <c r="C81" s="97"/>
      <c r="D81" s="87"/>
      <c r="E81" s="126"/>
      <c r="F81" s="87"/>
      <c r="G81" s="87"/>
      <c r="H81" s="87"/>
      <c r="I81" s="87"/>
      <c r="J81" s="87"/>
    </row>
    <row r="82" spans="2:10">
      <c r="B82" s="87"/>
      <c r="C82" s="97"/>
      <c r="D82" s="87"/>
      <c r="E82" s="126"/>
      <c r="F82" s="87"/>
      <c r="G82" s="87"/>
      <c r="H82" s="87"/>
      <c r="I82" s="87"/>
      <c r="J82" s="87"/>
    </row>
    <row r="83" spans="2:10">
      <c r="B83" s="87"/>
      <c r="C83" s="97"/>
      <c r="D83" s="87"/>
      <c r="E83" s="126"/>
      <c r="F83" s="87"/>
      <c r="G83" s="87"/>
      <c r="H83" s="87"/>
      <c r="I83" s="87"/>
      <c r="J83" s="87"/>
    </row>
    <row r="84" spans="2:10">
      <c r="B84" s="87"/>
      <c r="C84" s="97"/>
      <c r="D84" s="87"/>
      <c r="E84" s="126"/>
      <c r="F84" s="87"/>
      <c r="G84" s="87"/>
      <c r="H84" s="87"/>
      <c r="I84" s="87"/>
      <c r="J84" s="87"/>
    </row>
    <row r="85" spans="2:10">
      <c r="B85" s="87"/>
      <c r="C85" s="97"/>
      <c r="D85" s="87"/>
      <c r="E85" s="126"/>
      <c r="F85" s="87"/>
      <c r="G85" s="87"/>
      <c r="H85" s="87"/>
      <c r="I85" s="87"/>
      <c r="J85" s="87"/>
    </row>
    <row r="86" spans="2:10">
      <c r="B86" s="87"/>
      <c r="C86" s="97"/>
      <c r="D86" s="87"/>
      <c r="E86" s="126"/>
      <c r="F86" s="87"/>
      <c r="G86" s="87"/>
      <c r="H86" s="87"/>
      <c r="I86" s="87"/>
      <c r="J86" s="87"/>
    </row>
    <row r="87" spans="2:10">
      <c r="B87" s="87"/>
      <c r="C87" s="97"/>
      <c r="D87" s="87"/>
      <c r="E87" s="126"/>
      <c r="F87" s="87"/>
      <c r="G87" s="87"/>
      <c r="H87" s="87"/>
      <c r="I87" s="87"/>
      <c r="J87" s="87"/>
    </row>
    <row r="88" spans="2:10">
      <c r="B88" s="87"/>
      <c r="C88" s="97"/>
      <c r="D88" s="87"/>
      <c r="E88" s="126"/>
      <c r="F88" s="87"/>
      <c r="G88" s="87"/>
      <c r="H88" s="87"/>
      <c r="I88" s="87"/>
      <c r="J88" s="87"/>
    </row>
    <row r="89" spans="2:10">
      <c r="B89" s="87"/>
      <c r="C89" s="97"/>
      <c r="D89" s="87"/>
      <c r="E89" s="126"/>
      <c r="F89" s="87"/>
      <c r="G89" s="87"/>
      <c r="H89" s="87"/>
      <c r="I89" s="87"/>
      <c r="J89" s="87"/>
    </row>
    <row r="90" spans="2:10">
      <c r="B90" s="87"/>
      <c r="C90" s="97"/>
      <c r="D90" s="87"/>
      <c r="E90" s="126"/>
      <c r="F90" s="87"/>
      <c r="G90" s="87"/>
      <c r="H90" s="87"/>
      <c r="I90" s="87"/>
      <c r="J90" s="87"/>
    </row>
    <row r="91" spans="2:10">
      <c r="B91" s="87"/>
      <c r="C91" s="97"/>
      <c r="D91" s="87"/>
      <c r="E91" s="126"/>
      <c r="F91" s="87"/>
      <c r="G91" s="87"/>
      <c r="H91" s="87"/>
      <c r="I91" s="87"/>
      <c r="J91" s="87"/>
    </row>
    <row r="92" spans="2:10">
      <c r="B92" s="87"/>
      <c r="C92" s="97"/>
      <c r="D92" s="87"/>
      <c r="E92" s="126"/>
      <c r="F92" s="87"/>
      <c r="G92" s="87"/>
      <c r="H92" s="87"/>
      <c r="I92" s="87"/>
      <c r="J92" s="87"/>
    </row>
    <row r="93" spans="2:10">
      <c r="B93" s="87"/>
      <c r="C93" s="97"/>
      <c r="D93" s="87"/>
      <c r="E93" s="126"/>
      <c r="F93" s="87"/>
      <c r="G93" s="87"/>
      <c r="H93" s="87"/>
      <c r="I93" s="87"/>
      <c r="J93" s="87"/>
    </row>
    <row r="94" spans="2:10">
      <c r="B94" s="87"/>
      <c r="C94" s="97"/>
      <c r="D94" s="87"/>
      <c r="E94" s="126"/>
      <c r="F94" s="87"/>
      <c r="G94" s="87"/>
      <c r="H94" s="87"/>
      <c r="I94" s="87"/>
      <c r="J94" s="87"/>
    </row>
    <row r="95" spans="2:10">
      <c r="B95" s="87"/>
      <c r="C95" s="97"/>
      <c r="D95" s="87"/>
      <c r="E95" s="126"/>
      <c r="F95" s="87"/>
      <c r="G95" s="87"/>
      <c r="H95" s="87"/>
      <c r="I95" s="87"/>
      <c r="J95" s="87"/>
    </row>
    <row r="96" spans="2:10">
      <c r="B96" s="87"/>
      <c r="C96" s="97"/>
      <c r="D96" s="87"/>
      <c r="E96" s="126"/>
      <c r="F96" s="87"/>
      <c r="G96" s="87"/>
      <c r="H96" s="87"/>
      <c r="I96" s="87"/>
      <c r="J96" s="87"/>
    </row>
    <row r="97" spans="2:10">
      <c r="B97" s="87"/>
      <c r="C97" s="97"/>
      <c r="D97" s="87"/>
      <c r="E97" s="126"/>
      <c r="F97" s="87"/>
      <c r="G97" s="87"/>
      <c r="H97" s="87"/>
      <c r="I97" s="87"/>
      <c r="J97" s="87"/>
    </row>
    <row r="98" spans="2:10">
      <c r="B98" s="87"/>
      <c r="C98" s="97"/>
      <c r="D98" s="87"/>
      <c r="E98" s="126"/>
      <c r="F98" s="87"/>
      <c r="G98" s="87"/>
      <c r="H98" s="87"/>
      <c r="I98" s="87"/>
      <c r="J98" s="87"/>
    </row>
    <row r="99" spans="2:10">
      <c r="B99" s="87"/>
      <c r="C99" s="97"/>
      <c r="D99" s="87"/>
      <c r="E99" s="126"/>
      <c r="F99" s="87"/>
      <c r="G99" s="87"/>
      <c r="H99" s="87"/>
      <c r="I99" s="87"/>
      <c r="J99" s="87"/>
    </row>
    <row r="100" spans="2:10">
      <c r="B100" s="87"/>
      <c r="C100" s="97"/>
      <c r="D100" s="87"/>
      <c r="E100" s="126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93"/>
      <c r="C114" s="93"/>
      <c r="D114" s="94"/>
      <c r="E114" s="94"/>
      <c r="F114" s="114"/>
      <c r="G114" s="114"/>
      <c r="H114" s="114"/>
      <c r="I114" s="114"/>
      <c r="J114" s="94"/>
    </row>
    <row r="115" spans="2:10">
      <c r="B115" s="93"/>
      <c r="C115" s="93"/>
      <c r="D115" s="94"/>
      <c r="E115" s="94"/>
      <c r="F115" s="114"/>
      <c r="G115" s="114"/>
      <c r="H115" s="114"/>
      <c r="I115" s="114"/>
      <c r="J115" s="94"/>
    </row>
    <row r="116" spans="2:10">
      <c r="B116" s="93"/>
      <c r="C116" s="93"/>
      <c r="D116" s="94"/>
      <c r="E116" s="94"/>
      <c r="F116" s="114"/>
      <c r="G116" s="114"/>
      <c r="H116" s="114"/>
      <c r="I116" s="114"/>
      <c r="J116" s="94"/>
    </row>
    <row r="117" spans="2:10">
      <c r="B117" s="93"/>
      <c r="C117" s="93"/>
      <c r="D117" s="94"/>
      <c r="E117" s="94"/>
      <c r="F117" s="114"/>
      <c r="G117" s="114"/>
      <c r="H117" s="114"/>
      <c r="I117" s="114"/>
      <c r="J117" s="94"/>
    </row>
    <row r="118" spans="2:10">
      <c r="B118" s="93"/>
      <c r="C118" s="93"/>
      <c r="D118" s="94"/>
      <c r="E118" s="94"/>
      <c r="F118" s="114"/>
      <c r="G118" s="114"/>
      <c r="H118" s="114"/>
      <c r="I118" s="114"/>
      <c r="J118" s="94"/>
    </row>
    <row r="119" spans="2:10">
      <c r="B119" s="93"/>
      <c r="C119" s="93"/>
      <c r="D119" s="94"/>
      <c r="E119" s="94"/>
      <c r="F119" s="114"/>
      <c r="G119" s="114"/>
      <c r="H119" s="114"/>
      <c r="I119" s="114"/>
      <c r="J119" s="94"/>
    </row>
    <row r="120" spans="2:10">
      <c r="B120" s="93"/>
      <c r="C120" s="93"/>
      <c r="D120" s="94"/>
      <c r="E120" s="94"/>
      <c r="F120" s="114"/>
      <c r="G120" s="114"/>
      <c r="H120" s="114"/>
      <c r="I120" s="114"/>
      <c r="J120" s="94"/>
    </row>
    <row r="121" spans="2:10">
      <c r="B121" s="93"/>
      <c r="C121" s="93"/>
      <c r="D121" s="94"/>
      <c r="E121" s="94"/>
      <c r="F121" s="114"/>
      <c r="G121" s="114"/>
      <c r="H121" s="114"/>
      <c r="I121" s="114"/>
      <c r="J121" s="94"/>
    </row>
    <row r="122" spans="2:10">
      <c r="B122" s="93"/>
      <c r="C122" s="93"/>
      <c r="D122" s="94"/>
      <c r="E122" s="94"/>
      <c r="F122" s="114"/>
      <c r="G122" s="114"/>
      <c r="H122" s="114"/>
      <c r="I122" s="114"/>
      <c r="J122" s="94"/>
    </row>
    <row r="123" spans="2:10">
      <c r="B123" s="93"/>
      <c r="C123" s="93"/>
      <c r="D123" s="94"/>
      <c r="E123" s="94"/>
      <c r="F123" s="114"/>
      <c r="G123" s="114"/>
      <c r="H123" s="114"/>
      <c r="I123" s="114"/>
      <c r="J123" s="94"/>
    </row>
    <row r="124" spans="2:10">
      <c r="B124" s="93"/>
      <c r="C124" s="93"/>
      <c r="D124" s="94"/>
      <c r="E124" s="94"/>
      <c r="F124" s="114"/>
      <c r="G124" s="114"/>
      <c r="H124" s="114"/>
      <c r="I124" s="114"/>
      <c r="J124" s="94"/>
    </row>
    <row r="125" spans="2:10">
      <c r="B125" s="93"/>
      <c r="C125" s="93"/>
      <c r="D125" s="94"/>
      <c r="E125" s="94"/>
      <c r="F125" s="114"/>
      <c r="G125" s="114"/>
      <c r="H125" s="114"/>
      <c r="I125" s="114"/>
      <c r="J125" s="94"/>
    </row>
    <row r="126" spans="2:10">
      <c r="B126" s="93"/>
      <c r="C126" s="93"/>
      <c r="D126" s="94"/>
      <c r="E126" s="94"/>
      <c r="F126" s="114"/>
      <c r="G126" s="114"/>
      <c r="H126" s="114"/>
      <c r="I126" s="114"/>
      <c r="J126" s="94"/>
    </row>
    <row r="127" spans="2:10">
      <c r="B127" s="93"/>
      <c r="C127" s="93"/>
      <c r="D127" s="94"/>
      <c r="E127" s="94"/>
      <c r="F127" s="114"/>
      <c r="G127" s="114"/>
      <c r="H127" s="114"/>
      <c r="I127" s="114"/>
      <c r="J127" s="94"/>
    </row>
    <row r="128" spans="2:10">
      <c r="B128" s="93"/>
      <c r="C128" s="93"/>
      <c r="D128" s="94"/>
      <c r="E128" s="94"/>
      <c r="F128" s="114"/>
      <c r="G128" s="114"/>
      <c r="H128" s="114"/>
      <c r="I128" s="114"/>
      <c r="J128" s="94"/>
    </row>
    <row r="129" spans="2:10">
      <c r="B129" s="93"/>
      <c r="C129" s="93"/>
      <c r="D129" s="94"/>
      <c r="E129" s="94"/>
      <c r="F129" s="114"/>
      <c r="G129" s="114"/>
      <c r="H129" s="114"/>
      <c r="I129" s="114"/>
      <c r="J129" s="94"/>
    </row>
    <row r="130" spans="2:10">
      <c r="B130" s="93"/>
      <c r="C130" s="93"/>
      <c r="D130" s="94"/>
      <c r="E130" s="94"/>
      <c r="F130" s="114"/>
      <c r="G130" s="114"/>
      <c r="H130" s="114"/>
      <c r="I130" s="114"/>
      <c r="J130" s="94"/>
    </row>
    <row r="131" spans="2:10">
      <c r="B131" s="93"/>
      <c r="C131" s="93"/>
      <c r="D131" s="94"/>
      <c r="E131" s="94"/>
      <c r="F131" s="114"/>
      <c r="G131" s="114"/>
      <c r="H131" s="114"/>
      <c r="I131" s="114"/>
      <c r="J131" s="94"/>
    </row>
    <row r="132" spans="2:10">
      <c r="B132" s="93"/>
      <c r="C132" s="93"/>
      <c r="D132" s="94"/>
      <c r="E132" s="94"/>
      <c r="F132" s="114"/>
      <c r="G132" s="114"/>
      <c r="H132" s="114"/>
      <c r="I132" s="114"/>
      <c r="J132" s="94"/>
    </row>
    <row r="133" spans="2:10">
      <c r="B133" s="93"/>
      <c r="C133" s="93"/>
      <c r="D133" s="94"/>
      <c r="E133" s="94"/>
      <c r="F133" s="114"/>
      <c r="G133" s="114"/>
      <c r="H133" s="114"/>
      <c r="I133" s="114"/>
      <c r="J133" s="94"/>
    </row>
    <row r="134" spans="2:10">
      <c r="B134" s="93"/>
      <c r="C134" s="93"/>
      <c r="D134" s="94"/>
      <c r="E134" s="94"/>
      <c r="F134" s="114"/>
      <c r="G134" s="114"/>
      <c r="H134" s="114"/>
      <c r="I134" s="114"/>
      <c r="J134" s="94"/>
    </row>
    <row r="135" spans="2:10">
      <c r="B135" s="93"/>
      <c r="C135" s="93"/>
      <c r="D135" s="94"/>
      <c r="E135" s="94"/>
      <c r="F135" s="114"/>
      <c r="G135" s="114"/>
      <c r="H135" s="114"/>
      <c r="I135" s="114"/>
      <c r="J135" s="94"/>
    </row>
    <row r="136" spans="2:10">
      <c r="B136" s="93"/>
      <c r="C136" s="93"/>
      <c r="D136" s="94"/>
      <c r="E136" s="94"/>
      <c r="F136" s="114"/>
      <c r="G136" s="114"/>
      <c r="H136" s="114"/>
      <c r="I136" s="114"/>
      <c r="J136" s="94"/>
    </row>
    <row r="137" spans="2:10">
      <c r="B137" s="93"/>
      <c r="C137" s="93"/>
      <c r="D137" s="94"/>
      <c r="E137" s="94"/>
      <c r="F137" s="114"/>
      <c r="G137" s="114"/>
      <c r="H137" s="114"/>
      <c r="I137" s="114"/>
      <c r="J137" s="94"/>
    </row>
    <row r="138" spans="2:10">
      <c r="B138" s="93"/>
      <c r="C138" s="93"/>
      <c r="D138" s="94"/>
      <c r="E138" s="94"/>
      <c r="F138" s="114"/>
      <c r="G138" s="114"/>
      <c r="H138" s="114"/>
      <c r="I138" s="114"/>
      <c r="J138" s="94"/>
    </row>
    <row r="139" spans="2:10">
      <c r="B139" s="93"/>
      <c r="C139" s="93"/>
      <c r="D139" s="94"/>
      <c r="E139" s="94"/>
      <c r="F139" s="114"/>
      <c r="G139" s="114"/>
      <c r="H139" s="114"/>
      <c r="I139" s="114"/>
      <c r="J139" s="94"/>
    </row>
    <row r="140" spans="2:10">
      <c r="B140" s="93"/>
      <c r="C140" s="93"/>
      <c r="D140" s="94"/>
      <c r="E140" s="94"/>
      <c r="F140" s="114"/>
      <c r="G140" s="114"/>
      <c r="H140" s="114"/>
      <c r="I140" s="114"/>
      <c r="J140" s="94"/>
    </row>
    <row r="141" spans="2:10">
      <c r="B141" s="93"/>
      <c r="C141" s="93"/>
      <c r="D141" s="94"/>
      <c r="E141" s="94"/>
      <c r="F141" s="114"/>
      <c r="G141" s="114"/>
      <c r="H141" s="114"/>
      <c r="I141" s="114"/>
      <c r="J141" s="94"/>
    </row>
    <row r="142" spans="2:10">
      <c r="B142" s="93"/>
      <c r="C142" s="93"/>
      <c r="D142" s="94"/>
      <c r="E142" s="94"/>
      <c r="F142" s="114"/>
      <c r="G142" s="114"/>
      <c r="H142" s="114"/>
      <c r="I142" s="114"/>
      <c r="J142" s="94"/>
    </row>
    <row r="143" spans="2:10">
      <c r="B143" s="93"/>
      <c r="C143" s="93"/>
      <c r="D143" s="94"/>
      <c r="E143" s="94"/>
      <c r="F143" s="114"/>
      <c r="G143" s="114"/>
      <c r="H143" s="114"/>
      <c r="I143" s="114"/>
      <c r="J143" s="94"/>
    </row>
    <row r="144" spans="2:10">
      <c r="B144" s="93"/>
      <c r="C144" s="93"/>
      <c r="D144" s="94"/>
      <c r="E144" s="94"/>
      <c r="F144" s="114"/>
      <c r="G144" s="114"/>
      <c r="H144" s="114"/>
      <c r="I144" s="114"/>
      <c r="J144" s="94"/>
    </row>
    <row r="145" spans="2:10">
      <c r="B145" s="93"/>
      <c r="C145" s="93"/>
      <c r="D145" s="94"/>
      <c r="E145" s="94"/>
      <c r="F145" s="114"/>
      <c r="G145" s="114"/>
      <c r="H145" s="114"/>
      <c r="I145" s="114"/>
      <c r="J145" s="94"/>
    </row>
    <row r="146" spans="2:10">
      <c r="B146" s="93"/>
      <c r="C146" s="93"/>
      <c r="D146" s="94"/>
      <c r="E146" s="94"/>
      <c r="F146" s="114"/>
      <c r="G146" s="114"/>
      <c r="H146" s="114"/>
      <c r="I146" s="114"/>
      <c r="J146" s="94"/>
    </row>
    <row r="147" spans="2:10">
      <c r="B147" s="93"/>
      <c r="C147" s="93"/>
      <c r="D147" s="94"/>
      <c r="E147" s="94"/>
      <c r="F147" s="114"/>
      <c r="G147" s="114"/>
      <c r="H147" s="114"/>
      <c r="I147" s="114"/>
      <c r="J147" s="94"/>
    </row>
    <row r="148" spans="2:10">
      <c r="B148" s="93"/>
      <c r="C148" s="93"/>
      <c r="D148" s="94"/>
      <c r="E148" s="94"/>
      <c r="F148" s="114"/>
      <c r="G148" s="114"/>
      <c r="H148" s="114"/>
      <c r="I148" s="114"/>
      <c r="J148" s="94"/>
    </row>
    <row r="149" spans="2:10">
      <c r="B149" s="93"/>
      <c r="C149" s="93"/>
      <c r="D149" s="94"/>
      <c r="E149" s="94"/>
      <c r="F149" s="114"/>
      <c r="G149" s="114"/>
      <c r="H149" s="114"/>
      <c r="I149" s="114"/>
      <c r="J149" s="94"/>
    </row>
    <row r="150" spans="2:10">
      <c r="B150" s="93"/>
      <c r="C150" s="93"/>
      <c r="D150" s="94"/>
      <c r="E150" s="94"/>
      <c r="F150" s="114"/>
      <c r="G150" s="114"/>
      <c r="H150" s="114"/>
      <c r="I150" s="114"/>
      <c r="J150" s="94"/>
    </row>
    <row r="151" spans="2:10">
      <c r="B151" s="93"/>
      <c r="C151" s="93"/>
      <c r="D151" s="94"/>
      <c r="E151" s="94"/>
      <c r="F151" s="114"/>
      <c r="G151" s="114"/>
      <c r="H151" s="114"/>
      <c r="I151" s="114"/>
      <c r="J151" s="94"/>
    </row>
    <row r="152" spans="2:10">
      <c r="B152" s="93"/>
      <c r="C152" s="93"/>
      <c r="D152" s="94"/>
      <c r="E152" s="94"/>
      <c r="F152" s="114"/>
      <c r="G152" s="114"/>
      <c r="H152" s="114"/>
      <c r="I152" s="114"/>
      <c r="J152" s="94"/>
    </row>
    <row r="153" spans="2:10">
      <c r="B153" s="93"/>
      <c r="C153" s="93"/>
      <c r="D153" s="94"/>
      <c r="E153" s="94"/>
      <c r="F153" s="114"/>
      <c r="G153" s="114"/>
      <c r="H153" s="114"/>
      <c r="I153" s="114"/>
      <c r="J153" s="94"/>
    </row>
    <row r="154" spans="2:10">
      <c r="B154" s="93"/>
      <c r="C154" s="93"/>
      <c r="D154" s="94"/>
      <c r="E154" s="94"/>
      <c r="F154" s="114"/>
      <c r="G154" s="114"/>
      <c r="H154" s="114"/>
      <c r="I154" s="114"/>
      <c r="J154" s="94"/>
    </row>
    <row r="155" spans="2:10">
      <c r="B155" s="93"/>
      <c r="C155" s="93"/>
      <c r="D155" s="94"/>
      <c r="E155" s="94"/>
      <c r="F155" s="114"/>
      <c r="G155" s="114"/>
      <c r="H155" s="114"/>
      <c r="I155" s="114"/>
      <c r="J155" s="94"/>
    </row>
    <row r="156" spans="2:10">
      <c r="B156" s="93"/>
      <c r="C156" s="93"/>
      <c r="D156" s="94"/>
      <c r="E156" s="94"/>
      <c r="F156" s="114"/>
      <c r="G156" s="114"/>
      <c r="H156" s="114"/>
      <c r="I156" s="114"/>
      <c r="J156" s="94"/>
    </row>
    <row r="157" spans="2:10">
      <c r="B157" s="93"/>
      <c r="C157" s="93"/>
      <c r="D157" s="94"/>
      <c r="E157" s="94"/>
      <c r="F157" s="114"/>
      <c r="G157" s="114"/>
      <c r="H157" s="114"/>
      <c r="I157" s="114"/>
      <c r="J157" s="94"/>
    </row>
    <row r="158" spans="2:10">
      <c r="B158" s="93"/>
      <c r="C158" s="93"/>
      <c r="D158" s="94"/>
      <c r="E158" s="94"/>
      <c r="F158" s="114"/>
      <c r="G158" s="114"/>
      <c r="H158" s="114"/>
      <c r="I158" s="114"/>
      <c r="J158" s="94"/>
    </row>
    <row r="159" spans="2:10">
      <c r="B159" s="93"/>
      <c r="C159" s="93"/>
      <c r="D159" s="94"/>
      <c r="E159" s="94"/>
      <c r="F159" s="114"/>
      <c r="G159" s="114"/>
      <c r="H159" s="114"/>
      <c r="I159" s="114"/>
      <c r="J159" s="94"/>
    </row>
    <row r="160" spans="2:10">
      <c r="B160" s="93"/>
      <c r="C160" s="93"/>
      <c r="D160" s="94"/>
      <c r="E160" s="94"/>
      <c r="F160" s="114"/>
      <c r="G160" s="114"/>
      <c r="H160" s="114"/>
      <c r="I160" s="114"/>
      <c r="J160" s="94"/>
    </row>
    <row r="161" spans="2:10">
      <c r="B161" s="93"/>
      <c r="C161" s="93"/>
      <c r="D161" s="94"/>
      <c r="E161" s="94"/>
      <c r="F161" s="114"/>
      <c r="G161" s="114"/>
      <c r="H161" s="114"/>
      <c r="I161" s="114"/>
      <c r="J161" s="94"/>
    </row>
    <row r="162" spans="2:10">
      <c r="B162" s="93"/>
      <c r="C162" s="93"/>
      <c r="D162" s="94"/>
      <c r="E162" s="94"/>
      <c r="F162" s="114"/>
      <c r="G162" s="114"/>
      <c r="H162" s="114"/>
      <c r="I162" s="114"/>
      <c r="J162" s="94"/>
    </row>
    <row r="163" spans="2:10">
      <c r="B163" s="93"/>
      <c r="C163" s="93"/>
      <c r="D163" s="94"/>
      <c r="E163" s="94"/>
      <c r="F163" s="114"/>
      <c r="G163" s="114"/>
      <c r="H163" s="114"/>
      <c r="I163" s="114"/>
      <c r="J163" s="94"/>
    </row>
    <row r="164" spans="2:10">
      <c r="B164" s="93"/>
      <c r="C164" s="93"/>
      <c r="D164" s="94"/>
      <c r="E164" s="94"/>
      <c r="F164" s="114"/>
      <c r="G164" s="114"/>
      <c r="H164" s="114"/>
      <c r="I164" s="114"/>
      <c r="J164" s="94"/>
    </row>
    <row r="165" spans="2:10">
      <c r="B165" s="93"/>
      <c r="C165" s="93"/>
      <c r="D165" s="94"/>
      <c r="E165" s="94"/>
      <c r="F165" s="114"/>
      <c r="G165" s="114"/>
      <c r="H165" s="114"/>
      <c r="I165" s="114"/>
      <c r="J165" s="94"/>
    </row>
    <row r="166" spans="2:10">
      <c r="B166" s="93"/>
      <c r="C166" s="93"/>
      <c r="D166" s="94"/>
      <c r="E166" s="94"/>
      <c r="F166" s="114"/>
      <c r="G166" s="114"/>
      <c r="H166" s="114"/>
      <c r="I166" s="114"/>
      <c r="J166" s="94"/>
    </row>
    <row r="167" spans="2:10">
      <c r="B167" s="93"/>
      <c r="C167" s="93"/>
      <c r="D167" s="94"/>
      <c r="E167" s="94"/>
      <c r="F167" s="114"/>
      <c r="G167" s="114"/>
      <c r="H167" s="114"/>
      <c r="I167" s="114"/>
      <c r="J167" s="94"/>
    </row>
    <row r="168" spans="2:10">
      <c r="B168" s="93"/>
      <c r="C168" s="93"/>
      <c r="D168" s="94"/>
      <c r="E168" s="94"/>
      <c r="F168" s="114"/>
      <c r="G168" s="114"/>
      <c r="H168" s="114"/>
      <c r="I168" s="114"/>
      <c r="J168" s="94"/>
    </row>
    <row r="169" spans="2:10">
      <c r="B169" s="93"/>
      <c r="C169" s="93"/>
      <c r="D169" s="94"/>
      <c r="E169" s="94"/>
      <c r="F169" s="114"/>
      <c r="G169" s="114"/>
      <c r="H169" s="114"/>
      <c r="I169" s="114"/>
      <c r="J169" s="94"/>
    </row>
    <row r="170" spans="2:10">
      <c r="B170" s="93"/>
      <c r="C170" s="93"/>
      <c r="D170" s="94"/>
      <c r="E170" s="94"/>
      <c r="F170" s="114"/>
      <c r="G170" s="114"/>
      <c r="H170" s="114"/>
      <c r="I170" s="114"/>
      <c r="J170" s="94"/>
    </row>
    <row r="171" spans="2:10">
      <c r="B171" s="93"/>
      <c r="C171" s="93"/>
      <c r="D171" s="94"/>
      <c r="E171" s="94"/>
      <c r="F171" s="114"/>
      <c r="G171" s="114"/>
      <c r="H171" s="114"/>
      <c r="I171" s="114"/>
      <c r="J171" s="94"/>
    </row>
    <row r="172" spans="2:10">
      <c r="B172" s="93"/>
      <c r="C172" s="93"/>
      <c r="D172" s="94"/>
      <c r="E172" s="94"/>
      <c r="F172" s="114"/>
      <c r="G172" s="114"/>
      <c r="H172" s="114"/>
      <c r="I172" s="114"/>
      <c r="J172" s="94"/>
    </row>
    <row r="173" spans="2:10">
      <c r="B173" s="93"/>
      <c r="C173" s="93"/>
      <c r="D173" s="94"/>
      <c r="E173" s="94"/>
      <c r="F173" s="114"/>
      <c r="G173" s="114"/>
      <c r="H173" s="114"/>
      <c r="I173" s="114"/>
      <c r="J173" s="94"/>
    </row>
    <row r="174" spans="2:10">
      <c r="B174" s="93"/>
      <c r="C174" s="93"/>
      <c r="D174" s="94"/>
      <c r="E174" s="94"/>
      <c r="F174" s="114"/>
      <c r="G174" s="114"/>
      <c r="H174" s="114"/>
      <c r="I174" s="114"/>
      <c r="J174" s="94"/>
    </row>
    <row r="175" spans="2:10">
      <c r="B175" s="93"/>
      <c r="C175" s="93"/>
      <c r="D175" s="94"/>
      <c r="E175" s="94"/>
      <c r="F175" s="114"/>
      <c r="G175" s="114"/>
      <c r="H175" s="114"/>
      <c r="I175" s="114"/>
      <c r="J175" s="94"/>
    </row>
    <row r="176" spans="2:10">
      <c r="B176" s="93"/>
      <c r="C176" s="93"/>
      <c r="D176" s="94"/>
      <c r="E176" s="94"/>
      <c r="F176" s="114"/>
      <c r="G176" s="114"/>
      <c r="H176" s="114"/>
      <c r="I176" s="114"/>
      <c r="J176" s="94"/>
    </row>
    <row r="177" spans="2:10">
      <c r="B177" s="93"/>
      <c r="C177" s="93"/>
      <c r="D177" s="94"/>
      <c r="E177" s="94"/>
      <c r="F177" s="114"/>
      <c r="G177" s="114"/>
      <c r="H177" s="114"/>
      <c r="I177" s="114"/>
      <c r="J177" s="94"/>
    </row>
    <row r="178" spans="2:10">
      <c r="B178" s="93"/>
      <c r="C178" s="93"/>
      <c r="D178" s="94"/>
      <c r="E178" s="94"/>
      <c r="F178" s="114"/>
      <c r="G178" s="114"/>
      <c r="H178" s="114"/>
      <c r="I178" s="114"/>
      <c r="J178" s="94"/>
    </row>
    <row r="179" spans="2:10">
      <c r="B179" s="93"/>
      <c r="C179" s="93"/>
      <c r="D179" s="94"/>
      <c r="E179" s="94"/>
      <c r="F179" s="114"/>
      <c r="G179" s="114"/>
      <c r="H179" s="114"/>
      <c r="I179" s="114"/>
      <c r="J179" s="94"/>
    </row>
    <row r="180" spans="2:10">
      <c r="B180" s="93"/>
      <c r="C180" s="93"/>
      <c r="D180" s="94"/>
      <c r="E180" s="94"/>
      <c r="F180" s="114"/>
      <c r="G180" s="114"/>
      <c r="H180" s="114"/>
      <c r="I180" s="114"/>
      <c r="J180" s="94"/>
    </row>
    <row r="181" spans="2:10">
      <c r="B181" s="93"/>
      <c r="C181" s="93"/>
      <c r="D181" s="94"/>
      <c r="E181" s="94"/>
      <c r="F181" s="114"/>
      <c r="G181" s="114"/>
      <c r="H181" s="114"/>
      <c r="I181" s="114"/>
      <c r="J181" s="94"/>
    </row>
    <row r="182" spans="2:10">
      <c r="B182" s="93"/>
      <c r="C182" s="93"/>
      <c r="D182" s="94"/>
      <c r="E182" s="94"/>
      <c r="F182" s="114"/>
      <c r="G182" s="114"/>
      <c r="H182" s="114"/>
      <c r="I182" s="114"/>
      <c r="J182" s="94"/>
    </row>
    <row r="183" spans="2:10">
      <c r="B183" s="93"/>
      <c r="C183" s="93"/>
      <c r="D183" s="94"/>
      <c r="E183" s="94"/>
      <c r="F183" s="114"/>
      <c r="G183" s="114"/>
      <c r="H183" s="114"/>
      <c r="I183" s="114"/>
      <c r="J183" s="94"/>
    </row>
    <row r="184" spans="2:10">
      <c r="B184" s="93"/>
      <c r="C184" s="93"/>
      <c r="D184" s="94"/>
      <c r="E184" s="94"/>
      <c r="F184" s="114"/>
      <c r="G184" s="114"/>
      <c r="H184" s="114"/>
      <c r="I184" s="114"/>
      <c r="J184" s="94"/>
    </row>
    <row r="185" spans="2:10">
      <c r="B185" s="93"/>
      <c r="C185" s="93"/>
      <c r="D185" s="94"/>
      <c r="E185" s="94"/>
      <c r="F185" s="114"/>
      <c r="G185" s="114"/>
      <c r="H185" s="114"/>
      <c r="I185" s="114"/>
      <c r="J185" s="94"/>
    </row>
    <row r="186" spans="2:10">
      <c r="B186" s="93"/>
      <c r="C186" s="93"/>
      <c r="D186" s="94"/>
      <c r="E186" s="94"/>
      <c r="F186" s="114"/>
      <c r="G186" s="114"/>
      <c r="H186" s="114"/>
      <c r="I186" s="114"/>
      <c r="J186" s="94"/>
    </row>
    <row r="187" spans="2:10">
      <c r="B187" s="93"/>
      <c r="C187" s="93"/>
      <c r="D187" s="94"/>
      <c r="E187" s="94"/>
      <c r="F187" s="114"/>
      <c r="G187" s="114"/>
      <c r="H187" s="114"/>
      <c r="I187" s="114"/>
      <c r="J187" s="94"/>
    </row>
    <row r="188" spans="2:10">
      <c r="B188" s="93"/>
      <c r="C188" s="93"/>
      <c r="D188" s="94"/>
      <c r="E188" s="94"/>
      <c r="F188" s="114"/>
      <c r="G188" s="114"/>
      <c r="H188" s="114"/>
      <c r="I188" s="114"/>
      <c r="J188" s="94"/>
    </row>
    <row r="189" spans="2:10">
      <c r="B189" s="93"/>
      <c r="C189" s="93"/>
      <c r="D189" s="94"/>
      <c r="E189" s="94"/>
      <c r="F189" s="114"/>
      <c r="G189" s="114"/>
      <c r="H189" s="114"/>
      <c r="I189" s="114"/>
      <c r="J189" s="94"/>
    </row>
    <row r="190" spans="2:10">
      <c r="B190" s="93"/>
      <c r="C190" s="93"/>
      <c r="D190" s="94"/>
      <c r="E190" s="94"/>
      <c r="F190" s="114"/>
      <c r="G190" s="114"/>
      <c r="H190" s="114"/>
      <c r="I190" s="114"/>
      <c r="J190" s="94"/>
    </row>
    <row r="191" spans="2:10">
      <c r="B191" s="93"/>
      <c r="C191" s="93"/>
      <c r="D191" s="94"/>
      <c r="E191" s="94"/>
      <c r="F191" s="114"/>
      <c r="G191" s="114"/>
      <c r="H191" s="114"/>
      <c r="I191" s="114"/>
      <c r="J191" s="94"/>
    </row>
    <row r="192" spans="2:10">
      <c r="B192" s="93"/>
      <c r="C192" s="93"/>
      <c r="D192" s="94"/>
      <c r="E192" s="94"/>
      <c r="F192" s="114"/>
      <c r="G192" s="114"/>
      <c r="H192" s="114"/>
      <c r="I192" s="114"/>
      <c r="J192" s="94"/>
    </row>
    <row r="193" spans="2:10">
      <c r="B193" s="93"/>
      <c r="C193" s="93"/>
      <c r="D193" s="94"/>
      <c r="E193" s="94"/>
      <c r="F193" s="114"/>
      <c r="G193" s="114"/>
      <c r="H193" s="114"/>
      <c r="I193" s="114"/>
      <c r="J193" s="94"/>
    </row>
    <row r="194" spans="2:10">
      <c r="B194" s="93"/>
      <c r="C194" s="93"/>
      <c r="D194" s="94"/>
      <c r="E194" s="94"/>
      <c r="F194" s="114"/>
      <c r="G194" s="114"/>
      <c r="H194" s="114"/>
      <c r="I194" s="114"/>
      <c r="J194" s="94"/>
    </row>
    <row r="195" spans="2:10">
      <c r="B195" s="93"/>
      <c r="C195" s="93"/>
      <c r="D195" s="94"/>
      <c r="E195" s="94"/>
      <c r="F195" s="114"/>
      <c r="G195" s="114"/>
      <c r="H195" s="114"/>
      <c r="I195" s="114"/>
      <c r="J195" s="94"/>
    </row>
    <row r="196" spans="2:10">
      <c r="B196" s="93"/>
      <c r="C196" s="93"/>
      <c r="D196" s="94"/>
      <c r="E196" s="94"/>
      <c r="F196" s="114"/>
      <c r="G196" s="114"/>
      <c r="H196" s="114"/>
      <c r="I196" s="114"/>
      <c r="J196" s="94"/>
    </row>
    <row r="197" spans="2:10">
      <c r="B197" s="93"/>
      <c r="C197" s="93"/>
      <c r="D197" s="94"/>
      <c r="E197" s="94"/>
      <c r="F197" s="114"/>
      <c r="G197" s="114"/>
      <c r="H197" s="114"/>
      <c r="I197" s="114"/>
      <c r="J197" s="94"/>
    </row>
    <row r="198" spans="2:10">
      <c r="B198" s="93"/>
      <c r="C198" s="93"/>
      <c r="D198" s="94"/>
      <c r="E198" s="94"/>
      <c r="F198" s="114"/>
      <c r="G198" s="114"/>
      <c r="H198" s="114"/>
      <c r="I198" s="114"/>
      <c r="J198" s="94"/>
    </row>
    <row r="199" spans="2:10">
      <c r="B199" s="93"/>
      <c r="C199" s="93"/>
      <c r="D199" s="94"/>
      <c r="E199" s="94"/>
      <c r="F199" s="114"/>
      <c r="G199" s="114"/>
      <c r="H199" s="114"/>
      <c r="I199" s="114"/>
      <c r="J199" s="94"/>
    </row>
    <row r="200" spans="2:10">
      <c r="B200" s="93"/>
      <c r="C200" s="93"/>
      <c r="D200" s="94"/>
      <c r="E200" s="94"/>
      <c r="F200" s="114"/>
      <c r="G200" s="114"/>
      <c r="H200" s="114"/>
      <c r="I200" s="114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4:J1048576 B17:B18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143</v>
      </c>
      <c r="C1" s="46" t="s" vm="1">
        <v>224</v>
      </c>
    </row>
    <row r="2" spans="2:11">
      <c r="B2" s="46" t="s">
        <v>142</v>
      </c>
      <c r="C2" s="46" t="s">
        <v>225</v>
      </c>
    </row>
    <row r="3" spans="2:11">
      <c r="B3" s="46" t="s">
        <v>144</v>
      </c>
      <c r="C3" s="46" t="s">
        <v>226</v>
      </c>
    </row>
    <row r="4" spans="2:11">
      <c r="B4" s="46" t="s">
        <v>145</v>
      </c>
      <c r="C4" s="46">
        <v>414</v>
      </c>
    </row>
    <row r="6" spans="2:11" ht="26.25" customHeight="1">
      <c r="B6" s="144" t="s">
        <v>175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1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54</v>
      </c>
      <c r="I7" s="49" t="s">
        <v>109</v>
      </c>
      <c r="J7" s="49" t="s">
        <v>146</v>
      </c>
      <c r="K7" s="64" t="s">
        <v>147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4" t="s">
        <v>3076</v>
      </c>
      <c r="C10" s="87"/>
      <c r="D10" s="87"/>
      <c r="E10" s="87"/>
      <c r="F10" s="87"/>
      <c r="G10" s="87"/>
      <c r="H10" s="87"/>
      <c r="I10" s="105">
        <v>0</v>
      </c>
      <c r="J10" s="106">
        <v>0</v>
      </c>
      <c r="K10" s="106">
        <v>0</v>
      </c>
    </row>
    <row r="11" spans="2:11" ht="21" customHeight="1">
      <c r="B11" s="124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4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4"/>
      <c r="E110" s="114"/>
      <c r="F110" s="114"/>
      <c r="G110" s="114"/>
      <c r="H110" s="114"/>
      <c r="I110" s="94"/>
      <c r="J110" s="94"/>
      <c r="K110" s="94"/>
    </row>
    <row r="111" spans="2:11">
      <c r="B111" s="93"/>
      <c r="C111" s="93"/>
      <c r="D111" s="114"/>
      <c r="E111" s="114"/>
      <c r="F111" s="114"/>
      <c r="G111" s="114"/>
      <c r="H111" s="114"/>
      <c r="I111" s="94"/>
      <c r="J111" s="94"/>
      <c r="K111" s="94"/>
    </row>
    <row r="112" spans="2:11">
      <c r="B112" s="93"/>
      <c r="C112" s="93"/>
      <c r="D112" s="114"/>
      <c r="E112" s="114"/>
      <c r="F112" s="114"/>
      <c r="G112" s="114"/>
      <c r="H112" s="114"/>
      <c r="I112" s="94"/>
      <c r="J112" s="94"/>
      <c r="K112" s="94"/>
    </row>
    <row r="113" spans="2:11">
      <c r="B113" s="93"/>
      <c r="C113" s="93"/>
      <c r="D113" s="114"/>
      <c r="E113" s="114"/>
      <c r="F113" s="114"/>
      <c r="G113" s="114"/>
      <c r="H113" s="114"/>
      <c r="I113" s="94"/>
      <c r="J113" s="94"/>
      <c r="K113" s="94"/>
    </row>
    <row r="114" spans="2:11">
      <c r="B114" s="93"/>
      <c r="C114" s="93"/>
      <c r="D114" s="114"/>
      <c r="E114" s="114"/>
      <c r="F114" s="114"/>
      <c r="G114" s="114"/>
      <c r="H114" s="114"/>
      <c r="I114" s="94"/>
      <c r="J114" s="94"/>
      <c r="K114" s="94"/>
    </row>
    <row r="115" spans="2:11">
      <c r="B115" s="93"/>
      <c r="C115" s="93"/>
      <c r="D115" s="114"/>
      <c r="E115" s="114"/>
      <c r="F115" s="114"/>
      <c r="G115" s="114"/>
      <c r="H115" s="114"/>
      <c r="I115" s="94"/>
      <c r="J115" s="94"/>
      <c r="K115" s="94"/>
    </row>
    <row r="116" spans="2:11">
      <c r="B116" s="93"/>
      <c r="C116" s="93"/>
      <c r="D116" s="114"/>
      <c r="E116" s="114"/>
      <c r="F116" s="114"/>
      <c r="G116" s="114"/>
      <c r="H116" s="114"/>
      <c r="I116" s="94"/>
      <c r="J116" s="94"/>
      <c r="K116" s="94"/>
    </row>
    <row r="117" spans="2:11">
      <c r="B117" s="93"/>
      <c r="C117" s="93"/>
      <c r="D117" s="114"/>
      <c r="E117" s="114"/>
      <c r="F117" s="114"/>
      <c r="G117" s="114"/>
      <c r="H117" s="114"/>
      <c r="I117" s="94"/>
      <c r="J117" s="94"/>
      <c r="K117" s="94"/>
    </row>
    <row r="118" spans="2:11">
      <c r="B118" s="93"/>
      <c r="C118" s="93"/>
      <c r="D118" s="114"/>
      <c r="E118" s="114"/>
      <c r="F118" s="114"/>
      <c r="G118" s="114"/>
      <c r="H118" s="114"/>
      <c r="I118" s="94"/>
      <c r="J118" s="94"/>
      <c r="K118" s="94"/>
    </row>
    <row r="119" spans="2:11">
      <c r="B119" s="93"/>
      <c r="C119" s="93"/>
      <c r="D119" s="114"/>
      <c r="E119" s="114"/>
      <c r="F119" s="114"/>
      <c r="G119" s="114"/>
      <c r="H119" s="114"/>
      <c r="I119" s="94"/>
      <c r="J119" s="94"/>
      <c r="K119" s="94"/>
    </row>
    <row r="120" spans="2:11">
      <c r="B120" s="93"/>
      <c r="C120" s="93"/>
      <c r="D120" s="114"/>
      <c r="E120" s="114"/>
      <c r="F120" s="114"/>
      <c r="G120" s="114"/>
      <c r="H120" s="114"/>
      <c r="I120" s="94"/>
      <c r="J120" s="94"/>
      <c r="K120" s="94"/>
    </row>
    <row r="121" spans="2:11">
      <c r="B121" s="93"/>
      <c r="C121" s="93"/>
      <c r="D121" s="114"/>
      <c r="E121" s="114"/>
      <c r="F121" s="114"/>
      <c r="G121" s="114"/>
      <c r="H121" s="114"/>
      <c r="I121" s="94"/>
      <c r="J121" s="94"/>
      <c r="K121" s="94"/>
    </row>
    <row r="122" spans="2:11">
      <c r="B122" s="93"/>
      <c r="C122" s="93"/>
      <c r="D122" s="114"/>
      <c r="E122" s="114"/>
      <c r="F122" s="114"/>
      <c r="G122" s="114"/>
      <c r="H122" s="114"/>
      <c r="I122" s="94"/>
      <c r="J122" s="94"/>
      <c r="K122" s="94"/>
    </row>
    <row r="123" spans="2:11">
      <c r="B123" s="93"/>
      <c r="C123" s="93"/>
      <c r="D123" s="114"/>
      <c r="E123" s="114"/>
      <c r="F123" s="114"/>
      <c r="G123" s="114"/>
      <c r="H123" s="114"/>
      <c r="I123" s="94"/>
      <c r="J123" s="94"/>
      <c r="K123" s="94"/>
    </row>
    <row r="124" spans="2:11">
      <c r="B124" s="93"/>
      <c r="C124" s="93"/>
      <c r="D124" s="114"/>
      <c r="E124" s="114"/>
      <c r="F124" s="114"/>
      <c r="G124" s="114"/>
      <c r="H124" s="114"/>
      <c r="I124" s="94"/>
      <c r="J124" s="94"/>
      <c r="K124" s="94"/>
    </row>
    <row r="125" spans="2:11">
      <c r="B125" s="93"/>
      <c r="C125" s="93"/>
      <c r="D125" s="114"/>
      <c r="E125" s="114"/>
      <c r="F125" s="114"/>
      <c r="G125" s="114"/>
      <c r="H125" s="114"/>
      <c r="I125" s="94"/>
      <c r="J125" s="94"/>
      <c r="K125" s="94"/>
    </row>
    <row r="126" spans="2:11">
      <c r="B126" s="93"/>
      <c r="C126" s="93"/>
      <c r="D126" s="114"/>
      <c r="E126" s="114"/>
      <c r="F126" s="114"/>
      <c r="G126" s="114"/>
      <c r="H126" s="114"/>
      <c r="I126" s="94"/>
      <c r="J126" s="94"/>
      <c r="K126" s="94"/>
    </row>
    <row r="127" spans="2:11">
      <c r="B127" s="93"/>
      <c r="C127" s="93"/>
      <c r="D127" s="114"/>
      <c r="E127" s="114"/>
      <c r="F127" s="114"/>
      <c r="G127" s="114"/>
      <c r="H127" s="114"/>
      <c r="I127" s="94"/>
      <c r="J127" s="94"/>
      <c r="K127" s="94"/>
    </row>
    <row r="128" spans="2:11">
      <c r="B128" s="93"/>
      <c r="C128" s="93"/>
      <c r="D128" s="114"/>
      <c r="E128" s="114"/>
      <c r="F128" s="114"/>
      <c r="G128" s="114"/>
      <c r="H128" s="114"/>
      <c r="I128" s="94"/>
      <c r="J128" s="94"/>
      <c r="K128" s="94"/>
    </row>
    <row r="129" spans="2:11">
      <c r="B129" s="93"/>
      <c r="C129" s="93"/>
      <c r="D129" s="114"/>
      <c r="E129" s="114"/>
      <c r="F129" s="114"/>
      <c r="G129" s="114"/>
      <c r="H129" s="114"/>
      <c r="I129" s="94"/>
      <c r="J129" s="94"/>
      <c r="K129" s="94"/>
    </row>
    <row r="130" spans="2:11">
      <c r="B130" s="93"/>
      <c r="C130" s="93"/>
      <c r="D130" s="114"/>
      <c r="E130" s="114"/>
      <c r="F130" s="114"/>
      <c r="G130" s="114"/>
      <c r="H130" s="114"/>
      <c r="I130" s="94"/>
      <c r="J130" s="94"/>
      <c r="K130" s="94"/>
    </row>
    <row r="131" spans="2:11">
      <c r="B131" s="93"/>
      <c r="C131" s="93"/>
      <c r="D131" s="114"/>
      <c r="E131" s="114"/>
      <c r="F131" s="114"/>
      <c r="G131" s="114"/>
      <c r="H131" s="114"/>
      <c r="I131" s="94"/>
      <c r="J131" s="94"/>
      <c r="K131" s="94"/>
    </row>
    <row r="132" spans="2:11">
      <c r="B132" s="93"/>
      <c r="C132" s="93"/>
      <c r="D132" s="114"/>
      <c r="E132" s="114"/>
      <c r="F132" s="114"/>
      <c r="G132" s="114"/>
      <c r="H132" s="114"/>
      <c r="I132" s="94"/>
      <c r="J132" s="94"/>
      <c r="K132" s="94"/>
    </row>
    <row r="133" spans="2:11">
      <c r="B133" s="93"/>
      <c r="C133" s="93"/>
      <c r="D133" s="114"/>
      <c r="E133" s="114"/>
      <c r="F133" s="114"/>
      <c r="G133" s="114"/>
      <c r="H133" s="114"/>
      <c r="I133" s="94"/>
      <c r="J133" s="94"/>
      <c r="K133" s="94"/>
    </row>
    <row r="134" spans="2:11">
      <c r="B134" s="93"/>
      <c r="C134" s="93"/>
      <c r="D134" s="114"/>
      <c r="E134" s="114"/>
      <c r="F134" s="114"/>
      <c r="G134" s="114"/>
      <c r="H134" s="114"/>
      <c r="I134" s="94"/>
      <c r="J134" s="94"/>
      <c r="K134" s="94"/>
    </row>
    <row r="135" spans="2:11">
      <c r="B135" s="93"/>
      <c r="C135" s="93"/>
      <c r="D135" s="114"/>
      <c r="E135" s="114"/>
      <c r="F135" s="114"/>
      <c r="G135" s="114"/>
      <c r="H135" s="114"/>
      <c r="I135" s="94"/>
      <c r="J135" s="94"/>
      <c r="K135" s="94"/>
    </row>
    <row r="136" spans="2:11">
      <c r="B136" s="93"/>
      <c r="C136" s="93"/>
      <c r="D136" s="114"/>
      <c r="E136" s="114"/>
      <c r="F136" s="114"/>
      <c r="G136" s="114"/>
      <c r="H136" s="114"/>
      <c r="I136" s="94"/>
      <c r="J136" s="94"/>
      <c r="K136" s="94"/>
    </row>
    <row r="137" spans="2:11">
      <c r="B137" s="93"/>
      <c r="C137" s="93"/>
      <c r="D137" s="114"/>
      <c r="E137" s="114"/>
      <c r="F137" s="114"/>
      <c r="G137" s="114"/>
      <c r="H137" s="114"/>
      <c r="I137" s="94"/>
      <c r="J137" s="94"/>
      <c r="K137" s="94"/>
    </row>
    <row r="138" spans="2:11">
      <c r="B138" s="93"/>
      <c r="C138" s="93"/>
      <c r="D138" s="114"/>
      <c r="E138" s="114"/>
      <c r="F138" s="114"/>
      <c r="G138" s="114"/>
      <c r="H138" s="114"/>
      <c r="I138" s="94"/>
      <c r="J138" s="94"/>
      <c r="K138" s="94"/>
    </row>
    <row r="139" spans="2:11">
      <c r="B139" s="93"/>
      <c r="C139" s="93"/>
      <c r="D139" s="114"/>
      <c r="E139" s="114"/>
      <c r="F139" s="114"/>
      <c r="G139" s="114"/>
      <c r="H139" s="114"/>
      <c r="I139" s="94"/>
      <c r="J139" s="94"/>
      <c r="K139" s="94"/>
    </row>
    <row r="140" spans="2:11">
      <c r="B140" s="93"/>
      <c r="C140" s="93"/>
      <c r="D140" s="114"/>
      <c r="E140" s="114"/>
      <c r="F140" s="114"/>
      <c r="G140" s="114"/>
      <c r="H140" s="114"/>
      <c r="I140" s="94"/>
      <c r="J140" s="94"/>
      <c r="K140" s="94"/>
    </row>
    <row r="141" spans="2:11">
      <c r="B141" s="93"/>
      <c r="C141" s="93"/>
      <c r="D141" s="114"/>
      <c r="E141" s="114"/>
      <c r="F141" s="114"/>
      <c r="G141" s="114"/>
      <c r="H141" s="114"/>
      <c r="I141" s="94"/>
      <c r="J141" s="94"/>
      <c r="K141" s="94"/>
    </row>
    <row r="142" spans="2:11">
      <c r="B142" s="93"/>
      <c r="C142" s="93"/>
      <c r="D142" s="114"/>
      <c r="E142" s="114"/>
      <c r="F142" s="114"/>
      <c r="G142" s="114"/>
      <c r="H142" s="114"/>
      <c r="I142" s="94"/>
      <c r="J142" s="94"/>
      <c r="K142" s="94"/>
    </row>
    <row r="143" spans="2:11">
      <c r="B143" s="93"/>
      <c r="C143" s="93"/>
      <c r="D143" s="114"/>
      <c r="E143" s="114"/>
      <c r="F143" s="114"/>
      <c r="G143" s="114"/>
      <c r="H143" s="114"/>
      <c r="I143" s="94"/>
      <c r="J143" s="94"/>
      <c r="K143" s="94"/>
    </row>
    <row r="144" spans="2:11">
      <c r="B144" s="93"/>
      <c r="C144" s="93"/>
      <c r="D144" s="114"/>
      <c r="E144" s="114"/>
      <c r="F144" s="114"/>
      <c r="G144" s="114"/>
      <c r="H144" s="114"/>
      <c r="I144" s="94"/>
      <c r="J144" s="94"/>
      <c r="K144" s="94"/>
    </row>
    <row r="145" spans="2:11">
      <c r="B145" s="93"/>
      <c r="C145" s="93"/>
      <c r="D145" s="114"/>
      <c r="E145" s="114"/>
      <c r="F145" s="114"/>
      <c r="G145" s="114"/>
      <c r="H145" s="114"/>
      <c r="I145" s="94"/>
      <c r="J145" s="94"/>
      <c r="K145" s="94"/>
    </row>
    <row r="146" spans="2:11">
      <c r="B146" s="93"/>
      <c r="C146" s="93"/>
      <c r="D146" s="114"/>
      <c r="E146" s="114"/>
      <c r="F146" s="114"/>
      <c r="G146" s="114"/>
      <c r="H146" s="114"/>
      <c r="I146" s="94"/>
      <c r="J146" s="94"/>
      <c r="K146" s="94"/>
    </row>
    <row r="147" spans="2:11">
      <c r="B147" s="93"/>
      <c r="C147" s="93"/>
      <c r="D147" s="114"/>
      <c r="E147" s="114"/>
      <c r="F147" s="114"/>
      <c r="G147" s="114"/>
      <c r="H147" s="114"/>
      <c r="I147" s="94"/>
      <c r="J147" s="94"/>
      <c r="K147" s="94"/>
    </row>
    <row r="148" spans="2:11">
      <c r="B148" s="93"/>
      <c r="C148" s="93"/>
      <c r="D148" s="114"/>
      <c r="E148" s="114"/>
      <c r="F148" s="114"/>
      <c r="G148" s="114"/>
      <c r="H148" s="114"/>
      <c r="I148" s="94"/>
      <c r="J148" s="94"/>
      <c r="K148" s="94"/>
    </row>
    <row r="149" spans="2:11">
      <c r="B149" s="93"/>
      <c r="C149" s="93"/>
      <c r="D149" s="114"/>
      <c r="E149" s="114"/>
      <c r="F149" s="114"/>
      <c r="G149" s="114"/>
      <c r="H149" s="114"/>
      <c r="I149" s="94"/>
      <c r="J149" s="94"/>
      <c r="K149" s="94"/>
    </row>
    <row r="150" spans="2:11">
      <c r="B150" s="93"/>
      <c r="C150" s="93"/>
      <c r="D150" s="114"/>
      <c r="E150" s="114"/>
      <c r="F150" s="114"/>
      <c r="G150" s="114"/>
      <c r="H150" s="114"/>
      <c r="I150" s="94"/>
      <c r="J150" s="94"/>
      <c r="K150" s="94"/>
    </row>
    <row r="151" spans="2:11">
      <c r="B151" s="93"/>
      <c r="C151" s="93"/>
      <c r="D151" s="114"/>
      <c r="E151" s="114"/>
      <c r="F151" s="114"/>
      <c r="G151" s="114"/>
      <c r="H151" s="114"/>
      <c r="I151" s="94"/>
      <c r="J151" s="94"/>
      <c r="K151" s="94"/>
    </row>
    <row r="152" spans="2:11">
      <c r="B152" s="93"/>
      <c r="C152" s="93"/>
      <c r="D152" s="114"/>
      <c r="E152" s="114"/>
      <c r="F152" s="114"/>
      <c r="G152" s="114"/>
      <c r="H152" s="114"/>
      <c r="I152" s="94"/>
      <c r="J152" s="94"/>
      <c r="K152" s="94"/>
    </row>
    <row r="153" spans="2:11">
      <c r="B153" s="93"/>
      <c r="C153" s="93"/>
      <c r="D153" s="114"/>
      <c r="E153" s="114"/>
      <c r="F153" s="114"/>
      <c r="G153" s="114"/>
      <c r="H153" s="114"/>
      <c r="I153" s="94"/>
      <c r="J153" s="94"/>
      <c r="K153" s="94"/>
    </row>
    <row r="154" spans="2:11">
      <c r="B154" s="93"/>
      <c r="C154" s="93"/>
      <c r="D154" s="114"/>
      <c r="E154" s="114"/>
      <c r="F154" s="114"/>
      <c r="G154" s="114"/>
      <c r="H154" s="114"/>
      <c r="I154" s="94"/>
      <c r="J154" s="94"/>
      <c r="K154" s="94"/>
    </row>
    <row r="155" spans="2:11">
      <c r="B155" s="93"/>
      <c r="C155" s="93"/>
      <c r="D155" s="114"/>
      <c r="E155" s="114"/>
      <c r="F155" s="114"/>
      <c r="G155" s="114"/>
      <c r="H155" s="114"/>
      <c r="I155" s="94"/>
      <c r="J155" s="94"/>
      <c r="K155" s="94"/>
    </row>
    <row r="156" spans="2:11">
      <c r="B156" s="93"/>
      <c r="C156" s="93"/>
      <c r="D156" s="114"/>
      <c r="E156" s="114"/>
      <c r="F156" s="114"/>
      <c r="G156" s="114"/>
      <c r="H156" s="114"/>
      <c r="I156" s="94"/>
      <c r="J156" s="94"/>
      <c r="K156" s="94"/>
    </row>
    <row r="157" spans="2:11">
      <c r="B157" s="93"/>
      <c r="C157" s="93"/>
      <c r="D157" s="114"/>
      <c r="E157" s="114"/>
      <c r="F157" s="114"/>
      <c r="G157" s="114"/>
      <c r="H157" s="114"/>
      <c r="I157" s="94"/>
      <c r="J157" s="94"/>
      <c r="K157" s="94"/>
    </row>
    <row r="158" spans="2:11">
      <c r="B158" s="93"/>
      <c r="C158" s="93"/>
      <c r="D158" s="114"/>
      <c r="E158" s="114"/>
      <c r="F158" s="114"/>
      <c r="G158" s="114"/>
      <c r="H158" s="114"/>
      <c r="I158" s="94"/>
      <c r="J158" s="94"/>
      <c r="K158" s="94"/>
    </row>
    <row r="159" spans="2:11">
      <c r="B159" s="93"/>
      <c r="C159" s="93"/>
      <c r="D159" s="114"/>
      <c r="E159" s="114"/>
      <c r="F159" s="114"/>
      <c r="G159" s="114"/>
      <c r="H159" s="114"/>
      <c r="I159" s="94"/>
      <c r="J159" s="94"/>
      <c r="K159" s="94"/>
    </row>
    <row r="160" spans="2:11">
      <c r="B160" s="93"/>
      <c r="C160" s="93"/>
      <c r="D160" s="114"/>
      <c r="E160" s="114"/>
      <c r="F160" s="114"/>
      <c r="G160" s="114"/>
      <c r="H160" s="114"/>
      <c r="I160" s="94"/>
      <c r="J160" s="94"/>
      <c r="K160" s="94"/>
    </row>
    <row r="161" spans="2:11">
      <c r="B161" s="93"/>
      <c r="C161" s="93"/>
      <c r="D161" s="114"/>
      <c r="E161" s="114"/>
      <c r="F161" s="114"/>
      <c r="G161" s="114"/>
      <c r="H161" s="114"/>
      <c r="I161" s="94"/>
      <c r="J161" s="94"/>
      <c r="K161" s="94"/>
    </row>
    <row r="162" spans="2:11">
      <c r="B162" s="93"/>
      <c r="C162" s="93"/>
      <c r="D162" s="114"/>
      <c r="E162" s="114"/>
      <c r="F162" s="114"/>
      <c r="G162" s="114"/>
      <c r="H162" s="114"/>
      <c r="I162" s="94"/>
      <c r="J162" s="94"/>
      <c r="K162" s="94"/>
    </row>
    <row r="163" spans="2:11">
      <c r="B163" s="93"/>
      <c r="C163" s="93"/>
      <c r="D163" s="114"/>
      <c r="E163" s="114"/>
      <c r="F163" s="114"/>
      <c r="G163" s="114"/>
      <c r="H163" s="114"/>
      <c r="I163" s="94"/>
      <c r="J163" s="94"/>
      <c r="K163" s="94"/>
    </row>
    <row r="164" spans="2:11">
      <c r="B164" s="93"/>
      <c r="C164" s="93"/>
      <c r="D164" s="114"/>
      <c r="E164" s="114"/>
      <c r="F164" s="114"/>
      <c r="G164" s="114"/>
      <c r="H164" s="114"/>
      <c r="I164" s="94"/>
      <c r="J164" s="94"/>
      <c r="K164" s="94"/>
    </row>
    <row r="165" spans="2:11">
      <c r="B165" s="93"/>
      <c r="C165" s="93"/>
      <c r="D165" s="114"/>
      <c r="E165" s="114"/>
      <c r="F165" s="114"/>
      <c r="G165" s="114"/>
      <c r="H165" s="114"/>
      <c r="I165" s="94"/>
      <c r="J165" s="94"/>
      <c r="K165" s="94"/>
    </row>
    <row r="166" spans="2:11">
      <c r="B166" s="93"/>
      <c r="C166" s="93"/>
      <c r="D166" s="114"/>
      <c r="E166" s="114"/>
      <c r="F166" s="114"/>
      <c r="G166" s="114"/>
      <c r="H166" s="114"/>
      <c r="I166" s="94"/>
      <c r="J166" s="94"/>
      <c r="K166" s="94"/>
    </row>
    <row r="167" spans="2:11">
      <c r="B167" s="93"/>
      <c r="C167" s="93"/>
      <c r="D167" s="114"/>
      <c r="E167" s="114"/>
      <c r="F167" s="114"/>
      <c r="G167" s="114"/>
      <c r="H167" s="114"/>
      <c r="I167" s="94"/>
      <c r="J167" s="94"/>
      <c r="K167" s="94"/>
    </row>
    <row r="168" spans="2:11">
      <c r="B168" s="93"/>
      <c r="C168" s="93"/>
      <c r="D168" s="114"/>
      <c r="E168" s="114"/>
      <c r="F168" s="114"/>
      <c r="G168" s="114"/>
      <c r="H168" s="114"/>
      <c r="I168" s="94"/>
      <c r="J168" s="94"/>
      <c r="K168" s="94"/>
    </row>
    <row r="169" spans="2:11">
      <c r="B169" s="93"/>
      <c r="C169" s="93"/>
      <c r="D169" s="114"/>
      <c r="E169" s="114"/>
      <c r="F169" s="114"/>
      <c r="G169" s="114"/>
      <c r="H169" s="114"/>
      <c r="I169" s="94"/>
      <c r="J169" s="94"/>
      <c r="K169" s="94"/>
    </row>
    <row r="170" spans="2:11">
      <c r="B170" s="93"/>
      <c r="C170" s="93"/>
      <c r="D170" s="114"/>
      <c r="E170" s="114"/>
      <c r="F170" s="114"/>
      <c r="G170" s="114"/>
      <c r="H170" s="114"/>
      <c r="I170" s="94"/>
      <c r="J170" s="94"/>
      <c r="K170" s="94"/>
    </row>
    <row r="171" spans="2:11">
      <c r="B171" s="93"/>
      <c r="C171" s="93"/>
      <c r="D171" s="114"/>
      <c r="E171" s="114"/>
      <c r="F171" s="114"/>
      <c r="G171" s="114"/>
      <c r="H171" s="114"/>
      <c r="I171" s="94"/>
      <c r="J171" s="94"/>
      <c r="K171" s="94"/>
    </row>
    <row r="172" spans="2:11">
      <c r="B172" s="93"/>
      <c r="C172" s="93"/>
      <c r="D172" s="114"/>
      <c r="E172" s="114"/>
      <c r="F172" s="114"/>
      <c r="G172" s="114"/>
      <c r="H172" s="114"/>
      <c r="I172" s="94"/>
      <c r="J172" s="94"/>
      <c r="K172" s="94"/>
    </row>
    <row r="173" spans="2:11">
      <c r="B173" s="93"/>
      <c r="C173" s="93"/>
      <c r="D173" s="114"/>
      <c r="E173" s="114"/>
      <c r="F173" s="114"/>
      <c r="G173" s="114"/>
      <c r="H173" s="114"/>
      <c r="I173" s="94"/>
      <c r="J173" s="94"/>
      <c r="K173" s="94"/>
    </row>
    <row r="174" spans="2:11">
      <c r="B174" s="93"/>
      <c r="C174" s="93"/>
      <c r="D174" s="114"/>
      <c r="E174" s="114"/>
      <c r="F174" s="114"/>
      <c r="G174" s="114"/>
      <c r="H174" s="114"/>
      <c r="I174" s="94"/>
      <c r="J174" s="94"/>
      <c r="K174" s="94"/>
    </row>
    <row r="175" spans="2:11">
      <c r="B175" s="93"/>
      <c r="C175" s="93"/>
      <c r="D175" s="114"/>
      <c r="E175" s="114"/>
      <c r="F175" s="114"/>
      <c r="G175" s="114"/>
      <c r="H175" s="114"/>
      <c r="I175" s="94"/>
      <c r="J175" s="94"/>
      <c r="K175" s="94"/>
    </row>
    <row r="176" spans="2:11">
      <c r="B176" s="93"/>
      <c r="C176" s="93"/>
      <c r="D176" s="114"/>
      <c r="E176" s="114"/>
      <c r="F176" s="114"/>
      <c r="G176" s="114"/>
      <c r="H176" s="114"/>
      <c r="I176" s="94"/>
      <c r="J176" s="94"/>
      <c r="K176" s="94"/>
    </row>
    <row r="177" spans="2:11">
      <c r="B177" s="93"/>
      <c r="C177" s="93"/>
      <c r="D177" s="114"/>
      <c r="E177" s="114"/>
      <c r="F177" s="114"/>
      <c r="G177" s="114"/>
      <c r="H177" s="114"/>
      <c r="I177" s="94"/>
      <c r="J177" s="94"/>
      <c r="K177" s="94"/>
    </row>
    <row r="178" spans="2:11">
      <c r="B178" s="93"/>
      <c r="C178" s="93"/>
      <c r="D178" s="114"/>
      <c r="E178" s="114"/>
      <c r="F178" s="114"/>
      <c r="G178" s="114"/>
      <c r="H178" s="114"/>
      <c r="I178" s="94"/>
      <c r="J178" s="94"/>
      <c r="K178" s="94"/>
    </row>
    <row r="179" spans="2:11">
      <c r="B179" s="93"/>
      <c r="C179" s="93"/>
      <c r="D179" s="114"/>
      <c r="E179" s="114"/>
      <c r="F179" s="114"/>
      <c r="G179" s="114"/>
      <c r="H179" s="114"/>
      <c r="I179" s="94"/>
      <c r="J179" s="94"/>
      <c r="K179" s="94"/>
    </row>
    <row r="180" spans="2:11">
      <c r="B180" s="93"/>
      <c r="C180" s="93"/>
      <c r="D180" s="114"/>
      <c r="E180" s="114"/>
      <c r="F180" s="114"/>
      <c r="G180" s="114"/>
      <c r="H180" s="114"/>
      <c r="I180" s="94"/>
      <c r="J180" s="94"/>
      <c r="K180" s="94"/>
    </row>
    <row r="181" spans="2:11">
      <c r="B181" s="93"/>
      <c r="C181" s="93"/>
      <c r="D181" s="114"/>
      <c r="E181" s="114"/>
      <c r="F181" s="114"/>
      <c r="G181" s="114"/>
      <c r="H181" s="114"/>
      <c r="I181" s="94"/>
      <c r="J181" s="94"/>
      <c r="K181" s="94"/>
    </row>
    <row r="182" spans="2:11">
      <c r="B182" s="93"/>
      <c r="C182" s="93"/>
      <c r="D182" s="114"/>
      <c r="E182" s="114"/>
      <c r="F182" s="114"/>
      <c r="G182" s="114"/>
      <c r="H182" s="114"/>
      <c r="I182" s="94"/>
      <c r="J182" s="94"/>
      <c r="K182" s="94"/>
    </row>
    <row r="183" spans="2:11">
      <c r="B183" s="93"/>
      <c r="C183" s="93"/>
      <c r="D183" s="114"/>
      <c r="E183" s="114"/>
      <c r="F183" s="114"/>
      <c r="G183" s="114"/>
      <c r="H183" s="114"/>
      <c r="I183" s="94"/>
      <c r="J183" s="94"/>
      <c r="K183" s="94"/>
    </row>
    <row r="184" spans="2:11">
      <c r="B184" s="93"/>
      <c r="C184" s="93"/>
      <c r="D184" s="114"/>
      <c r="E184" s="114"/>
      <c r="F184" s="114"/>
      <c r="G184" s="114"/>
      <c r="H184" s="114"/>
      <c r="I184" s="94"/>
      <c r="J184" s="94"/>
      <c r="K184" s="94"/>
    </row>
    <row r="185" spans="2:11">
      <c r="B185" s="93"/>
      <c r="C185" s="93"/>
      <c r="D185" s="114"/>
      <c r="E185" s="114"/>
      <c r="F185" s="114"/>
      <c r="G185" s="114"/>
      <c r="H185" s="114"/>
      <c r="I185" s="94"/>
      <c r="J185" s="94"/>
      <c r="K185" s="94"/>
    </row>
    <row r="186" spans="2:11">
      <c r="B186" s="93"/>
      <c r="C186" s="93"/>
      <c r="D186" s="114"/>
      <c r="E186" s="114"/>
      <c r="F186" s="114"/>
      <c r="G186" s="114"/>
      <c r="H186" s="114"/>
      <c r="I186" s="94"/>
      <c r="J186" s="94"/>
      <c r="K186" s="94"/>
    </row>
    <row r="187" spans="2:11">
      <c r="B187" s="93"/>
      <c r="C187" s="93"/>
      <c r="D187" s="114"/>
      <c r="E187" s="114"/>
      <c r="F187" s="114"/>
      <c r="G187" s="114"/>
      <c r="H187" s="114"/>
      <c r="I187" s="94"/>
      <c r="J187" s="94"/>
      <c r="K187" s="94"/>
    </row>
    <row r="188" spans="2:11">
      <c r="B188" s="93"/>
      <c r="C188" s="93"/>
      <c r="D188" s="114"/>
      <c r="E188" s="114"/>
      <c r="F188" s="114"/>
      <c r="G188" s="114"/>
      <c r="H188" s="114"/>
      <c r="I188" s="94"/>
      <c r="J188" s="94"/>
      <c r="K188" s="94"/>
    </row>
    <row r="189" spans="2:11">
      <c r="B189" s="93"/>
      <c r="C189" s="93"/>
      <c r="D189" s="114"/>
      <c r="E189" s="114"/>
      <c r="F189" s="114"/>
      <c r="G189" s="114"/>
      <c r="H189" s="114"/>
      <c r="I189" s="94"/>
      <c r="J189" s="94"/>
      <c r="K189" s="94"/>
    </row>
    <row r="190" spans="2:11">
      <c r="B190" s="93"/>
      <c r="C190" s="93"/>
      <c r="D190" s="114"/>
      <c r="E190" s="114"/>
      <c r="F190" s="114"/>
      <c r="G190" s="114"/>
      <c r="H190" s="114"/>
      <c r="I190" s="94"/>
      <c r="J190" s="94"/>
      <c r="K190" s="94"/>
    </row>
    <row r="191" spans="2:11">
      <c r="B191" s="93"/>
      <c r="C191" s="93"/>
      <c r="D191" s="114"/>
      <c r="E191" s="114"/>
      <c r="F191" s="114"/>
      <c r="G191" s="114"/>
      <c r="H191" s="114"/>
      <c r="I191" s="94"/>
      <c r="J191" s="94"/>
      <c r="K191" s="94"/>
    </row>
    <row r="192" spans="2:11">
      <c r="B192" s="93"/>
      <c r="C192" s="93"/>
      <c r="D192" s="114"/>
      <c r="E192" s="114"/>
      <c r="F192" s="114"/>
      <c r="G192" s="114"/>
      <c r="H192" s="114"/>
      <c r="I192" s="94"/>
      <c r="J192" s="94"/>
      <c r="K192" s="94"/>
    </row>
    <row r="193" spans="2:11">
      <c r="B193" s="93"/>
      <c r="C193" s="93"/>
      <c r="D193" s="114"/>
      <c r="E193" s="114"/>
      <c r="F193" s="114"/>
      <c r="G193" s="114"/>
      <c r="H193" s="114"/>
      <c r="I193" s="94"/>
      <c r="J193" s="94"/>
      <c r="K193" s="94"/>
    </row>
    <row r="194" spans="2:11">
      <c r="B194" s="93"/>
      <c r="C194" s="93"/>
      <c r="D194" s="114"/>
      <c r="E194" s="114"/>
      <c r="F194" s="114"/>
      <c r="G194" s="114"/>
      <c r="H194" s="114"/>
      <c r="I194" s="94"/>
      <c r="J194" s="94"/>
      <c r="K194" s="94"/>
    </row>
    <row r="195" spans="2:11">
      <c r="B195" s="93"/>
      <c r="C195" s="93"/>
      <c r="D195" s="114"/>
      <c r="E195" s="114"/>
      <c r="F195" s="114"/>
      <c r="G195" s="114"/>
      <c r="H195" s="114"/>
      <c r="I195" s="94"/>
      <c r="J195" s="94"/>
      <c r="K195" s="94"/>
    </row>
    <row r="196" spans="2:11">
      <c r="B196" s="93"/>
      <c r="C196" s="93"/>
      <c r="D196" s="114"/>
      <c r="E196" s="114"/>
      <c r="F196" s="114"/>
      <c r="G196" s="114"/>
      <c r="H196" s="114"/>
      <c r="I196" s="94"/>
      <c r="J196" s="94"/>
      <c r="K196" s="94"/>
    </row>
    <row r="197" spans="2:11">
      <c r="B197" s="93"/>
      <c r="C197" s="93"/>
      <c r="D197" s="114"/>
      <c r="E197" s="114"/>
      <c r="F197" s="114"/>
      <c r="G197" s="114"/>
      <c r="H197" s="114"/>
      <c r="I197" s="94"/>
      <c r="J197" s="94"/>
      <c r="K197" s="94"/>
    </row>
    <row r="198" spans="2:11">
      <c r="B198" s="93"/>
      <c r="C198" s="93"/>
      <c r="D198" s="114"/>
      <c r="E198" s="114"/>
      <c r="F198" s="114"/>
      <c r="G198" s="114"/>
      <c r="H198" s="114"/>
      <c r="I198" s="94"/>
      <c r="J198" s="94"/>
      <c r="K198" s="94"/>
    </row>
    <row r="199" spans="2:11">
      <c r="B199" s="93"/>
      <c r="C199" s="93"/>
      <c r="D199" s="114"/>
      <c r="E199" s="114"/>
      <c r="F199" s="114"/>
      <c r="G199" s="114"/>
      <c r="H199" s="114"/>
      <c r="I199" s="94"/>
      <c r="J199" s="94"/>
      <c r="K199" s="94"/>
    </row>
    <row r="200" spans="2:11">
      <c r="B200" s="93"/>
      <c r="C200" s="93"/>
      <c r="D200" s="114"/>
      <c r="E200" s="114"/>
      <c r="F200" s="114"/>
      <c r="G200" s="114"/>
      <c r="H200" s="114"/>
      <c r="I200" s="94"/>
      <c r="J200" s="94"/>
      <c r="K200" s="94"/>
    </row>
    <row r="201" spans="2:11">
      <c r="B201" s="93"/>
      <c r="C201" s="93"/>
      <c r="D201" s="114"/>
      <c r="E201" s="114"/>
      <c r="F201" s="114"/>
      <c r="G201" s="114"/>
      <c r="H201" s="114"/>
      <c r="I201" s="94"/>
      <c r="J201" s="94"/>
      <c r="K201" s="94"/>
    </row>
    <row r="202" spans="2:11">
      <c r="B202" s="93"/>
      <c r="C202" s="93"/>
      <c r="D202" s="114"/>
      <c r="E202" s="114"/>
      <c r="F202" s="114"/>
      <c r="G202" s="114"/>
      <c r="H202" s="114"/>
      <c r="I202" s="94"/>
      <c r="J202" s="94"/>
      <c r="K202" s="94"/>
    </row>
    <row r="203" spans="2:11">
      <c r="B203" s="93"/>
      <c r="C203" s="93"/>
      <c r="D203" s="114"/>
      <c r="E203" s="114"/>
      <c r="F203" s="114"/>
      <c r="G203" s="114"/>
      <c r="H203" s="114"/>
      <c r="I203" s="94"/>
      <c r="J203" s="94"/>
      <c r="K203" s="94"/>
    </row>
    <row r="204" spans="2:11">
      <c r="B204" s="93"/>
      <c r="C204" s="93"/>
      <c r="D204" s="114"/>
      <c r="E204" s="114"/>
      <c r="F204" s="114"/>
      <c r="G204" s="114"/>
      <c r="H204" s="114"/>
      <c r="I204" s="94"/>
      <c r="J204" s="94"/>
      <c r="K204" s="94"/>
    </row>
    <row r="205" spans="2:11">
      <c r="B205" s="93"/>
      <c r="C205" s="93"/>
      <c r="D205" s="114"/>
      <c r="E205" s="114"/>
      <c r="F205" s="114"/>
      <c r="G205" s="114"/>
      <c r="H205" s="114"/>
      <c r="I205" s="94"/>
      <c r="J205" s="94"/>
      <c r="K205" s="94"/>
    </row>
    <row r="206" spans="2:11">
      <c r="B206" s="93"/>
      <c r="C206" s="93"/>
      <c r="D206" s="114"/>
      <c r="E206" s="114"/>
      <c r="F206" s="114"/>
      <c r="G206" s="114"/>
      <c r="H206" s="114"/>
      <c r="I206" s="94"/>
      <c r="J206" s="94"/>
      <c r="K206" s="94"/>
    </row>
    <row r="207" spans="2:11">
      <c r="B207" s="93"/>
      <c r="C207" s="93"/>
      <c r="D207" s="114"/>
      <c r="E207" s="114"/>
      <c r="F207" s="114"/>
      <c r="G207" s="114"/>
      <c r="H207" s="114"/>
      <c r="I207" s="94"/>
      <c r="J207" s="94"/>
      <c r="K207" s="94"/>
    </row>
    <row r="208" spans="2:11">
      <c r="B208" s="93"/>
      <c r="C208" s="93"/>
      <c r="D208" s="114"/>
      <c r="E208" s="114"/>
      <c r="F208" s="114"/>
      <c r="G208" s="114"/>
      <c r="H208" s="114"/>
      <c r="I208" s="94"/>
      <c r="J208" s="94"/>
      <c r="K208" s="94"/>
    </row>
    <row r="209" spans="2:11">
      <c r="B209" s="93"/>
      <c r="C209" s="93"/>
      <c r="D209" s="114"/>
      <c r="E209" s="114"/>
      <c r="F209" s="114"/>
      <c r="G209" s="114"/>
      <c r="H209" s="114"/>
      <c r="I209" s="94"/>
      <c r="J209" s="94"/>
      <c r="K209" s="94"/>
    </row>
    <row r="210" spans="2:11">
      <c r="B210" s="93"/>
      <c r="C210" s="93"/>
      <c r="D210" s="114"/>
      <c r="E210" s="114"/>
      <c r="F210" s="114"/>
      <c r="G210" s="114"/>
      <c r="H210" s="114"/>
      <c r="I210" s="94"/>
      <c r="J210" s="94"/>
      <c r="K210" s="94"/>
    </row>
    <row r="211" spans="2:11">
      <c r="B211" s="93"/>
      <c r="C211" s="93"/>
      <c r="D211" s="114"/>
      <c r="E211" s="114"/>
      <c r="F211" s="114"/>
      <c r="G211" s="114"/>
      <c r="H211" s="114"/>
      <c r="I211" s="94"/>
      <c r="J211" s="94"/>
      <c r="K211" s="94"/>
    </row>
    <row r="212" spans="2:11">
      <c r="B212" s="93"/>
      <c r="C212" s="93"/>
      <c r="D212" s="114"/>
      <c r="E212" s="114"/>
      <c r="F212" s="114"/>
      <c r="G212" s="114"/>
      <c r="H212" s="114"/>
      <c r="I212" s="94"/>
      <c r="J212" s="94"/>
      <c r="K212" s="94"/>
    </row>
    <row r="213" spans="2:11">
      <c r="B213" s="93"/>
      <c r="C213" s="93"/>
      <c r="D213" s="114"/>
      <c r="E213" s="114"/>
      <c r="F213" s="114"/>
      <c r="G213" s="114"/>
      <c r="H213" s="114"/>
      <c r="I213" s="94"/>
      <c r="J213" s="94"/>
      <c r="K213" s="94"/>
    </row>
    <row r="214" spans="2:11">
      <c r="B214" s="93"/>
      <c r="C214" s="93"/>
      <c r="D214" s="114"/>
      <c r="E214" s="114"/>
      <c r="F214" s="114"/>
      <c r="G214" s="114"/>
      <c r="H214" s="114"/>
      <c r="I214" s="94"/>
      <c r="J214" s="94"/>
      <c r="K214" s="94"/>
    </row>
    <row r="215" spans="2:11">
      <c r="B215" s="93"/>
      <c r="C215" s="93"/>
      <c r="D215" s="114"/>
      <c r="E215" s="114"/>
      <c r="F215" s="114"/>
      <c r="G215" s="114"/>
      <c r="H215" s="114"/>
      <c r="I215" s="94"/>
      <c r="J215" s="94"/>
      <c r="K215" s="94"/>
    </row>
    <row r="216" spans="2:11">
      <c r="B216" s="93"/>
      <c r="C216" s="93"/>
      <c r="D216" s="114"/>
      <c r="E216" s="114"/>
      <c r="F216" s="114"/>
      <c r="G216" s="114"/>
      <c r="H216" s="114"/>
      <c r="I216" s="94"/>
      <c r="J216" s="94"/>
      <c r="K216" s="94"/>
    </row>
    <row r="217" spans="2:11">
      <c r="B217" s="93"/>
      <c r="C217" s="93"/>
      <c r="D217" s="114"/>
      <c r="E217" s="114"/>
      <c r="F217" s="114"/>
      <c r="G217" s="114"/>
      <c r="H217" s="114"/>
      <c r="I217" s="94"/>
      <c r="J217" s="94"/>
      <c r="K217" s="94"/>
    </row>
    <row r="218" spans="2:11">
      <c r="B218" s="93"/>
      <c r="C218" s="93"/>
      <c r="D218" s="114"/>
      <c r="E218" s="114"/>
      <c r="F218" s="114"/>
      <c r="G218" s="114"/>
      <c r="H218" s="114"/>
      <c r="I218" s="94"/>
      <c r="J218" s="94"/>
      <c r="K218" s="94"/>
    </row>
    <row r="219" spans="2:11">
      <c r="B219" s="93"/>
      <c r="C219" s="93"/>
      <c r="D219" s="114"/>
      <c r="E219" s="114"/>
      <c r="F219" s="114"/>
      <c r="G219" s="114"/>
      <c r="H219" s="114"/>
      <c r="I219" s="94"/>
      <c r="J219" s="94"/>
      <c r="K219" s="94"/>
    </row>
    <row r="220" spans="2:11">
      <c r="B220" s="93"/>
      <c r="C220" s="93"/>
      <c r="D220" s="114"/>
      <c r="E220" s="114"/>
      <c r="F220" s="114"/>
      <c r="G220" s="114"/>
      <c r="H220" s="114"/>
      <c r="I220" s="94"/>
      <c r="J220" s="94"/>
      <c r="K220" s="94"/>
    </row>
    <row r="221" spans="2:11">
      <c r="B221" s="93"/>
      <c r="C221" s="93"/>
      <c r="D221" s="114"/>
      <c r="E221" s="114"/>
      <c r="F221" s="114"/>
      <c r="G221" s="114"/>
      <c r="H221" s="114"/>
      <c r="I221" s="94"/>
      <c r="J221" s="94"/>
      <c r="K221" s="94"/>
    </row>
    <row r="222" spans="2:11">
      <c r="B222" s="93"/>
      <c r="C222" s="93"/>
      <c r="D222" s="114"/>
      <c r="E222" s="114"/>
      <c r="F222" s="114"/>
      <c r="G222" s="114"/>
      <c r="H222" s="114"/>
      <c r="I222" s="94"/>
      <c r="J222" s="94"/>
      <c r="K222" s="94"/>
    </row>
    <row r="223" spans="2:11">
      <c r="B223" s="93"/>
      <c r="C223" s="93"/>
      <c r="D223" s="114"/>
      <c r="E223" s="114"/>
      <c r="F223" s="114"/>
      <c r="G223" s="114"/>
      <c r="H223" s="114"/>
      <c r="I223" s="94"/>
      <c r="J223" s="94"/>
      <c r="K223" s="94"/>
    </row>
    <row r="224" spans="2:11">
      <c r="B224" s="93"/>
      <c r="C224" s="93"/>
      <c r="D224" s="114"/>
      <c r="E224" s="114"/>
      <c r="F224" s="114"/>
      <c r="G224" s="114"/>
      <c r="H224" s="114"/>
      <c r="I224" s="94"/>
      <c r="J224" s="94"/>
      <c r="K224" s="94"/>
    </row>
    <row r="225" spans="2:11">
      <c r="B225" s="93"/>
      <c r="C225" s="93"/>
      <c r="D225" s="114"/>
      <c r="E225" s="114"/>
      <c r="F225" s="114"/>
      <c r="G225" s="114"/>
      <c r="H225" s="114"/>
      <c r="I225" s="94"/>
      <c r="J225" s="94"/>
      <c r="K225" s="94"/>
    </row>
    <row r="226" spans="2:11">
      <c r="B226" s="93"/>
      <c r="C226" s="93"/>
      <c r="D226" s="114"/>
      <c r="E226" s="114"/>
      <c r="F226" s="114"/>
      <c r="G226" s="114"/>
      <c r="H226" s="114"/>
      <c r="I226" s="94"/>
      <c r="J226" s="94"/>
      <c r="K226" s="94"/>
    </row>
    <row r="227" spans="2:11">
      <c r="B227" s="93"/>
      <c r="C227" s="93"/>
      <c r="D227" s="114"/>
      <c r="E227" s="114"/>
      <c r="F227" s="114"/>
      <c r="G227" s="114"/>
      <c r="H227" s="114"/>
      <c r="I227" s="94"/>
      <c r="J227" s="94"/>
      <c r="K227" s="94"/>
    </row>
    <row r="228" spans="2:11">
      <c r="B228" s="93"/>
      <c r="C228" s="93"/>
      <c r="D228" s="114"/>
      <c r="E228" s="114"/>
      <c r="F228" s="114"/>
      <c r="G228" s="114"/>
      <c r="H228" s="114"/>
      <c r="I228" s="94"/>
      <c r="J228" s="94"/>
      <c r="K228" s="94"/>
    </row>
    <row r="229" spans="2:11">
      <c r="B229" s="93"/>
      <c r="C229" s="93"/>
      <c r="D229" s="114"/>
      <c r="E229" s="114"/>
      <c r="F229" s="114"/>
      <c r="G229" s="114"/>
      <c r="H229" s="114"/>
      <c r="I229" s="94"/>
      <c r="J229" s="94"/>
      <c r="K229" s="94"/>
    </row>
    <row r="230" spans="2:11">
      <c r="B230" s="93"/>
      <c r="C230" s="93"/>
      <c r="D230" s="114"/>
      <c r="E230" s="114"/>
      <c r="F230" s="114"/>
      <c r="G230" s="114"/>
      <c r="H230" s="114"/>
      <c r="I230" s="94"/>
      <c r="J230" s="94"/>
      <c r="K230" s="94"/>
    </row>
    <row r="231" spans="2:11">
      <c r="B231" s="93"/>
      <c r="C231" s="93"/>
      <c r="D231" s="114"/>
      <c r="E231" s="114"/>
      <c r="F231" s="114"/>
      <c r="G231" s="114"/>
      <c r="H231" s="114"/>
      <c r="I231" s="94"/>
      <c r="J231" s="94"/>
      <c r="K231" s="94"/>
    </row>
    <row r="232" spans="2:11">
      <c r="B232" s="93"/>
      <c r="C232" s="93"/>
      <c r="D232" s="114"/>
      <c r="E232" s="114"/>
      <c r="F232" s="114"/>
      <c r="G232" s="114"/>
      <c r="H232" s="114"/>
      <c r="I232" s="94"/>
      <c r="J232" s="94"/>
      <c r="K232" s="94"/>
    </row>
    <row r="233" spans="2:11">
      <c r="B233" s="93"/>
      <c r="C233" s="93"/>
      <c r="D233" s="114"/>
      <c r="E233" s="114"/>
      <c r="F233" s="114"/>
      <c r="G233" s="114"/>
      <c r="H233" s="114"/>
      <c r="I233" s="94"/>
      <c r="J233" s="94"/>
      <c r="K233" s="94"/>
    </row>
    <row r="234" spans="2:11">
      <c r="B234" s="93"/>
      <c r="C234" s="93"/>
      <c r="D234" s="114"/>
      <c r="E234" s="114"/>
      <c r="F234" s="114"/>
      <c r="G234" s="114"/>
      <c r="H234" s="114"/>
      <c r="I234" s="94"/>
      <c r="J234" s="94"/>
      <c r="K234" s="94"/>
    </row>
    <row r="235" spans="2:11">
      <c r="B235" s="93"/>
      <c r="C235" s="93"/>
      <c r="D235" s="114"/>
      <c r="E235" s="114"/>
      <c r="F235" s="114"/>
      <c r="G235" s="114"/>
      <c r="H235" s="114"/>
      <c r="I235" s="94"/>
      <c r="J235" s="94"/>
      <c r="K235" s="94"/>
    </row>
    <row r="236" spans="2:11">
      <c r="B236" s="93"/>
      <c r="C236" s="93"/>
      <c r="D236" s="114"/>
      <c r="E236" s="114"/>
      <c r="F236" s="114"/>
      <c r="G236" s="114"/>
      <c r="H236" s="114"/>
      <c r="I236" s="94"/>
      <c r="J236" s="94"/>
      <c r="K236" s="94"/>
    </row>
    <row r="237" spans="2:11">
      <c r="B237" s="93"/>
      <c r="C237" s="93"/>
      <c r="D237" s="114"/>
      <c r="E237" s="114"/>
      <c r="F237" s="114"/>
      <c r="G237" s="114"/>
      <c r="H237" s="114"/>
      <c r="I237" s="94"/>
      <c r="J237" s="94"/>
      <c r="K237" s="94"/>
    </row>
    <row r="238" spans="2:11">
      <c r="B238" s="93"/>
      <c r="C238" s="93"/>
      <c r="D238" s="114"/>
      <c r="E238" s="114"/>
      <c r="F238" s="114"/>
      <c r="G238" s="114"/>
      <c r="H238" s="114"/>
      <c r="I238" s="94"/>
      <c r="J238" s="94"/>
      <c r="K238" s="94"/>
    </row>
    <row r="239" spans="2:11">
      <c r="B239" s="93"/>
      <c r="C239" s="93"/>
      <c r="D239" s="114"/>
      <c r="E239" s="114"/>
      <c r="F239" s="114"/>
      <c r="G239" s="114"/>
      <c r="H239" s="114"/>
      <c r="I239" s="94"/>
      <c r="J239" s="94"/>
      <c r="K239" s="94"/>
    </row>
    <row r="240" spans="2:11">
      <c r="B240" s="93"/>
      <c r="C240" s="93"/>
      <c r="D240" s="114"/>
      <c r="E240" s="114"/>
      <c r="F240" s="114"/>
      <c r="G240" s="114"/>
      <c r="H240" s="114"/>
      <c r="I240" s="94"/>
      <c r="J240" s="94"/>
      <c r="K240" s="94"/>
    </row>
    <row r="241" spans="2:11">
      <c r="B241" s="93"/>
      <c r="C241" s="93"/>
      <c r="D241" s="114"/>
      <c r="E241" s="114"/>
      <c r="F241" s="114"/>
      <c r="G241" s="114"/>
      <c r="H241" s="114"/>
      <c r="I241" s="94"/>
      <c r="J241" s="94"/>
      <c r="K241" s="94"/>
    </row>
    <row r="242" spans="2:11">
      <c r="B242" s="93"/>
      <c r="C242" s="93"/>
      <c r="D242" s="114"/>
      <c r="E242" s="114"/>
      <c r="F242" s="114"/>
      <c r="G242" s="114"/>
      <c r="H242" s="114"/>
      <c r="I242" s="94"/>
      <c r="J242" s="94"/>
      <c r="K242" s="94"/>
    </row>
    <row r="243" spans="2:11">
      <c r="B243" s="93"/>
      <c r="C243" s="93"/>
      <c r="D243" s="114"/>
      <c r="E243" s="114"/>
      <c r="F243" s="114"/>
      <c r="G243" s="114"/>
      <c r="H243" s="114"/>
      <c r="I243" s="94"/>
      <c r="J243" s="94"/>
      <c r="K243" s="94"/>
    </row>
    <row r="244" spans="2:11">
      <c r="B244" s="93"/>
      <c r="C244" s="93"/>
      <c r="D244" s="114"/>
      <c r="E244" s="114"/>
      <c r="F244" s="114"/>
      <c r="G244" s="114"/>
      <c r="H244" s="114"/>
      <c r="I244" s="94"/>
      <c r="J244" s="94"/>
      <c r="K244" s="94"/>
    </row>
    <row r="245" spans="2:11">
      <c r="B245" s="93"/>
      <c r="C245" s="93"/>
      <c r="D245" s="114"/>
      <c r="E245" s="114"/>
      <c r="F245" s="114"/>
      <c r="G245" s="114"/>
      <c r="H245" s="114"/>
      <c r="I245" s="94"/>
      <c r="J245" s="94"/>
      <c r="K245" s="94"/>
    </row>
    <row r="246" spans="2:11">
      <c r="B246" s="93"/>
      <c r="C246" s="93"/>
      <c r="D246" s="114"/>
      <c r="E246" s="114"/>
      <c r="F246" s="114"/>
      <c r="G246" s="114"/>
      <c r="H246" s="114"/>
      <c r="I246" s="94"/>
      <c r="J246" s="94"/>
      <c r="K246" s="94"/>
    </row>
    <row r="247" spans="2:11">
      <c r="B247" s="93"/>
      <c r="C247" s="93"/>
      <c r="D247" s="114"/>
      <c r="E247" s="114"/>
      <c r="F247" s="114"/>
      <c r="G247" s="114"/>
      <c r="H247" s="114"/>
      <c r="I247" s="94"/>
      <c r="J247" s="94"/>
      <c r="K247" s="94"/>
    </row>
    <row r="248" spans="2:11">
      <c r="B248" s="93"/>
      <c r="C248" s="93"/>
      <c r="D248" s="114"/>
      <c r="E248" s="114"/>
      <c r="F248" s="114"/>
      <c r="G248" s="114"/>
      <c r="H248" s="114"/>
      <c r="I248" s="94"/>
      <c r="J248" s="94"/>
      <c r="K248" s="94"/>
    </row>
    <row r="249" spans="2:11">
      <c r="B249" s="93"/>
      <c r="C249" s="93"/>
      <c r="D249" s="114"/>
      <c r="E249" s="114"/>
      <c r="F249" s="114"/>
      <c r="G249" s="114"/>
      <c r="H249" s="114"/>
      <c r="I249" s="94"/>
      <c r="J249" s="94"/>
      <c r="K249" s="94"/>
    </row>
    <row r="250" spans="2:11">
      <c r="B250" s="93"/>
      <c r="C250" s="93"/>
      <c r="D250" s="114"/>
      <c r="E250" s="114"/>
      <c r="F250" s="114"/>
      <c r="G250" s="114"/>
      <c r="H250" s="114"/>
      <c r="I250" s="94"/>
      <c r="J250" s="94"/>
      <c r="K250" s="94"/>
    </row>
    <row r="251" spans="2:11">
      <c r="B251" s="93"/>
      <c r="C251" s="93"/>
      <c r="D251" s="114"/>
      <c r="E251" s="114"/>
      <c r="F251" s="114"/>
      <c r="G251" s="114"/>
      <c r="H251" s="114"/>
      <c r="I251" s="94"/>
      <c r="J251" s="94"/>
      <c r="K251" s="94"/>
    </row>
    <row r="252" spans="2:11">
      <c r="B252" s="93"/>
      <c r="C252" s="93"/>
      <c r="D252" s="114"/>
      <c r="E252" s="114"/>
      <c r="F252" s="114"/>
      <c r="G252" s="114"/>
      <c r="H252" s="114"/>
      <c r="I252" s="94"/>
      <c r="J252" s="94"/>
      <c r="K252" s="94"/>
    </row>
    <row r="253" spans="2:11">
      <c r="B253" s="93"/>
      <c r="C253" s="93"/>
      <c r="D253" s="114"/>
      <c r="E253" s="114"/>
      <c r="F253" s="114"/>
      <c r="G253" s="114"/>
      <c r="H253" s="114"/>
      <c r="I253" s="94"/>
      <c r="J253" s="94"/>
      <c r="K253" s="94"/>
    </row>
    <row r="254" spans="2:11">
      <c r="B254" s="93"/>
      <c r="C254" s="93"/>
      <c r="D254" s="114"/>
      <c r="E254" s="114"/>
      <c r="F254" s="114"/>
      <c r="G254" s="114"/>
      <c r="H254" s="114"/>
      <c r="I254" s="94"/>
      <c r="J254" s="94"/>
      <c r="K254" s="94"/>
    </row>
    <row r="255" spans="2:11">
      <c r="B255" s="93"/>
      <c r="C255" s="93"/>
      <c r="D255" s="114"/>
      <c r="E255" s="114"/>
      <c r="F255" s="114"/>
      <c r="G255" s="114"/>
      <c r="H255" s="114"/>
      <c r="I255" s="94"/>
      <c r="J255" s="94"/>
      <c r="K255" s="94"/>
    </row>
    <row r="256" spans="2:11">
      <c r="B256" s="93"/>
      <c r="C256" s="93"/>
      <c r="D256" s="114"/>
      <c r="E256" s="114"/>
      <c r="F256" s="114"/>
      <c r="G256" s="114"/>
      <c r="H256" s="114"/>
      <c r="I256" s="94"/>
      <c r="J256" s="94"/>
      <c r="K256" s="94"/>
    </row>
    <row r="257" spans="2:11">
      <c r="B257" s="93"/>
      <c r="C257" s="93"/>
      <c r="D257" s="114"/>
      <c r="E257" s="114"/>
      <c r="F257" s="114"/>
      <c r="G257" s="114"/>
      <c r="H257" s="114"/>
      <c r="I257" s="94"/>
      <c r="J257" s="94"/>
      <c r="K257" s="94"/>
    </row>
    <row r="258" spans="2:11">
      <c r="B258" s="93"/>
      <c r="C258" s="93"/>
      <c r="D258" s="114"/>
      <c r="E258" s="114"/>
      <c r="F258" s="114"/>
      <c r="G258" s="114"/>
      <c r="H258" s="114"/>
      <c r="I258" s="94"/>
      <c r="J258" s="94"/>
      <c r="K258" s="94"/>
    </row>
    <row r="259" spans="2:11">
      <c r="B259" s="93"/>
      <c r="C259" s="93"/>
      <c r="D259" s="114"/>
      <c r="E259" s="114"/>
      <c r="F259" s="114"/>
      <c r="G259" s="114"/>
      <c r="H259" s="114"/>
      <c r="I259" s="94"/>
      <c r="J259" s="94"/>
      <c r="K259" s="94"/>
    </row>
    <row r="260" spans="2:11">
      <c r="B260" s="93"/>
      <c r="C260" s="93"/>
      <c r="D260" s="114"/>
      <c r="E260" s="114"/>
      <c r="F260" s="114"/>
      <c r="G260" s="114"/>
      <c r="H260" s="114"/>
      <c r="I260" s="94"/>
      <c r="J260" s="94"/>
      <c r="K260" s="94"/>
    </row>
    <row r="261" spans="2:11">
      <c r="B261" s="93"/>
      <c r="C261" s="93"/>
      <c r="D261" s="114"/>
      <c r="E261" s="114"/>
      <c r="F261" s="114"/>
      <c r="G261" s="114"/>
      <c r="H261" s="114"/>
      <c r="I261" s="94"/>
      <c r="J261" s="94"/>
      <c r="K261" s="94"/>
    </row>
    <row r="262" spans="2:11">
      <c r="B262" s="93"/>
      <c r="C262" s="93"/>
      <c r="D262" s="114"/>
      <c r="E262" s="114"/>
      <c r="F262" s="114"/>
      <c r="G262" s="114"/>
      <c r="H262" s="114"/>
      <c r="I262" s="94"/>
      <c r="J262" s="94"/>
      <c r="K262" s="94"/>
    </row>
    <row r="263" spans="2:11">
      <c r="B263" s="93"/>
      <c r="C263" s="93"/>
      <c r="D263" s="114"/>
      <c r="E263" s="114"/>
      <c r="F263" s="114"/>
      <c r="G263" s="114"/>
      <c r="H263" s="114"/>
      <c r="I263" s="94"/>
      <c r="J263" s="94"/>
      <c r="K263" s="94"/>
    </row>
    <row r="264" spans="2:11">
      <c r="B264" s="93"/>
      <c r="C264" s="93"/>
      <c r="D264" s="114"/>
      <c r="E264" s="114"/>
      <c r="F264" s="114"/>
      <c r="G264" s="114"/>
      <c r="H264" s="114"/>
      <c r="I264" s="94"/>
      <c r="J264" s="94"/>
      <c r="K264" s="94"/>
    </row>
    <row r="265" spans="2:11">
      <c r="B265" s="93"/>
      <c r="C265" s="93"/>
      <c r="D265" s="114"/>
      <c r="E265" s="114"/>
      <c r="F265" s="114"/>
      <c r="G265" s="114"/>
      <c r="H265" s="114"/>
      <c r="I265" s="94"/>
      <c r="J265" s="94"/>
      <c r="K265" s="94"/>
    </row>
    <row r="266" spans="2:11">
      <c r="B266" s="93"/>
      <c r="C266" s="93"/>
      <c r="D266" s="114"/>
      <c r="E266" s="114"/>
      <c r="F266" s="114"/>
      <c r="G266" s="114"/>
      <c r="H266" s="114"/>
      <c r="I266" s="94"/>
      <c r="J266" s="94"/>
      <c r="K266" s="94"/>
    </row>
    <row r="267" spans="2:11">
      <c r="B267" s="93"/>
      <c r="C267" s="93"/>
      <c r="D267" s="114"/>
      <c r="E267" s="114"/>
      <c r="F267" s="114"/>
      <c r="G267" s="114"/>
      <c r="H267" s="114"/>
      <c r="I267" s="94"/>
      <c r="J267" s="94"/>
      <c r="K267" s="94"/>
    </row>
    <row r="268" spans="2:11">
      <c r="B268" s="93"/>
      <c r="C268" s="93"/>
      <c r="D268" s="114"/>
      <c r="E268" s="114"/>
      <c r="F268" s="114"/>
      <c r="G268" s="114"/>
      <c r="H268" s="114"/>
      <c r="I268" s="94"/>
      <c r="J268" s="94"/>
      <c r="K268" s="94"/>
    </row>
    <row r="269" spans="2:11">
      <c r="B269" s="93"/>
      <c r="C269" s="93"/>
      <c r="D269" s="114"/>
      <c r="E269" s="114"/>
      <c r="F269" s="114"/>
      <c r="G269" s="114"/>
      <c r="H269" s="114"/>
      <c r="I269" s="94"/>
      <c r="J269" s="94"/>
      <c r="K269" s="94"/>
    </row>
    <row r="270" spans="2:11">
      <c r="B270" s="93"/>
      <c r="C270" s="93"/>
      <c r="D270" s="114"/>
      <c r="E270" s="114"/>
      <c r="F270" s="114"/>
      <c r="G270" s="114"/>
      <c r="H270" s="114"/>
      <c r="I270" s="94"/>
      <c r="J270" s="94"/>
      <c r="K270" s="94"/>
    </row>
    <row r="271" spans="2:11">
      <c r="B271" s="93"/>
      <c r="C271" s="93"/>
      <c r="D271" s="114"/>
      <c r="E271" s="114"/>
      <c r="F271" s="114"/>
      <c r="G271" s="114"/>
      <c r="H271" s="114"/>
      <c r="I271" s="94"/>
      <c r="J271" s="94"/>
      <c r="K271" s="94"/>
    </row>
    <row r="272" spans="2:11">
      <c r="B272" s="93"/>
      <c r="C272" s="93"/>
      <c r="D272" s="114"/>
      <c r="E272" s="114"/>
      <c r="F272" s="114"/>
      <c r="G272" s="114"/>
      <c r="H272" s="114"/>
      <c r="I272" s="94"/>
      <c r="J272" s="94"/>
      <c r="K272" s="94"/>
    </row>
    <row r="273" spans="2:11">
      <c r="B273" s="93"/>
      <c r="C273" s="93"/>
      <c r="D273" s="114"/>
      <c r="E273" s="114"/>
      <c r="F273" s="114"/>
      <c r="G273" s="114"/>
      <c r="H273" s="114"/>
      <c r="I273" s="94"/>
      <c r="J273" s="94"/>
      <c r="K273" s="94"/>
    </row>
    <row r="274" spans="2:11">
      <c r="B274" s="93"/>
      <c r="C274" s="93"/>
      <c r="D274" s="114"/>
      <c r="E274" s="114"/>
      <c r="F274" s="114"/>
      <c r="G274" s="114"/>
      <c r="H274" s="114"/>
      <c r="I274" s="94"/>
      <c r="J274" s="94"/>
      <c r="K274" s="94"/>
    </row>
    <row r="275" spans="2:11">
      <c r="B275" s="93"/>
      <c r="C275" s="93"/>
      <c r="D275" s="114"/>
      <c r="E275" s="114"/>
      <c r="F275" s="114"/>
      <c r="G275" s="114"/>
      <c r="H275" s="114"/>
      <c r="I275" s="94"/>
      <c r="J275" s="94"/>
      <c r="K275" s="94"/>
    </row>
    <row r="276" spans="2:11">
      <c r="B276" s="93"/>
      <c r="C276" s="93"/>
      <c r="D276" s="114"/>
      <c r="E276" s="114"/>
      <c r="F276" s="114"/>
      <c r="G276" s="114"/>
      <c r="H276" s="114"/>
      <c r="I276" s="94"/>
      <c r="J276" s="94"/>
      <c r="K276" s="94"/>
    </row>
    <row r="277" spans="2:11">
      <c r="B277" s="93"/>
      <c r="C277" s="93"/>
      <c r="D277" s="114"/>
      <c r="E277" s="114"/>
      <c r="F277" s="114"/>
      <c r="G277" s="114"/>
      <c r="H277" s="114"/>
      <c r="I277" s="94"/>
      <c r="J277" s="94"/>
      <c r="K277" s="94"/>
    </row>
    <row r="278" spans="2:11">
      <c r="B278" s="93"/>
      <c r="C278" s="93"/>
      <c r="D278" s="114"/>
      <c r="E278" s="114"/>
      <c r="F278" s="114"/>
      <c r="G278" s="114"/>
      <c r="H278" s="114"/>
      <c r="I278" s="94"/>
      <c r="J278" s="94"/>
      <c r="K278" s="94"/>
    </row>
    <row r="279" spans="2:11">
      <c r="B279" s="93"/>
      <c r="C279" s="93"/>
      <c r="D279" s="114"/>
      <c r="E279" s="114"/>
      <c r="F279" s="114"/>
      <c r="G279" s="114"/>
      <c r="H279" s="114"/>
      <c r="I279" s="94"/>
      <c r="J279" s="94"/>
      <c r="K279" s="94"/>
    </row>
    <row r="280" spans="2:11">
      <c r="B280" s="93"/>
      <c r="C280" s="93"/>
      <c r="D280" s="114"/>
      <c r="E280" s="114"/>
      <c r="F280" s="114"/>
      <c r="G280" s="114"/>
      <c r="H280" s="114"/>
      <c r="I280" s="94"/>
      <c r="J280" s="94"/>
      <c r="K280" s="94"/>
    </row>
    <row r="281" spans="2:11">
      <c r="B281" s="93"/>
      <c r="C281" s="93"/>
      <c r="D281" s="114"/>
      <c r="E281" s="114"/>
      <c r="F281" s="114"/>
      <c r="G281" s="114"/>
      <c r="H281" s="114"/>
      <c r="I281" s="94"/>
      <c r="J281" s="94"/>
      <c r="K281" s="94"/>
    </row>
    <row r="282" spans="2:11">
      <c r="B282" s="93"/>
      <c r="C282" s="93"/>
      <c r="D282" s="114"/>
      <c r="E282" s="114"/>
      <c r="F282" s="114"/>
      <c r="G282" s="114"/>
      <c r="H282" s="114"/>
      <c r="I282" s="94"/>
      <c r="J282" s="94"/>
      <c r="K282" s="94"/>
    </row>
    <row r="283" spans="2:11">
      <c r="B283" s="93"/>
      <c r="C283" s="93"/>
      <c r="D283" s="114"/>
      <c r="E283" s="114"/>
      <c r="F283" s="114"/>
      <c r="G283" s="114"/>
      <c r="H283" s="114"/>
      <c r="I283" s="94"/>
      <c r="J283" s="94"/>
      <c r="K283" s="94"/>
    </row>
    <row r="284" spans="2:11">
      <c r="B284" s="93"/>
      <c r="C284" s="93"/>
      <c r="D284" s="114"/>
      <c r="E284" s="114"/>
      <c r="F284" s="114"/>
      <c r="G284" s="114"/>
      <c r="H284" s="114"/>
      <c r="I284" s="94"/>
      <c r="J284" s="94"/>
      <c r="K284" s="94"/>
    </row>
    <row r="285" spans="2:11">
      <c r="B285" s="93"/>
      <c r="C285" s="93"/>
      <c r="D285" s="114"/>
      <c r="E285" s="114"/>
      <c r="F285" s="114"/>
      <c r="G285" s="114"/>
      <c r="H285" s="114"/>
      <c r="I285" s="94"/>
      <c r="J285" s="94"/>
      <c r="K285" s="94"/>
    </row>
    <row r="286" spans="2:11">
      <c r="B286" s="93"/>
      <c r="C286" s="93"/>
      <c r="D286" s="114"/>
      <c r="E286" s="114"/>
      <c r="F286" s="114"/>
      <c r="G286" s="114"/>
      <c r="H286" s="114"/>
      <c r="I286" s="94"/>
      <c r="J286" s="94"/>
      <c r="K286" s="94"/>
    </row>
    <row r="287" spans="2:11">
      <c r="B287" s="93"/>
      <c r="C287" s="93"/>
      <c r="D287" s="114"/>
      <c r="E287" s="114"/>
      <c r="F287" s="114"/>
      <c r="G287" s="114"/>
      <c r="H287" s="114"/>
      <c r="I287" s="94"/>
      <c r="J287" s="94"/>
      <c r="K287" s="94"/>
    </row>
    <row r="288" spans="2:11">
      <c r="B288" s="93"/>
      <c r="C288" s="93"/>
      <c r="D288" s="114"/>
      <c r="E288" s="114"/>
      <c r="F288" s="114"/>
      <c r="G288" s="114"/>
      <c r="H288" s="114"/>
      <c r="I288" s="94"/>
      <c r="J288" s="94"/>
      <c r="K288" s="94"/>
    </row>
    <row r="289" spans="2:11">
      <c r="B289" s="93"/>
      <c r="C289" s="93"/>
      <c r="D289" s="114"/>
      <c r="E289" s="114"/>
      <c r="F289" s="114"/>
      <c r="G289" s="114"/>
      <c r="H289" s="114"/>
      <c r="I289" s="94"/>
      <c r="J289" s="94"/>
      <c r="K289" s="94"/>
    </row>
    <row r="290" spans="2:11">
      <c r="B290" s="93"/>
      <c r="C290" s="93"/>
      <c r="D290" s="114"/>
      <c r="E290" s="114"/>
      <c r="F290" s="114"/>
      <c r="G290" s="114"/>
      <c r="H290" s="114"/>
      <c r="I290" s="94"/>
      <c r="J290" s="94"/>
      <c r="K290" s="94"/>
    </row>
    <row r="291" spans="2:11">
      <c r="B291" s="93"/>
      <c r="C291" s="93"/>
      <c r="D291" s="114"/>
      <c r="E291" s="114"/>
      <c r="F291" s="114"/>
      <c r="G291" s="114"/>
      <c r="H291" s="114"/>
      <c r="I291" s="94"/>
      <c r="J291" s="94"/>
      <c r="K291" s="94"/>
    </row>
    <row r="292" spans="2:11">
      <c r="B292" s="93"/>
      <c r="C292" s="93"/>
      <c r="D292" s="114"/>
      <c r="E292" s="114"/>
      <c r="F292" s="114"/>
      <c r="G292" s="114"/>
      <c r="H292" s="114"/>
      <c r="I292" s="94"/>
      <c r="J292" s="94"/>
      <c r="K292" s="94"/>
    </row>
    <row r="293" spans="2:11">
      <c r="B293" s="93"/>
      <c r="C293" s="93"/>
      <c r="D293" s="114"/>
      <c r="E293" s="114"/>
      <c r="F293" s="114"/>
      <c r="G293" s="114"/>
      <c r="H293" s="114"/>
      <c r="I293" s="94"/>
      <c r="J293" s="94"/>
      <c r="K293" s="94"/>
    </row>
    <row r="294" spans="2:11">
      <c r="B294" s="93"/>
      <c r="C294" s="93"/>
      <c r="D294" s="114"/>
      <c r="E294" s="114"/>
      <c r="F294" s="114"/>
      <c r="G294" s="114"/>
      <c r="H294" s="114"/>
      <c r="I294" s="94"/>
      <c r="J294" s="94"/>
      <c r="K294" s="94"/>
    </row>
    <row r="295" spans="2:11">
      <c r="B295" s="93"/>
      <c r="C295" s="93"/>
      <c r="D295" s="114"/>
      <c r="E295" s="114"/>
      <c r="F295" s="114"/>
      <c r="G295" s="114"/>
      <c r="H295" s="114"/>
      <c r="I295" s="94"/>
      <c r="J295" s="94"/>
      <c r="K295" s="94"/>
    </row>
    <row r="296" spans="2:11">
      <c r="B296" s="93"/>
      <c r="C296" s="93"/>
      <c r="D296" s="114"/>
      <c r="E296" s="114"/>
      <c r="F296" s="114"/>
      <c r="G296" s="114"/>
      <c r="H296" s="114"/>
      <c r="I296" s="94"/>
      <c r="J296" s="94"/>
      <c r="K296" s="94"/>
    </row>
    <row r="297" spans="2:11">
      <c r="B297" s="93"/>
      <c r="C297" s="93"/>
      <c r="D297" s="114"/>
      <c r="E297" s="114"/>
      <c r="F297" s="114"/>
      <c r="G297" s="114"/>
      <c r="H297" s="114"/>
      <c r="I297" s="94"/>
      <c r="J297" s="94"/>
      <c r="K297" s="94"/>
    </row>
    <row r="298" spans="2:11">
      <c r="B298" s="93"/>
      <c r="C298" s="93"/>
      <c r="D298" s="114"/>
      <c r="E298" s="114"/>
      <c r="F298" s="114"/>
      <c r="G298" s="114"/>
      <c r="H298" s="114"/>
      <c r="I298" s="94"/>
      <c r="J298" s="94"/>
      <c r="K298" s="94"/>
    </row>
    <row r="299" spans="2:11">
      <c r="B299" s="93"/>
      <c r="C299" s="93"/>
      <c r="D299" s="114"/>
      <c r="E299" s="114"/>
      <c r="F299" s="114"/>
      <c r="G299" s="114"/>
      <c r="H299" s="114"/>
      <c r="I299" s="94"/>
      <c r="J299" s="94"/>
      <c r="K299" s="94"/>
    </row>
    <row r="300" spans="2:11">
      <c r="B300" s="93"/>
      <c r="C300" s="93"/>
      <c r="D300" s="114"/>
      <c r="E300" s="114"/>
      <c r="F300" s="114"/>
      <c r="G300" s="114"/>
      <c r="H300" s="114"/>
      <c r="I300" s="94"/>
      <c r="J300" s="94"/>
      <c r="K300" s="94"/>
    </row>
    <row r="301" spans="2:11">
      <c r="B301" s="93"/>
      <c r="C301" s="93"/>
      <c r="D301" s="114"/>
      <c r="E301" s="114"/>
      <c r="F301" s="114"/>
      <c r="G301" s="114"/>
      <c r="H301" s="114"/>
      <c r="I301" s="94"/>
      <c r="J301" s="94"/>
      <c r="K301" s="94"/>
    </row>
    <row r="302" spans="2:11">
      <c r="B302" s="93"/>
      <c r="C302" s="93"/>
      <c r="D302" s="114"/>
      <c r="E302" s="114"/>
      <c r="F302" s="114"/>
      <c r="G302" s="114"/>
      <c r="H302" s="114"/>
      <c r="I302" s="94"/>
      <c r="J302" s="94"/>
      <c r="K302" s="94"/>
    </row>
    <row r="303" spans="2:11">
      <c r="B303" s="93"/>
      <c r="C303" s="93"/>
      <c r="D303" s="114"/>
      <c r="E303" s="114"/>
      <c r="F303" s="114"/>
      <c r="G303" s="114"/>
      <c r="H303" s="114"/>
      <c r="I303" s="94"/>
      <c r="J303" s="94"/>
      <c r="K303" s="94"/>
    </row>
    <row r="304" spans="2:11">
      <c r="B304" s="93"/>
      <c r="C304" s="93"/>
      <c r="D304" s="114"/>
      <c r="E304" s="114"/>
      <c r="F304" s="114"/>
      <c r="G304" s="114"/>
      <c r="H304" s="114"/>
      <c r="I304" s="94"/>
      <c r="J304" s="94"/>
      <c r="K304" s="94"/>
    </row>
    <row r="305" spans="2:11">
      <c r="B305" s="93"/>
      <c r="C305" s="93"/>
      <c r="D305" s="114"/>
      <c r="E305" s="114"/>
      <c r="F305" s="114"/>
      <c r="G305" s="114"/>
      <c r="H305" s="114"/>
      <c r="I305" s="94"/>
      <c r="J305" s="94"/>
      <c r="K305" s="94"/>
    </row>
    <row r="306" spans="2:11">
      <c r="B306" s="93"/>
      <c r="C306" s="93"/>
      <c r="D306" s="114"/>
      <c r="E306" s="114"/>
      <c r="F306" s="114"/>
      <c r="G306" s="114"/>
      <c r="H306" s="114"/>
      <c r="I306" s="94"/>
      <c r="J306" s="94"/>
      <c r="K306" s="94"/>
    </row>
    <row r="307" spans="2:11">
      <c r="B307" s="93"/>
      <c r="C307" s="93"/>
      <c r="D307" s="114"/>
      <c r="E307" s="114"/>
      <c r="F307" s="114"/>
      <c r="G307" s="114"/>
      <c r="H307" s="114"/>
      <c r="I307" s="94"/>
      <c r="J307" s="94"/>
      <c r="K307" s="94"/>
    </row>
    <row r="308" spans="2:11">
      <c r="B308" s="93"/>
      <c r="C308" s="93"/>
      <c r="D308" s="114"/>
      <c r="E308" s="114"/>
      <c r="F308" s="114"/>
      <c r="G308" s="114"/>
      <c r="H308" s="114"/>
      <c r="I308" s="94"/>
      <c r="J308" s="94"/>
      <c r="K308" s="94"/>
    </row>
    <row r="309" spans="2:11">
      <c r="B309" s="93"/>
      <c r="C309" s="93"/>
      <c r="D309" s="114"/>
      <c r="E309" s="114"/>
      <c r="F309" s="114"/>
      <c r="G309" s="114"/>
      <c r="H309" s="114"/>
      <c r="I309" s="94"/>
      <c r="J309" s="94"/>
      <c r="K309" s="94"/>
    </row>
    <row r="310" spans="2:11">
      <c r="B310" s="93"/>
      <c r="C310" s="93"/>
      <c r="D310" s="114"/>
      <c r="E310" s="114"/>
      <c r="F310" s="114"/>
      <c r="G310" s="114"/>
      <c r="H310" s="114"/>
      <c r="I310" s="94"/>
      <c r="J310" s="94"/>
      <c r="K310" s="94"/>
    </row>
    <row r="311" spans="2:11">
      <c r="B311" s="93"/>
      <c r="C311" s="93"/>
      <c r="D311" s="114"/>
      <c r="E311" s="114"/>
      <c r="F311" s="114"/>
      <c r="G311" s="114"/>
      <c r="H311" s="114"/>
      <c r="I311" s="94"/>
      <c r="J311" s="94"/>
      <c r="K311" s="94"/>
    </row>
    <row r="312" spans="2:11">
      <c r="B312" s="93"/>
      <c r="C312" s="93"/>
      <c r="D312" s="114"/>
      <c r="E312" s="114"/>
      <c r="F312" s="114"/>
      <c r="G312" s="114"/>
      <c r="H312" s="114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5.42578125" style="2" customWidth="1"/>
    <col min="3" max="3" width="3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11.42578125" style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143</v>
      </c>
      <c r="C1" s="46" t="s" vm="1">
        <v>224</v>
      </c>
    </row>
    <row r="2" spans="2:15">
      <c r="B2" s="46" t="s">
        <v>142</v>
      </c>
      <c r="C2" s="46" t="s">
        <v>225</v>
      </c>
    </row>
    <row r="3" spans="2:15">
      <c r="B3" s="46" t="s">
        <v>144</v>
      </c>
      <c r="C3" s="46" t="s">
        <v>226</v>
      </c>
    </row>
    <row r="4" spans="2:15">
      <c r="B4" s="46" t="s">
        <v>145</v>
      </c>
      <c r="C4" s="46">
        <v>414</v>
      </c>
    </row>
    <row r="6" spans="2:15" ht="26.25" customHeight="1">
      <c r="B6" s="144" t="s">
        <v>176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5" s="3" customFormat="1" ht="63">
      <c r="B7" s="47" t="s">
        <v>114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54</v>
      </c>
      <c r="I7" s="49" t="s">
        <v>109</v>
      </c>
      <c r="J7" s="49" t="s">
        <v>146</v>
      </c>
      <c r="K7" s="51" t="s">
        <v>147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4" t="s">
        <v>3077</v>
      </c>
      <c r="C10" s="87"/>
      <c r="D10" s="87"/>
      <c r="E10" s="87"/>
      <c r="F10" s="87"/>
      <c r="G10" s="87"/>
      <c r="H10" s="87"/>
      <c r="I10" s="105">
        <f>I11</f>
        <v>-81.119330038000001</v>
      </c>
      <c r="J10" s="128">
        <f>IFERROR(I10/$I$10,0)</f>
        <v>1</v>
      </c>
      <c r="K10" s="106">
        <f>I10/'סכום נכסי הקרן'!$C$42</f>
        <v>-4.1198553780463226E-5</v>
      </c>
      <c r="O10" s="1"/>
    </row>
    <row r="11" spans="2:15" s="4" customFormat="1" ht="18" customHeight="1">
      <c r="B11" s="129" t="s">
        <v>194</v>
      </c>
      <c r="C11" s="129"/>
      <c r="D11" s="87"/>
      <c r="E11" s="87"/>
      <c r="F11" s="87"/>
      <c r="G11" s="87"/>
      <c r="H11" s="87"/>
      <c r="I11" s="130">
        <f>SUM(I12:I13)</f>
        <v>-81.119330038000001</v>
      </c>
      <c r="J11" s="128">
        <f>IFERROR(I11/$I$10,0)</f>
        <v>1</v>
      </c>
      <c r="K11" s="106">
        <f>I11/'סכום נכסי הקרן'!$C$42</f>
        <v>-4.1198553780463226E-5</v>
      </c>
      <c r="O11" s="1"/>
    </row>
    <row r="12" spans="2:15" ht="21" customHeight="1">
      <c r="B12" s="131" t="s">
        <v>617</v>
      </c>
      <c r="C12" s="131" t="s">
        <v>618</v>
      </c>
      <c r="D12" s="131" t="s">
        <v>620</v>
      </c>
      <c r="E12" s="131"/>
      <c r="F12" s="132">
        <v>0</v>
      </c>
      <c r="G12" s="131" t="s">
        <v>130</v>
      </c>
      <c r="H12" s="132">
        <v>0</v>
      </c>
      <c r="I12" s="90">
        <v>-59.648691640999999</v>
      </c>
      <c r="J12" s="128">
        <f>IFERROR(I12/$I$10,0)</f>
        <v>0.73532031900482697</v>
      </c>
      <c r="K12" s="106">
        <f>I12/'סכום נכסי הקרן'!$C$42</f>
        <v>-3.0294133708387734E-5</v>
      </c>
    </row>
    <row r="13" spans="2:15">
      <c r="B13" s="86" t="s">
        <v>1241</v>
      </c>
      <c r="C13" s="87" t="s">
        <v>1242</v>
      </c>
      <c r="D13" s="131" t="s">
        <v>620</v>
      </c>
      <c r="E13" s="131"/>
      <c r="F13" s="132">
        <v>0</v>
      </c>
      <c r="G13" s="131" t="s">
        <v>130</v>
      </c>
      <c r="H13" s="132">
        <v>0</v>
      </c>
      <c r="I13" s="90">
        <v>-21.470638397000002</v>
      </c>
      <c r="J13" s="128">
        <f>IFERROR(I13/$I$10,0)</f>
        <v>0.26467968099517308</v>
      </c>
      <c r="K13" s="106">
        <f>I13/'סכום נכסי הקרן'!$C$42</f>
        <v>-1.0904420072075489E-5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4"/>
      <c r="D110" s="114"/>
      <c r="E110" s="114"/>
      <c r="F110" s="114"/>
      <c r="G110" s="114"/>
      <c r="H110" s="114"/>
      <c r="I110" s="94"/>
      <c r="J110" s="94"/>
      <c r="K110" s="94"/>
    </row>
    <row r="111" spans="2:11">
      <c r="B111" s="93"/>
      <c r="C111" s="94"/>
      <c r="D111" s="114"/>
      <c r="E111" s="114"/>
      <c r="F111" s="114"/>
      <c r="G111" s="114"/>
      <c r="H111" s="114"/>
      <c r="I111" s="94"/>
      <c r="J111" s="94"/>
      <c r="K111" s="94"/>
    </row>
    <row r="112" spans="2:11">
      <c r="B112" s="93"/>
      <c r="C112" s="94"/>
      <c r="D112" s="114"/>
      <c r="E112" s="114"/>
      <c r="F112" s="114"/>
      <c r="G112" s="114"/>
      <c r="H112" s="114"/>
      <c r="I112" s="94"/>
      <c r="J112" s="94"/>
      <c r="K112" s="94"/>
    </row>
    <row r="113" spans="2:11">
      <c r="B113" s="93"/>
      <c r="C113" s="94"/>
      <c r="D113" s="114"/>
      <c r="E113" s="114"/>
      <c r="F113" s="114"/>
      <c r="G113" s="114"/>
      <c r="H113" s="114"/>
      <c r="I113" s="94"/>
      <c r="J113" s="94"/>
      <c r="K113" s="94"/>
    </row>
    <row r="114" spans="2:11">
      <c r="B114" s="93"/>
      <c r="C114" s="94"/>
      <c r="D114" s="114"/>
      <c r="E114" s="114"/>
      <c r="F114" s="114"/>
      <c r="G114" s="114"/>
      <c r="H114" s="114"/>
      <c r="I114" s="94"/>
      <c r="J114" s="94"/>
      <c r="K114" s="94"/>
    </row>
    <row r="115" spans="2:11">
      <c r="B115" s="93"/>
      <c r="C115" s="94"/>
      <c r="D115" s="114"/>
      <c r="E115" s="114"/>
      <c r="F115" s="114"/>
      <c r="G115" s="114"/>
      <c r="H115" s="114"/>
      <c r="I115" s="94"/>
      <c r="J115" s="94"/>
      <c r="K115" s="94"/>
    </row>
    <row r="116" spans="2:11">
      <c r="B116" s="93"/>
      <c r="C116" s="94"/>
      <c r="D116" s="114"/>
      <c r="E116" s="114"/>
      <c r="F116" s="114"/>
      <c r="G116" s="114"/>
      <c r="H116" s="114"/>
      <c r="I116" s="94"/>
      <c r="J116" s="94"/>
      <c r="K116" s="94"/>
    </row>
    <row r="117" spans="2:11">
      <c r="B117" s="93"/>
      <c r="C117" s="94"/>
      <c r="D117" s="114"/>
      <c r="E117" s="114"/>
      <c r="F117" s="114"/>
      <c r="G117" s="114"/>
      <c r="H117" s="114"/>
      <c r="I117" s="94"/>
      <c r="J117" s="94"/>
      <c r="K117" s="94"/>
    </row>
    <row r="118" spans="2:11">
      <c r="B118" s="93"/>
      <c r="C118" s="94"/>
      <c r="D118" s="114"/>
      <c r="E118" s="114"/>
      <c r="F118" s="114"/>
      <c r="G118" s="114"/>
      <c r="H118" s="114"/>
      <c r="I118" s="94"/>
      <c r="J118" s="94"/>
      <c r="K118" s="94"/>
    </row>
    <row r="119" spans="2:11">
      <c r="B119" s="93"/>
      <c r="C119" s="94"/>
      <c r="D119" s="114"/>
      <c r="E119" s="114"/>
      <c r="F119" s="114"/>
      <c r="G119" s="114"/>
      <c r="H119" s="114"/>
      <c r="I119" s="94"/>
      <c r="J119" s="94"/>
      <c r="K119" s="94"/>
    </row>
    <row r="120" spans="2:11">
      <c r="B120" s="93"/>
      <c r="C120" s="94"/>
      <c r="D120" s="114"/>
      <c r="E120" s="114"/>
      <c r="F120" s="114"/>
      <c r="G120" s="114"/>
      <c r="H120" s="114"/>
      <c r="I120" s="94"/>
      <c r="J120" s="94"/>
      <c r="K120" s="94"/>
    </row>
    <row r="121" spans="2:11">
      <c r="B121" s="93"/>
      <c r="C121" s="94"/>
      <c r="D121" s="114"/>
      <c r="E121" s="114"/>
      <c r="F121" s="114"/>
      <c r="G121" s="114"/>
      <c r="H121" s="114"/>
      <c r="I121" s="94"/>
      <c r="J121" s="94"/>
      <c r="K121" s="94"/>
    </row>
    <row r="122" spans="2:11">
      <c r="B122" s="93"/>
      <c r="C122" s="94"/>
      <c r="D122" s="114"/>
      <c r="E122" s="114"/>
      <c r="F122" s="114"/>
      <c r="G122" s="114"/>
      <c r="H122" s="114"/>
      <c r="I122" s="94"/>
      <c r="J122" s="94"/>
      <c r="K122" s="94"/>
    </row>
    <row r="123" spans="2:11">
      <c r="B123" s="93"/>
      <c r="C123" s="94"/>
      <c r="D123" s="114"/>
      <c r="E123" s="114"/>
      <c r="F123" s="114"/>
      <c r="G123" s="114"/>
      <c r="H123" s="114"/>
      <c r="I123" s="94"/>
      <c r="J123" s="94"/>
      <c r="K123" s="94"/>
    </row>
    <row r="124" spans="2:11">
      <c r="B124" s="93"/>
      <c r="C124" s="94"/>
      <c r="D124" s="114"/>
      <c r="E124" s="114"/>
      <c r="F124" s="114"/>
      <c r="G124" s="114"/>
      <c r="H124" s="114"/>
      <c r="I124" s="94"/>
      <c r="J124" s="94"/>
      <c r="K124" s="94"/>
    </row>
    <row r="125" spans="2:11">
      <c r="B125" s="93"/>
      <c r="C125" s="94"/>
      <c r="D125" s="114"/>
      <c r="E125" s="114"/>
      <c r="F125" s="114"/>
      <c r="G125" s="114"/>
      <c r="H125" s="114"/>
      <c r="I125" s="94"/>
      <c r="J125" s="94"/>
      <c r="K125" s="94"/>
    </row>
    <row r="126" spans="2:11">
      <c r="B126" s="93"/>
      <c r="C126" s="94"/>
      <c r="D126" s="114"/>
      <c r="E126" s="114"/>
      <c r="F126" s="114"/>
      <c r="G126" s="114"/>
      <c r="H126" s="114"/>
      <c r="I126" s="94"/>
      <c r="J126" s="94"/>
      <c r="K126" s="94"/>
    </row>
    <row r="127" spans="2:11">
      <c r="B127" s="93"/>
      <c r="C127" s="94"/>
      <c r="D127" s="114"/>
      <c r="E127" s="114"/>
      <c r="F127" s="114"/>
      <c r="G127" s="114"/>
      <c r="H127" s="114"/>
      <c r="I127" s="94"/>
      <c r="J127" s="94"/>
      <c r="K127" s="94"/>
    </row>
    <row r="128" spans="2:11">
      <c r="B128" s="93"/>
      <c r="C128" s="94"/>
      <c r="D128" s="114"/>
      <c r="E128" s="114"/>
      <c r="F128" s="114"/>
      <c r="G128" s="114"/>
      <c r="H128" s="114"/>
      <c r="I128" s="94"/>
      <c r="J128" s="94"/>
      <c r="K128" s="94"/>
    </row>
    <row r="129" spans="2:11">
      <c r="B129" s="93"/>
      <c r="C129" s="94"/>
      <c r="D129" s="114"/>
      <c r="E129" s="114"/>
      <c r="F129" s="114"/>
      <c r="G129" s="114"/>
      <c r="H129" s="114"/>
      <c r="I129" s="94"/>
      <c r="J129" s="94"/>
      <c r="K129" s="94"/>
    </row>
    <row r="130" spans="2:11">
      <c r="B130" s="93"/>
      <c r="C130" s="94"/>
      <c r="D130" s="114"/>
      <c r="E130" s="114"/>
      <c r="F130" s="114"/>
      <c r="G130" s="114"/>
      <c r="H130" s="114"/>
      <c r="I130" s="94"/>
      <c r="J130" s="94"/>
      <c r="K130" s="94"/>
    </row>
    <row r="131" spans="2:11">
      <c r="B131" s="93"/>
      <c r="C131" s="94"/>
      <c r="D131" s="114"/>
      <c r="E131" s="114"/>
      <c r="F131" s="114"/>
      <c r="G131" s="114"/>
      <c r="H131" s="114"/>
      <c r="I131" s="94"/>
      <c r="J131" s="94"/>
      <c r="K131" s="94"/>
    </row>
    <row r="132" spans="2:11">
      <c r="B132" s="93"/>
      <c r="C132" s="94"/>
      <c r="D132" s="114"/>
      <c r="E132" s="114"/>
      <c r="F132" s="114"/>
      <c r="G132" s="114"/>
      <c r="H132" s="114"/>
      <c r="I132" s="94"/>
      <c r="J132" s="94"/>
      <c r="K132" s="94"/>
    </row>
    <row r="133" spans="2:11">
      <c r="B133" s="93"/>
      <c r="C133" s="94"/>
      <c r="D133" s="114"/>
      <c r="E133" s="114"/>
      <c r="F133" s="114"/>
      <c r="G133" s="114"/>
      <c r="H133" s="114"/>
      <c r="I133" s="94"/>
      <c r="J133" s="94"/>
      <c r="K133" s="94"/>
    </row>
    <row r="134" spans="2:11">
      <c r="B134" s="93"/>
      <c r="C134" s="94"/>
      <c r="D134" s="114"/>
      <c r="E134" s="114"/>
      <c r="F134" s="114"/>
      <c r="G134" s="114"/>
      <c r="H134" s="114"/>
      <c r="I134" s="94"/>
      <c r="J134" s="94"/>
      <c r="K134" s="94"/>
    </row>
    <row r="135" spans="2:11">
      <c r="B135" s="93"/>
      <c r="C135" s="94"/>
      <c r="D135" s="114"/>
      <c r="E135" s="114"/>
      <c r="F135" s="114"/>
      <c r="G135" s="114"/>
      <c r="H135" s="114"/>
      <c r="I135" s="94"/>
      <c r="J135" s="94"/>
      <c r="K135" s="94"/>
    </row>
    <row r="136" spans="2:11">
      <c r="B136" s="93"/>
      <c r="C136" s="94"/>
      <c r="D136" s="114"/>
      <c r="E136" s="114"/>
      <c r="F136" s="114"/>
      <c r="G136" s="114"/>
      <c r="H136" s="114"/>
      <c r="I136" s="94"/>
      <c r="J136" s="94"/>
      <c r="K136" s="94"/>
    </row>
    <row r="137" spans="2:11">
      <c r="B137" s="93"/>
      <c r="C137" s="94"/>
      <c r="D137" s="114"/>
      <c r="E137" s="114"/>
      <c r="F137" s="114"/>
      <c r="G137" s="114"/>
      <c r="H137" s="114"/>
      <c r="I137" s="94"/>
      <c r="J137" s="94"/>
      <c r="K137" s="94"/>
    </row>
    <row r="138" spans="2:11">
      <c r="B138" s="93"/>
      <c r="C138" s="94"/>
      <c r="D138" s="114"/>
      <c r="E138" s="114"/>
      <c r="F138" s="114"/>
      <c r="G138" s="114"/>
      <c r="H138" s="114"/>
      <c r="I138" s="94"/>
      <c r="J138" s="94"/>
      <c r="K138" s="94"/>
    </row>
    <row r="139" spans="2:11">
      <c r="B139" s="93"/>
      <c r="C139" s="94"/>
      <c r="D139" s="114"/>
      <c r="E139" s="114"/>
      <c r="F139" s="114"/>
      <c r="G139" s="114"/>
      <c r="H139" s="114"/>
      <c r="I139" s="94"/>
      <c r="J139" s="94"/>
      <c r="K139" s="94"/>
    </row>
    <row r="140" spans="2:11">
      <c r="B140" s="93"/>
      <c r="C140" s="94"/>
      <c r="D140" s="114"/>
      <c r="E140" s="114"/>
      <c r="F140" s="114"/>
      <c r="G140" s="114"/>
      <c r="H140" s="114"/>
      <c r="I140" s="94"/>
      <c r="J140" s="94"/>
      <c r="K140" s="94"/>
    </row>
    <row r="141" spans="2:11">
      <c r="B141" s="93"/>
      <c r="C141" s="94"/>
      <c r="D141" s="114"/>
      <c r="E141" s="114"/>
      <c r="F141" s="114"/>
      <c r="G141" s="114"/>
      <c r="H141" s="114"/>
      <c r="I141" s="94"/>
      <c r="J141" s="94"/>
      <c r="K141" s="94"/>
    </row>
    <row r="142" spans="2:11">
      <c r="B142" s="93"/>
      <c r="C142" s="94"/>
      <c r="D142" s="114"/>
      <c r="E142" s="114"/>
      <c r="F142" s="114"/>
      <c r="G142" s="114"/>
      <c r="H142" s="114"/>
      <c r="I142" s="94"/>
      <c r="J142" s="94"/>
      <c r="K142" s="94"/>
    </row>
    <row r="143" spans="2:11">
      <c r="B143" s="93"/>
      <c r="C143" s="94"/>
      <c r="D143" s="114"/>
      <c r="E143" s="114"/>
      <c r="F143" s="114"/>
      <c r="G143" s="114"/>
      <c r="H143" s="114"/>
      <c r="I143" s="94"/>
      <c r="J143" s="94"/>
      <c r="K143" s="94"/>
    </row>
    <row r="144" spans="2:11">
      <c r="B144" s="93"/>
      <c r="C144" s="94"/>
      <c r="D144" s="114"/>
      <c r="E144" s="114"/>
      <c r="F144" s="114"/>
      <c r="G144" s="114"/>
      <c r="H144" s="114"/>
      <c r="I144" s="94"/>
      <c r="J144" s="94"/>
      <c r="K144" s="94"/>
    </row>
    <row r="145" spans="2:11">
      <c r="B145" s="93"/>
      <c r="C145" s="94"/>
      <c r="D145" s="114"/>
      <c r="E145" s="114"/>
      <c r="F145" s="114"/>
      <c r="G145" s="114"/>
      <c r="H145" s="114"/>
      <c r="I145" s="94"/>
      <c r="J145" s="94"/>
      <c r="K145" s="94"/>
    </row>
    <row r="146" spans="2:11">
      <c r="B146" s="93"/>
      <c r="C146" s="94"/>
      <c r="D146" s="114"/>
      <c r="E146" s="114"/>
      <c r="F146" s="114"/>
      <c r="G146" s="114"/>
      <c r="H146" s="114"/>
      <c r="I146" s="94"/>
      <c r="J146" s="94"/>
      <c r="K146" s="94"/>
    </row>
    <row r="147" spans="2:11">
      <c r="B147" s="93"/>
      <c r="C147" s="94"/>
      <c r="D147" s="114"/>
      <c r="E147" s="114"/>
      <c r="F147" s="114"/>
      <c r="G147" s="114"/>
      <c r="H147" s="114"/>
      <c r="I147" s="94"/>
      <c r="J147" s="94"/>
      <c r="K147" s="94"/>
    </row>
    <row r="148" spans="2:11">
      <c r="B148" s="93"/>
      <c r="C148" s="94"/>
      <c r="D148" s="114"/>
      <c r="E148" s="114"/>
      <c r="F148" s="114"/>
      <c r="G148" s="114"/>
      <c r="H148" s="114"/>
      <c r="I148" s="94"/>
      <c r="J148" s="94"/>
      <c r="K148" s="94"/>
    </row>
    <row r="149" spans="2:11">
      <c r="B149" s="93"/>
      <c r="C149" s="94"/>
      <c r="D149" s="114"/>
      <c r="E149" s="114"/>
      <c r="F149" s="114"/>
      <c r="G149" s="114"/>
      <c r="H149" s="114"/>
      <c r="I149" s="94"/>
      <c r="J149" s="94"/>
      <c r="K149" s="94"/>
    </row>
    <row r="150" spans="2:11">
      <c r="B150" s="93"/>
      <c r="C150" s="94"/>
      <c r="D150" s="114"/>
      <c r="E150" s="114"/>
      <c r="F150" s="114"/>
      <c r="G150" s="114"/>
      <c r="H150" s="114"/>
      <c r="I150" s="94"/>
      <c r="J150" s="94"/>
      <c r="K150" s="94"/>
    </row>
    <row r="151" spans="2:11">
      <c r="B151" s="93"/>
      <c r="C151" s="94"/>
      <c r="D151" s="114"/>
      <c r="E151" s="114"/>
      <c r="F151" s="114"/>
      <c r="G151" s="114"/>
      <c r="H151" s="114"/>
      <c r="I151" s="94"/>
      <c r="J151" s="94"/>
      <c r="K151" s="94"/>
    </row>
    <row r="152" spans="2:11">
      <c r="B152" s="93"/>
      <c r="C152" s="94"/>
      <c r="D152" s="114"/>
      <c r="E152" s="114"/>
      <c r="F152" s="114"/>
      <c r="G152" s="114"/>
      <c r="H152" s="114"/>
      <c r="I152" s="94"/>
      <c r="J152" s="94"/>
      <c r="K152" s="94"/>
    </row>
    <row r="153" spans="2:11">
      <c r="B153" s="93"/>
      <c r="C153" s="94"/>
      <c r="D153" s="114"/>
      <c r="E153" s="114"/>
      <c r="F153" s="114"/>
      <c r="G153" s="114"/>
      <c r="H153" s="114"/>
      <c r="I153" s="94"/>
      <c r="J153" s="94"/>
      <c r="K153" s="94"/>
    </row>
    <row r="154" spans="2:11">
      <c r="B154" s="93"/>
      <c r="C154" s="94"/>
      <c r="D154" s="114"/>
      <c r="E154" s="114"/>
      <c r="F154" s="114"/>
      <c r="G154" s="114"/>
      <c r="H154" s="114"/>
      <c r="I154" s="94"/>
      <c r="J154" s="94"/>
      <c r="K154" s="94"/>
    </row>
    <row r="155" spans="2:11">
      <c r="B155" s="93"/>
      <c r="C155" s="94"/>
      <c r="D155" s="114"/>
      <c r="E155" s="114"/>
      <c r="F155" s="114"/>
      <c r="G155" s="114"/>
      <c r="H155" s="114"/>
      <c r="I155" s="94"/>
      <c r="J155" s="94"/>
      <c r="K155" s="94"/>
    </row>
    <row r="156" spans="2:11">
      <c r="B156" s="93"/>
      <c r="C156" s="94"/>
      <c r="D156" s="114"/>
      <c r="E156" s="114"/>
      <c r="F156" s="114"/>
      <c r="G156" s="114"/>
      <c r="H156" s="114"/>
      <c r="I156" s="94"/>
      <c r="J156" s="94"/>
      <c r="K156" s="94"/>
    </row>
    <row r="157" spans="2:11">
      <c r="B157" s="93"/>
      <c r="C157" s="94"/>
      <c r="D157" s="114"/>
      <c r="E157" s="114"/>
      <c r="F157" s="114"/>
      <c r="G157" s="114"/>
      <c r="H157" s="114"/>
      <c r="I157" s="94"/>
      <c r="J157" s="94"/>
      <c r="K157" s="94"/>
    </row>
    <row r="158" spans="2:11">
      <c r="B158" s="93"/>
      <c r="C158" s="94"/>
      <c r="D158" s="114"/>
      <c r="E158" s="114"/>
      <c r="F158" s="114"/>
      <c r="G158" s="114"/>
      <c r="H158" s="114"/>
      <c r="I158" s="94"/>
      <c r="J158" s="94"/>
      <c r="K158" s="94"/>
    </row>
    <row r="159" spans="2:11">
      <c r="B159" s="93"/>
      <c r="C159" s="94"/>
      <c r="D159" s="114"/>
      <c r="E159" s="114"/>
      <c r="F159" s="114"/>
      <c r="G159" s="114"/>
      <c r="H159" s="114"/>
      <c r="I159" s="94"/>
      <c r="J159" s="94"/>
      <c r="K159" s="94"/>
    </row>
    <row r="160" spans="2:11">
      <c r="B160" s="93"/>
      <c r="C160" s="94"/>
      <c r="D160" s="114"/>
      <c r="E160" s="114"/>
      <c r="F160" s="114"/>
      <c r="G160" s="114"/>
      <c r="H160" s="114"/>
      <c r="I160" s="94"/>
      <c r="J160" s="94"/>
      <c r="K160" s="94"/>
    </row>
    <row r="161" spans="2:11">
      <c r="B161" s="93"/>
      <c r="C161" s="94"/>
      <c r="D161" s="114"/>
      <c r="E161" s="114"/>
      <c r="F161" s="114"/>
      <c r="G161" s="114"/>
      <c r="H161" s="114"/>
      <c r="I161" s="94"/>
      <c r="J161" s="94"/>
      <c r="K161" s="94"/>
    </row>
    <row r="162" spans="2:11">
      <c r="B162" s="93"/>
      <c r="C162" s="94"/>
      <c r="D162" s="114"/>
      <c r="E162" s="114"/>
      <c r="F162" s="114"/>
      <c r="G162" s="114"/>
      <c r="H162" s="114"/>
      <c r="I162" s="94"/>
      <c r="J162" s="94"/>
      <c r="K162" s="94"/>
    </row>
    <row r="163" spans="2:11">
      <c r="B163" s="93"/>
      <c r="C163" s="94"/>
      <c r="D163" s="114"/>
      <c r="E163" s="114"/>
      <c r="F163" s="114"/>
      <c r="G163" s="114"/>
      <c r="H163" s="114"/>
      <c r="I163" s="94"/>
      <c r="J163" s="94"/>
      <c r="K163" s="94"/>
    </row>
    <row r="164" spans="2:11">
      <c r="B164" s="93"/>
      <c r="C164" s="94"/>
      <c r="D164" s="114"/>
      <c r="E164" s="114"/>
      <c r="F164" s="114"/>
      <c r="G164" s="114"/>
      <c r="H164" s="114"/>
      <c r="I164" s="94"/>
      <c r="J164" s="94"/>
      <c r="K164" s="94"/>
    </row>
    <row r="165" spans="2:11">
      <c r="B165" s="93"/>
      <c r="C165" s="94"/>
      <c r="D165" s="114"/>
      <c r="E165" s="114"/>
      <c r="F165" s="114"/>
      <c r="G165" s="114"/>
      <c r="H165" s="114"/>
      <c r="I165" s="94"/>
      <c r="J165" s="94"/>
      <c r="K165" s="94"/>
    </row>
    <row r="166" spans="2:11">
      <c r="B166" s="93"/>
      <c r="C166" s="94"/>
      <c r="D166" s="114"/>
      <c r="E166" s="114"/>
      <c r="F166" s="114"/>
      <c r="G166" s="114"/>
      <c r="H166" s="114"/>
      <c r="I166" s="94"/>
      <c r="J166" s="94"/>
      <c r="K166" s="94"/>
    </row>
    <row r="167" spans="2:11">
      <c r="B167" s="93"/>
      <c r="C167" s="94"/>
      <c r="D167" s="114"/>
      <c r="E167" s="114"/>
      <c r="F167" s="114"/>
      <c r="G167" s="114"/>
      <c r="H167" s="114"/>
      <c r="I167" s="94"/>
      <c r="J167" s="94"/>
      <c r="K167" s="94"/>
    </row>
    <row r="168" spans="2:11">
      <c r="B168" s="93"/>
      <c r="C168" s="94"/>
      <c r="D168" s="114"/>
      <c r="E168" s="114"/>
      <c r="F168" s="114"/>
      <c r="G168" s="114"/>
      <c r="H168" s="114"/>
      <c r="I168" s="94"/>
      <c r="J168" s="94"/>
      <c r="K168" s="94"/>
    </row>
    <row r="169" spans="2:11">
      <c r="B169" s="93"/>
      <c r="C169" s="94"/>
      <c r="D169" s="114"/>
      <c r="E169" s="114"/>
      <c r="F169" s="114"/>
      <c r="G169" s="114"/>
      <c r="H169" s="114"/>
      <c r="I169" s="94"/>
      <c r="J169" s="94"/>
      <c r="K169" s="94"/>
    </row>
    <row r="170" spans="2:11">
      <c r="B170" s="93"/>
      <c r="C170" s="94"/>
      <c r="D170" s="114"/>
      <c r="E170" s="114"/>
      <c r="F170" s="114"/>
      <c r="G170" s="114"/>
      <c r="H170" s="114"/>
      <c r="I170" s="94"/>
      <c r="J170" s="94"/>
      <c r="K170" s="94"/>
    </row>
    <row r="171" spans="2:11">
      <c r="B171" s="93"/>
      <c r="C171" s="94"/>
      <c r="D171" s="114"/>
      <c r="E171" s="114"/>
      <c r="F171" s="114"/>
      <c r="G171" s="114"/>
      <c r="H171" s="114"/>
      <c r="I171" s="94"/>
      <c r="J171" s="94"/>
      <c r="K171" s="94"/>
    </row>
    <row r="172" spans="2:11">
      <c r="B172" s="93"/>
      <c r="C172" s="94"/>
      <c r="D172" s="114"/>
      <c r="E172" s="114"/>
      <c r="F172" s="114"/>
      <c r="G172" s="114"/>
      <c r="H172" s="114"/>
      <c r="I172" s="94"/>
      <c r="J172" s="94"/>
      <c r="K172" s="94"/>
    </row>
    <row r="173" spans="2:11">
      <c r="B173" s="93"/>
      <c r="C173" s="94"/>
      <c r="D173" s="114"/>
      <c r="E173" s="114"/>
      <c r="F173" s="114"/>
      <c r="G173" s="114"/>
      <c r="H173" s="114"/>
      <c r="I173" s="94"/>
      <c r="J173" s="94"/>
      <c r="K173" s="94"/>
    </row>
    <row r="174" spans="2:11">
      <c r="B174" s="93"/>
      <c r="C174" s="94"/>
      <c r="D174" s="114"/>
      <c r="E174" s="114"/>
      <c r="F174" s="114"/>
      <c r="G174" s="114"/>
      <c r="H174" s="114"/>
      <c r="I174" s="94"/>
      <c r="J174" s="94"/>
      <c r="K174" s="94"/>
    </row>
    <row r="175" spans="2:11">
      <c r="B175" s="93"/>
      <c r="C175" s="94"/>
      <c r="D175" s="114"/>
      <c r="E175" s="114"/>
      <c r="F175" s="114"/>
      <c r="G175" s="114"/>
      <c r="H175" s="114"/>
      <c r="I175" s="94"/>
      <c r="J175" s="94"/>
      <c r="K175" s="94"/>
    </row>
    <row r="176" spans="2:11">
      <c r="B176" s="93"/>
      <c r="C176" s="94"/>
      <c r="D176" s="114"/>
      <c r="E176" s="114"/>
      <c r="F176" s="114"/>
      <c r="G176" s="114"/>
      <c r="H176" s="114"/>
      <c r="I176" s="94"/>
      <c r="J176" s="94"/>
      <c r="K176" s="94"/>
    </row>
    <row r="177" spans="2:11">
      <c r="B177" s="93"/>
      <c r="C177" s="94"/>
      <c r="D177" s="114"/>
      <c r="E177" s="114"/>
      <c r="F177" s="114"/>
      <c r="G177" s="114"/>
      <c r="H177" s="114"/>
      <c r="I177" s="94"/>
      <c r="J177" s="94"/>
      <c r="K177" s="94"/>
    </row>
    <row r="178" spans="2:11">
      <c r="B178" s="93"/>
      <c r="C178" s="94"/>
      <c r="D178" s="114"/>
      <c r="E178" s="114"/>
      <c r="F178" s="114"/>
      <c r="G178" s="114"/>
      <c r="H178" s="114"/>
      <c r="I178" s="94"/>
      <c r="J178" s="94"/>
      <c r="K178" s="94"/>
    </row>
    <row r="179" spans="2:11">
      <c r="B179" s="93"/>
      <c r="C179" s="94"/>
      <c r="D179" s="114"/>
      <c r="E179" s="114"/>
      <c r="F179" s="114"/>
      <c r="G179" s="114"/>
      <c r="H179" s="114"/>
      <c r="I179" s="94"/>
      <c r="J179" s="94"/>
      <c r="K179" s="94"/>
    </row>
    <row r="180" spans="2:11">
      <c r="B180" s="93"/>
      <c r="C180" s="94"/>
      <c r="D180" s="114"/>
      <c r="E180" s="114"/>
      <c r="F180" s="114"/>
      <c r="G180" s="114"/>
      <c r="H180" s="114"/>
      <c r="I180" s="94"/>
      <c r="J180" s="94"/>
      <c r="K180" s="94"/>
    </row>
    <row r="181" spans="2:11">
      <c r="B181" s="93"/>
      <c r="C181" s="94"/>
      <c r="D181" s="114"/>
      <c r="E181" s="114"/>
      <c r="F181" s="114"/>
      <c r="G181" s="114"/>
      <c r="H181" s="114"/>
      <c r="I181" s="94"/>
      <c r="J181" s="94"/>
      <c r="K181" s="94"/>
    </row>
    <row r="182" spans="2:11">
      <c r="B182" s="93"/>
      <c r="C182" s="94"/>
      <c r="D182" s="114"/>
      <c r="E182" s="114"/>
      <c r="F182" s="114"/>
      <c r="G182" s="114"/>
      <c r="H182" s="114"/>
      <c r="I182" s="94"/>
      <c r="J182" s="94"/>
      <c r="K182" s="94"/>
    </row>
    <row r="183" spans="2:11">
      <c r="B183" s="93"/>
      <c r="C183" s="94"/>
      <c r="D183" s="114"/>
      <c r="E183" s="114"/>
      <c r="F183" s="114"/>
      <c r="G183" s="114"/>
      <c r="H183" s="114"/>
      <c r="I183" s="94"/>
      <c r="J183" s="94"/>
      <c r="K183" s="94"/>
    </row>
    <row r="184" spans="2:11">
      <c r="B184" s="93"/>
      <c r="C184" s="94"/>
      <c r="D184" s="114"/>
      <c r="E184" s="114"/>
      <c r="F184" s="114"/>
      <c r="G184" s="114"/>
      <c r="H184" s="114"/>
      <c r="I184" s="94"/>
      <c r="J184" s="94"/>
      <c r="K184" s="94"/>
    </row>
    <row r="185" spans="2:11">
      <c r="B185" s="93"/>
      <c r="C185" s="94"/>
      <c r="D185" s="114"/>
      <c r="E185" s="114"/>
      <c r="F185" s="114"/>
      <c r="G185" s="114"/>
      <c r="H185" s="114"/>
      <c r="I185" s="94"/>
      <c r="J185" s="94"/>
      <c r="K185" s="94"/>
    </row>
    <row r="186" spans="2:11">
      <c r="B186" s="93"/>
      <c r="C186" s="94"/>
      <c r="D186" s="114"/>
      <c r="E186" s="114"/>
      <c r="F186" s="114"/>
      <c r="G186" s="114"/>
      <c r="H186" s="114"/>
      <c r="I186" s="94"/>
      <c r="J186" s="94"/>
      <c r="K186" s="94"/>
    </row>
    <row r="187" spans="2:11">
      <c r="B187" s="93"/>
      <c r="C187" s="94"/>
      <c r="D187" s="114"/>
      <c r="E187" s="114"/>
      <c r="F187" s="114"/>
      <c r="G187" s="114"/>
      <c r="H187" s="114"/>
      <c r="I187" s="94"/>
      <c r="J187" s="94"/>
      <c r="K187" s="94"/>
    </row>
    <row r="188" spans="2:11">
      <c r="B188" s="93"/>
      <c r="C188" s="94"/>
      <c r="D188" s="114"/>
      <c r="E188" s="114"/>
      <c r="F188" s="114"/>
      <c r="G188" s="114"/>
      <c r="H188" s="114"/>
      <c r="I188" s="94"/>
      <c r="J188" s="94"/>
      <c r="K188" s="94"/>
    </row>
    <row r="189" spans="2:11">
      <c r="B189" s="93"/>
      <c r="C189" s="94"/>
      <c r="D189" s="114"/>
      <c r="E189" s="114"/>
      <c r="F189" s="114"/>
      <c r="G189" s="114"/>
      <c r="H189" s="114"/>
      <c r="I189" s="94"/>
      <c r="J189" s="94"/>
      <c r="K189" s="94"/>
    </row>
    <row r="190" spans="2:11">
      <c r="B190" s="93"/>
      <c r="C190" s="94"/>
      <c r="D190" s="114"/>
      <c r="E190" s="114"/>
      <c r="F190" s="114"/>
      <c r="G190" s="114"/>
      <c r="H190" s="114"/>
      <c r="I190" s="94"/>
      <c r="J190" s="94"/>
      <c r="K190" s="94"/>
    </row>
    <row r="191" spans="2:11">
      <c r="B191" s="93"/>
      <c r="C191" s="94"/>
      <c r="D191" s="114"/>
      <c r="E191" s="114"/>
      <c r="F191" s="114"/>
      <c r="G191" s="114"/>
      <c r="H191" s="114"/>
      <c r="I191" s="94"/>
      <c r="J191" s="94"/>
      <c r="K191" s="94"/>
    </row>
    <row r="192" spans="2:11">
      <c r="B192" s="93"/>
      <c r="C192" s="94"/>
      <c r="D192" s="114"/>
      <c r="E192" s="114"/>
      <c r="F192" s="114"/>
      <c r="G192" s="114"/>
      <c r="H192" s="114"/>
      <c r="I192" s="94"/>
      <c r="J192" s="94"/>
      <c r="K192" s="94"/>
    </row>
    <row r="193" spans="2:11">
      <c r="B193" s="93"/>
      <c r="C193" s="94"/>
      <c r="D193" s="114"/>
      <c r="E193" s="114"/>
      <c r="F193" s="114"/>
      <c r="G193" s="114"/>
      <c r="H193" s="114"/>
      <c r="I193" s="94"/>
      <c r="J193" s="94"/>
      <c r="K193" s="94"/>
    </row>
    <row r="194" spans="2:11">
      <c r="B194" s="93"/>
      <c r="C194" s="94"/>
      <c r="D194" s="114"/>
      <c r="E194" s="114"/>
      <c r="F194" s="114"/>
      <c r="G194" s="114"/>
      <c r="H194" s="114"/>
      <c r="I194" s="94"/>
      <c r="J194" s="94"/>
      <c r="K194" s="94"/>
    </row>
    <row r="195" spans="2:11">
      <c r="B195" s="93"/>
      <c r="C195" s="94"/>
      <c r="D195" s="114"/>
      <c r="E195" s="114"/>
      <c r="F195" s="114"/>
      <c r="G195" s="114"/>
      <c r="H195" s="114"/>
      <c r="I195" s="94"/>
      <c r="J195" s="94"/>
      <c r="K195" s="94"/>
    </row>
    <row r="196" spans="2:11">
      <c r="B196" s="93"/>
      <c r="C196" s="94"/>
      <c r="D196" s="114"/>
      <c r="E196" s="114"/>
      <c r="F196" s="114"/>
      <c r="G196" s="114"/>
      <c r="H196" s="114"/>
      <c r="I196" s="94"/>
      <c r="J196" s="94"/>
      <c r="K196" s="94"/>
    </row>
    <row r="197" spans="2:11">
      <c r="B197" s="93"/>
      <c r="C197" s="94"/>
      <c r="D197" s="114"/>
      <c r="E197" s="114"/>
      <c r="F197" s="114"/>
      <c r="G197" s="114"/>
      <c r="H197" s="114"/>
      <c r="I197" s="94"/>
      <c r="J197" s="94"/>
      <c r="K197" s="94"/>
    </row>
    <row r="198" spans="2:11">
      <c r="B198" s="93"/>
      <c r="C198" s="94"/>
      <c r="D198" s="114"/>
      <c r="E198" s="114"/>
      <c r="F198" s="114"/>
      <c r="G198" s="114"/>
      <c r="H198" s="114"/>
      <c r="I198" s="94"/>
      <c r="J198" s="94"/>
      <c r="K198" s="94"/>
    </row>
    <row r="199" spans="2:11">
      <c r="B199" s="93"/>
      <c r="C199" s="94"/>
      <c r="D199" s="114"/>
      <c r="E199" s="114"/>
      <c r="F199" s="114"/>
      <c r="G199" s="114"/>
      <c r="H199" s="114"/>
      <c r="I199" s="94"/>
      <c r="J199" s="94"/>
      <c r="K199" s="94"/>
    </row>
    <row r="200" spans="2:11">
      <c r="B200" s="93"/>
      <c r="C200" s="94"/>
      <c r="D200" s="114"/>
      <c r="E200" s="114"/>
      <c r="F200" s="114"/>
      <c r="G200" s="114"/>
      <c r="H200" s="114"/>
      <c r="I200" s="94"/>
      <c r="J200" s="94"/>
      <c r="K200" s="94"/>
    </row>
    <row r="201" spans="2:11">
      <c r="B201" s="93"/>
      <c r="C201" s="94"/>
      <c r="D201" s="114"/>
      <c r="E201" s="114"/>
      <c r="F201" s="114"/>
      <c r="G201" s="114"/>
      <c r="H201" s="114"/>
      <c r="I201" s="94"/>
      <c r="J201" s="94"/>
      <c r="K201" s="94"/>
    </row>
    <row r="202" spans="2:11">
      <c r="B202" s="93"/>
      <c r="C202" s="94"/>
      <c r="D202" s="114"/>
      <c r="E202" s="114"/>
      <c r="F202" s="114"/>
      <c r="G202" s="114"/>
      <c r="H202" s="114"/>
      <c r="I202" s="94"/>
      <c r="J202" s="94"/>
      <c r="K202" s="94"/>
    </row>
    <row r="203" spans="2:11">
      <c r="B203" s="93"/>
      <c r="C203" s="94"/>
      <c r="D203" s="114"/>
      <c r="E203" s="114"/>
      <c r="F203" s="114"/>
      <c r="G203" s="114"/>
      <c r="H203" s="114"/>
      <c r="I203" s="94"/>
      <c r="J203" s="94"/>
      <c r="K203" s="94"/>
    </row>
    <row r="204" spans="2:11">
      <c r="B204" s="93"/>
      <c r="C204" s="94"/>
      <c r="D204" s="114"/>
      <c r="E204" s="114"/>
      <c r="F204" s="114"/>
      <c r="G204" s="114"/>
      <c r="H204" s="114"/>
      <c r="I204" s="94"/>
      <c r="J204" s="94"/>
      <c r="K204" s="94"/>
    </row>
    <row r="205" spans="2:11">
      <c r="B205" s="93"/>
      <c r="C205" s="94"/>
      <c r="D205" s="114"/>
      <c r="E205" s="114"/>
      <c r="F205" s="114"/>
      <c r="G205" s="114"/>
      <c r="H205" s="114"/>
      <c r="I205" s="94"/>
      <c r="J205" s="94"/>
      <c r="K205" s="94"/>
    </row>
    <row r="206" spans="2:11">
      <c r="B206" s="93"/>
      <c r="C206" s="94"/>
      <c r="D206" s="114"/>
      <c r="E206" s="114"/>
      <c r="F206" s="114"/>
      <c r="G206" s="114"/>
      <c r="H206" s="114"/>
      <c r="I206" s="94"/>
      <c r="J206" s="94"/>
      <c r="K206" s="94"/>
    </row>
    <row r="207" spans="2:11">
      <c r="B207" s="93"/>
      <c r="C207" s="94"/>
      <c r="D207" s="114"/>
      <c r="E207" s="114"/>
      <c r="F207" s="114"/>
      <c r="G207" s="114"/>
      <c r="H207" s="114"/>
      <c r="I207" s="94"/>
      <c r="J207" s="94"/>
      <c r="K207" s="94"/>
    </row>
    <row r="208" spans="2:11">
      <c r="B208" s="93"/>
      <c r="C208" s="94"/>
      <c r="D208" s="114"/>
      <c r="E208" s="114"/>
      <c r="F208" s="114"/>
      <c r="G208" s="114"/>
      <c r="H208" s="114"/>
      <c r="I208" s="94"/>
      <c r="J208" s="94"/>
      <c r="K208" s="94"/>
    </row>
    <row r="209" spans="2:11">
      <c r="B209" s="93"/>
      <c r="C209" s="94"/>
      <c r="D209" s="114"/>
      <c r="E209" s="114"/>
      <c r="F209" s="114"/>
      <c r="G209" s="114"/>
      <c r="H209" s="114"/>
      <c r="I209" s="94"/>
      <c r="J209" s="94"/>
      <c r="K209" s="94"/>
    </row>
    <row r="210" spans="2:11">
      <c r="B210" s="93"/>
      <c r="C210" s="94"/>
      <c r="D210" s="114"/>
      <c r="E210" s="114"/>
      <c r="F210" s="114"/>
      <c r="G210" s="114"/>
      <c r="H210" s="114"/>
      <c r="I210" s="94"/>
      <c r="J210" s="94"/>
      <c r="K210" s="94"/>
    </row>
    <row r="211" spans="2:11">
      <c r="B211" s="93"/>
      <c r="C211" s="94"/>
      <c r="D211" s="114"/>
      <c r="E211" s="114"/>
      <c r="F211" s="114"/>
      <c r="G211" s="114"/>
      <c r="H211" s="114"/>
      <c r="I211" s="94"/>
      <c r="J211" s="94"/>
      <c r="K211" s="94"/>
    </row>
    <row r="212" spans="2:11">
      <c r="B212" s="93"/>
      <c r="C212" s="94"/>
      <c r="D212" s="114"/>
      <c r="E212" s="114"/>
      <c r="F212" s="114"/>
      <c r="G212" s="114"/>
      <c r="H212" s="114"/>
      <c r="I212" s="94"/>
      <c r="J212" s="94"/>
      <c r="K212" s="94"/>
    </row>
    <row r="213" spans="2:11">
      <c r="B213" s="93"/>
      <c r="C213" s="94"/>
      <c r="D213" s="114"/>
      <c r="E213" s="114"/>
      <c r="F213" s="114"/>
      <c r="G213" s="114"/>
      <c r="H213" s="114"/>
      <c r="I213" s="94"/>
      <c r="J213" s="94"/>
      <c r="K213" s="94"/>
    </row>
    <row r="214" spans="2:11">
      <c r="B214" s="93"/>
      <c r="C214" s="94"/>
      <c r="D214" s="114"/>
      <c r="E214" s="114"/>
      <c r="F214" s="114"/>
      <c r="G214" s="114"/>
      <c r="H214" s="114"/>
      <c r="I214" s="94"/>
      <c r="J214" s="94"/>
      <c r="K214" s="94"/>
    </row>
    <row r="215" spans="2:11">
      <c r="B215" s="93"/>
      <c r="C215" s="94"/>
      <c r="D215" s="114"/>
      <c r="E215" s="114"/>
      <c r="F215" s="114"/>
      <c r="G215" s="114"/>
      <c r="H215" s="114"/>
      <c r="I215" s="94"/>
      <c r="J215" s="94"/>
      <c r="K215" s="94"/>
    </row>
    <row r="216" spans="2:11">
      <c r="B216" s="93"/>
      <c r="C216" s="94"/>
      <c r="D216" s="114"/>
      <c r="E216" s="114"/>
      <c r="F216" s="114"/>
      <c r="G216" s="114"/>
      <c r="H216" s="114"/>
      <c r="I216" s="94"/>
      <c r="J216" s="94"/>
      <c r="K216" s="94"/>
    </row>
    <row r="217" spans="2:11">
      <c r="B217" s="93"/>
      <c r="C217" s="94"/>
      <c r="D217" s="114"/>
      <c r="E217" s="114"/>
      <c r="F217" s="114"/>
      <c r="G217" s="114"/>
      <c r="H217" s="114"/>
      <c r="I217" s="94"/>
      <c r="J217" s="94"/>
      <c r="K217" s="94"/>
    </row>
    <row r="218" spans="2:11">
      <c r="B218" s="93"/>
      <c r="C218" s="94"/>
      <c r="D218" s="114"/>
      <c r="E218" s="114"/>
      <c r="F218" s="114"/>
      <c r="G218" s="114"/>
      <c r="H218" s="114"/>
      <c r="I218" s="94"/>
      <c r="J218" s="94"/>
      <c r="K218" s="94"/>
    </row>
    <row r="219" spans="2:11">
      <c r="B219" s="93"/>
      <c r="C219" s="94"/>
      <c r="D219" s="114"/>
      <c r="E219" s="114"/>
      <c r="F219" s="114"/>
      <c r="G219" s="114"/>
      <c r="H219" s="114"/>
      <c r="I219" s="94"/>
      <c r="J219" s="94"/>
      <c r="K219" s="94"/>
    </row>
    <row r="220" spans="2:11">
      <c r="B220" s="93"/>
      <c r="C220" s="94"/>
      <c r="D220" s="114"/>
      <c r="E220" s="114"/>
      <c r="F220" s="114"/>
      <c r="G220" s="114"/>
      <c r="H220" s="114"/>
      <c r="I220" s="94"/>
      <c r="J220" s="94"/>
      <c r="K220" s="94"/>
    </row>
    <row r="221" spans="2:11">
      <c r="B221" s="93"/>
      <c r="C221" s="94"/>
      <c r="D221" s="114"/>
      <c r="E221" s="114"/>
      <c r="F221" s="114"/>
      <c r="G221" s="114"/>
      <c r="H221" s="114"/>
      <c r="I221" s="94"/>
      <c r="J221" s="94"/>
      <c r="K221" s="94"/>
    </row>
    <row r="222" spans="2:11">
      <c r="B222" s="93"/>
      <c r="C222" s="94"/>
      <c r="D222" s="114"/>
      <c r="E222" s="114"/>
      <c r="F222" s="114"/>
      <c r="G222" s="114"/>
      <c r="H222" s="114"/>
      <c r="I222" s="94"/>
      <c r="J222" s="94"/>
      <c r="K222" s="94"/>
    </row>
    <row r="223" spans="2:11">
      <c r="B223" s="93"/>
      <c r="C223" s="94"/>
      <c r="D223" s="114"/>
      <c r="E223" s="114"/>
      <c r="F223" s="114"/>
      <c r="G223" s="114"/>
      <c r="H223" s="114"/>
      <c r="I223" s="94"/>
      <c r="J223" s="94"/>
      <c r="K223" s="94"/>
    </row>
    <row r="224" spans="2:11">
      <c r="B224" s="93"/>
      <c r="C224" s="94"/>
      <c r="D224" s="114"/>
      <c r="E224" s="114"/>
      <c r="F224" s="114"/>
      <c r="G224" s="114"/>
      <c r="H224" s="114"/>
      <c r="I224" s="94"/>
      <c r="J224" s="94"/>
      <c r="K224" s="94"/>
    </row>
    <row r="225" spans="2:11">
      <c r="B225" s="93"/>
      <c r="C225" s="94"/>
      <c r="D225" s="114"/>
      <c r="E225" s="114"/>
      <c r="F225" s="114"/>
      <c r="G225" s="114"/>
      <c r="H225" s="114"/>
      <c r="I225" s="94"/>
      <c r="J225" s="94"/>
      <c r="K225" s="94"/>
    </row>
    <row r="226" spans="2:11">
      <c r="B226" s="93"/>
      <c r="C226" s="94"/>
      <c r="D226" s="114"/>
      <c r="E226" s="114"/>
      <c r="F226" s="114"/>
      <c r="G226" s="114"/>
      <c r="H226" s="114"/>
      <c r="I226" s="94"/>
      <c r="J226" s="94"/>
      <c r="K226" s="94"/>
    </row>
    <row r="227" spans="2:11">
      <c r="B227" s="93"/>
      <c r="C227" s="94"/>
      <c r="D227" s="114"/>
      <c r="E227" s="114"/>
      <c r="F227" s="114"/>
      <c r="G227" s="114"/>
      <c r="H227" s="114"/>
      <c r="I227" s="94"/>
      <c r="J227" s="94"/>
      <c r="K227" s="94"/>
    </row>
    <row r="228" spans="2:11">
      <c r="B228" s="93"/>
      <c r="C228" s="94"/>
      <c r="D228" s="114"/>
      <c r="E228" s="114"/>
      <c r="F228" s="114"/>
      <c r="G228" s="114"/>
      <c r="H228" s="114"/>
      <c r="I228" s="94"/>
      <c r="J228" s="94"/>
      <c r="K228" s="94"/>
    </row>
    <row r="229" spans="2:11">
      <c r="B229" s="93"/>
      <c r="C229" s="94"/>
      <c r="D229" s="114"/>
      <c r="E229" s="114"/>
      <c r="F229" s="114"/>
      <c r="G229" s="114"/>
      <c r="H229" s="114"/>
      <c r="I229" s="94"/>
      <c r="J229" s="94"/>
      <c r="K229" s="94"/>
    </row>
    <row r="230" spans="2:11">
      <c r="B230" s="93"/>
      <c r="C230" s="94"/>
      <c r="D230" s="114"/>
      <c r="E230" s="114"/>
      <c r="F230" s="114"/>
      <c r="G230" s="114"/>
      <c r="H230" s="114"/>
      <c r="I230" s="94"/>
      <c r="J230" s="94"/>
      <c r="K230" s="94"/>
    </row>
    <row r="231" spans="2:11">
      <c r="B231" s="93"/>
      <c r="C231" s="94"/>
      <c r="D231" s="114"/>
      <c r="E231" s="114"/>
      <c r="F231" s="114"/>
      <c r="G231" s="114"/>
      <c r="H231" s="114"/>
      <c r="I231" s="94"/>
      <c r="J231" s="94"/>
      <c r="K231" s="94"/>
    </row>
    <row r="232" spans="2:11">
      <c r="B232" s="93"/>
      <c r="C232" s="94"/>
      <c r="D232" s="114"/>
      <c r="E232" s="114"/>
      <c r="F232" s="114"/>
      <c r="G232" s="114"/>
      <c r="H232" s="114"/>
      <c r="I232" s="94"/>
      <c r="J232" s="94"/>
      <c r="K232" s="94"/>
    </row>
    <row r="233" spans="2:11">
      <c r="B233" s="93"/>
      <c r="C233" s="94"/>
      <c r="D233" s="114"/>
      <c r="E233" s="114"/>
      <c r="F233" s="114"/>
      <c r="G233" s="114"/>
      <c r="H233" s="114"/>
      <c r="I233" s="94"/>
      <c r="J233" s="94"/>
      <c r="K233" s="94"/>
    </row>
    <row r="234" spans="2:11">
      <c r="B234" s="93"/>
      <c r="C234" s="94"/>
      <c r="D234" s="114"/>
      <c r="E234" s="114"/>
      <c r="F234" s="114"/>
      <c r="G234" s="114"/>
      <c r="H234" s="114"/>
      <c r="I234" s="94"/>
      <c r="J234" s="94"/>
      <c r="K234" s="94"/>
    </row>
    <row r="235" spans="2:11">
      <c r="B235" s="93"/>
      <c r="C235" s="94"/>
      <c r="D235" s="114"/>
      <c r="E235" s="114"/>
      <c r="F235" s="114"/>
      <c r="G235" s="114"/>
      <c r="H235" s="114"/>
      <c r="I235" s="94"/>
      <c r="J235" s="94"/>
      <c r="K235" s="94"/>
    </row>
    <row r="236" spans="2:11">
      <c r="B236" s="93"/>
      <c r="C236" s="94"/>
      <c r="D236" s="114"/>
      <c r="E236" s="114"/>
      <c r="F236" s="114"/>
      <c r="G236" s="114"/>
      <c r="H236" s="114"/>
      <c r="I236" s="94"/>
      <c r="J236" s="94"/>
      <c r="K236" s="94"/>
    </row>
    <row r="237" spans="2:11">
      <c r="B237" s="93"/>
      <c r="C237" s="94"/>
      <c r="D237" s="114"/>
      <c r="E237" s="114"/>
      <c r="F237" s="114"/>
      <c r="G237" s="114"/>
      <c r="H237" s="114"/>
      <c r="I237" s="94"/>
      <c r="J237" s="94"/>
      <c r="K237" s="94"/>
    </row>
    <row r="238" spans="2:11">
      <c r="B238" s="93"/>
      <c r="C238" s="94"/>
      <c r="D238" s="114"/>
      <c r="E238" s="114"/>
      <c r="F238" s="114"/>
      <c r="G238" s="114"/>
      <c r="H238" s="114"/>
      <c r="I238" s="94"/>
      <c r="J238" s="94"/>
      <c r="K238" s="94"/>
    </row>
    <row r="239" spans="2:11">
      <c r="B239" s="93"/>
      <c r="C239" s="94"/>
      <c r="D239" s="114"/>
      <c r="E239" s="114"/>
      <c r="F239" s="114"/>
      <c r="G239" s="114"/>
      <c r="H239" s="114"/>
      <c r="I239" s="94"/>
      <c r="J239" s="94"/>
      <c r="K239" s="94"/>
    </row>
    <row r="240" spans="2:11">
      <c r="B240" s="93"/>
      <c r="C240" s="94"/>
      <c r="D240" s="114"/>
      <c r="E240" s="114"/>
      <c r="F240" s="114"/>
      <c r="G240" s="114"/>
      <c r="H240" s="114"/>
      <c r="I240" s="94"/>
      <c r="J240" s="94"/>
      <c r="K240" s="94"/>
    </row>
    <row r="241" spans="2:11">
      <c r="B241" s="93"/>
      <c r="C241" s="94"/>
      <c r="D241" s="114"/>
      <c r="E241" s="114"/>
      <c r="F241" s="114"/>
      <c r="G241" s="114"/>
      <c r="H241" s="114"/>
      <c r="I241" s="94"/>
      <c r="J241" s="94"/>
      <c r="K241" s="94"/>
    </row>
    <row r="242" spans="2:11">
      <c r="B242" s="93"/>
      <c r="C242" s="94"/>
      <c r="D242" s="114"/>
      <c r="E242" s="114"/>
      <c r="F242" s="114"/>
      <c r="G242" s="114"/>
      <c r="H242" s="114"/>
      <c r="I242" s="94"/>
      <c r="J242" s="94"/>
      <c r="K242" s="94"/>
    </row>
    <row r="243" spans="2:11">
      <c r="B243" s="93"/>
      <c r="C243" s="94"/>
      <c r="D243" s="114"/>
      <c r="E243" s="114"/>
      <c r="F243" s="114"/>
      <c r="G243" s="114"/>
      <c r="H243" s="114"/>
      <c r="I243" s="94"/>
      <c r="J243" s="94"/>
      <c r="K243" s="94"/>
    </row>
    <row r="244" spans="2:11">
      <c r="B244" s="93"/>
      <c r="C244" s="94"/>
      <c r="D244" s="114"/>
      <c r="E244" s="114"/>
      <c r="F244" s="114"/>
      <c r="G244" s="114"/>
      <c r="H244" s="114"/>
      <c r="I244" s="94"/>
      <c r="J244" s="94"/>
      <c r="K244" s="94"/>
    </row>
    <row r="245" spans="2:11">
      <c r="B245" s="93"/>
      <c r="C245" s="94"/>
      <c r="D245" s="114"/>
      <c r="E245" s="114"/>
      <c r="F245" s="114"/>
      <c r="G245" s="114"/>
      <c r="H245" s="114"/>
      <c r="I245" s="94"/>
      <c r="J245" s="94"/>
      <c r="K245" s="94"/>
    </row>
    <row r="246" spans="2:11">
      <c r="B246" s="93"/>
      <c r="C246" s="94"/>
      <c r="D246" s="114"/>
      <c r="E246" s="114"/>
      <c r="F246" s="114"/>
      <c r="G246" s="114"/>
      <c r="H246" s="114"/>
      <c r="I246" s="94"/>
      <c r="J246" s="94"/>
      <c r="K246" s="94"/>
    </row>
    <row r="247" spans="2:11">
      <c r="B247" s="93"/>
      <c r="C247" s="94"/>
      <c r="D247" s="114"/>
      <c r="E247" s="114"/>
      <c r="F247" s="114"/>
      <c r="G247" s="114"/>
      <c r="H247" s="114"/>
      <c r="I247" s="94"/>
      <c r="J247" s="94"/>
      <c r="K247" s="94"/>
    </row>
    <row r="248" spans="2:11">
      <c r="B248" s="93"/>
      <c r="C248" s="94"/>
      <c r="D248" s="114"/>
      <c r="E248" s="114"/>
      <c r="F248" s="114"/>
      <c r="G248" s="114"/>
      <c r="H248" s="114"/>
      <c r="I248" s="94"/>
      <c r="J248" s="94"/>
      <c r="K248" s="94"/>
    </row>
    <row r="249" spans="2:11">
      <c r="B249" s="93"/>
      <c r="C249" s="94"/>
      <c r="D249" s="114"/>
      <c r="E249" s="114"/>
      <c r="F249" s="114"/>
      <c r="G249" s="114"/>
      <c r="H249" s="114"/>
      <c r="I249" s="94"/>
      <c r="J249" s="94"/>
      <c r="K249" s="94"/>
    </row>
    <row r="250" spans="2:11">
      <c r="B250" s="93"/>
      <c r="C250" s="94"/>
      <c r="D250" s="114"/>
      <c r="E250" s="114"/>
      <c r="F250" s="114"/>
      <c r="G250" s="114"/>
      <c r="H250" s="114"/>
      <c r="I250" s="94"/>
      <c r="J250" s="94"/>
      <c r="K250" s="94"/>
    </row>
    <row r="251" spans="2:11">
      <c r="B251" s="93"/>
      <c r="C251" s="94"/>
      <c r="D251" s="114"/>
      <c r="E251" s="114"/>
      <c r="F251" s="114"/>
      <c r="G251" s="114"/>
      <c r="H251" s="114"/>
      <c r="I251" s="94"/>
      <c r="J251" s="94"/>
      <c r="K251" s="94"/>
    </row>
    <row r="252" spans="2:11">
      <c r="B252" s="93"/>
      <c r="C252" s="94"/>
      <c r="D252" s="114"/>
      <c r="E252" s="114"/>
      <c r="F252" s="114"/>
      <c r="G252" s="114"/>
      <c r="H252" s="114"/>
      <c r="I252" s="94"/>
      <c r="J252" s="94"/>
      <c r="K252" s="94"/>
    </row>
    <row r="253" spans="2:11">
      <c r="B253" s="93"/>
      <c r="C253" s="94"/>
      <c r="D253" s="114"/>
      <c r="E253" s="114"/>
      <c r="F253" s="114"/>
      <c r="G253" s="114"/>
      <c r="H253" s="114"/>
      <c r="I253" s="94"/>
      <c r="J253" s="94"/>
      <c r="K253" s="94"/>
    </row>
    <row r="254" spans="2:11">
      <c r="B254" s="93"/>
      <c r="C254" s="94"/>
      <c r="D254" s="114"/>
      <c r="E254" s="114"/>
      <c r="F254" s="114"/>
      <c r="G254" s="114"/>
      <c r="H254" s="114"/>
      <c r="I254" s="94"/>
      <c r="J254" s="94"/>
      <c r="K254" s="94"/>
    </row>
    <row r="255" spans="2:11">
      <c r="B255" s="93"/>
      <c r="C255" s="94"/>
      <c r="D255" s="114"/>
      <c r="E255" s="114"/>
      <c r="F255" s="114"/>
      <c r="G255" s="114"/>
      <c r="H255" s="114"/>
      <c r="I255" s="94"/>
      <c r="J255" s="94"/>
      <c r="K255" s="94"/>
    </row>
    <row r="256" spans="2:11">
      <c r="B256" s="93"/>
      <c r="C256" s="94"/>
      <c r="D256" s="114"/>
      <c r="E256" s="114"/>
      <c r="F256" s="114"/>
      <c r="G256" s="114"/>
      <c r="H256" s="114"/>
      <c r="I256" s="94"/>
      <c r="J256" s="94"/>
      <c r="K256" s="94"/>
    </row>
    <row r="257" spans="2:11">
      <c r="B257" s="93"/>
      <c r="C257" s="94"/>
      <c r="D257" s="114"/>
      <c r="E257" s="114"/>
      <c r="F257" s="114"/>
      <c r="G257" s="114"/>
      <c r="H257" s="114"/>
      <c r="I257" s="94"/>
      <c r="J257" s="94"/>
      <c r="K257" s="94"/>
    </row>
    <row r="258" spans="2:11">
      <c r="B258" s="93"/>
      <c r="C258" s="94"/>
      <c r="D258" s="114"/>
      <c r="E258" s="114"/>
      <c r="F258" s="114"/>
      <c r="G258" s="114"/>
      <c r="H258" s="114"/>
      <c r="I258" s="94"/>
      <c r="J258" s="94"/>
      <c r="K258" s="94"/>
    </row>
    <row r="259" spans="2:11">
      <c r="B259" s="93"/>
      <c r="C259" s="94"/>
      <c r="D259" s="114"/>
      <c r="E259" s="114"/>
      <c r="F259" s="114"/>
      <c r="G259" s="114"/>
      <c r="H259" s="114"/>
      <c r="I259" s="94"/>
      <c r="J259" s="94"/>
      <c r="K259" s="94"/>
    </row>
    <row r="260" spans="2:11">
      <c r="B260" s="93"/>
      <c r="C260" s="94"/>
      <c r="D260" s="114"/>
      <c r="E260" s="114"/>
      <c r="F260" s="114"/>
      <c r="G260" s="114"/>
      <c r="H260" s="114"/>
      <c r="I260" s="94"/>
      <c r="J260" s="94"/>
      <c r="K260" s="94"/>
    </row>
    <row r="261" spans="2:11">
      <c r="B261" s="93"/>
      <c r="C261" s="94"/>
      <c r="D261" s="114"/>
      <c r="E261" s="114"/>
      <c r="F261" s="114"/>
      <c r="G261" s="114"/>
      <c r="H261" s="114"/>
      <c r="I261" s="94"/>
      <c r="J261" s="94"/>
      <c r="K261" s="94"/>
    </row>
    <row r="262" spans="2:11">
      <c r="B262" s="93"/>
      <c r="C262" s="94"/>
      <c r="D262" s="114"/>
      <c r="E262" s="114"/>
      <c r="F262" s="114"/>
      <c r="G262" s="114"/>
      <c r="H262" s="114"/>
      <c r="I262" s="94"/>
      <c r="J262" s="94"/>
      <c r="K262" s="94"/>
    </row>
    <row r="263" spans="2:11">
      <c r="B263" s="93"/>
      <c r="C263" s="94"/>
      <c r="D263" s="114"/>
      <c r="E263" s="114"/>
      <c r="F263" s="114"/>
      <c r="G263" s="114"/>
      <c r="H263" s="114"/>
      <c r="I263" s="94"/>
      <c r="J263" s="94"/>
      <c r="K263" s="94"/>
    </row>
    <row r="264" spans="2:11">
      <c r="B264" s="93"/>
      <c r="C264" s="94"/>
      <c r="D264" s="114"/>
      <c r="E264" s="114"/>
      <c r="F264" s="114"/>
      <c r="G264" s="114"/>
      <c r="H264" s="114"/>
      <c r="I264" s="94"/>
      <c r="J264" s="94"/>
      <c r="K264" s="94"/>
    </row>
    <row r="265" spans="2:11">
      <c r="B265" s="93"/>
      <c r="C265" s="94"/>
      <c r="D265" s="114"/>
      <c r="E265" s="114"/>
      <c r="F265" s="114"/>
      <c r="G265" s="114"/>
      <c r="H265" s="114"/>
      <c r="I265" s="94"/>
      <c r="J265" s="94"/>
      <c r="K265" s="94"/>
    </row>
    <row r="266" spans="2:11">
      <c r="B266" s="93"/>
      <c r="C266" s="94"/>
      <c r="D266" s="114"/>
      <c r="E266" s="114"/>
      <c r="F266" s="114"/>
      <c r="G266" s="114"/>
      <c r="H266" s="114"/>
      <c r="I266" s="94"/>
      <c r="J266" s="94"/>
      <c r="K266" s="94"/>
    </row>
    <row r="267" spans="2:11">
      <c r="B267" s="93"/>
      <c r="C267" s="94"/>
      <c r="D267" s="114"/>
      <c r="E267" s="114"/>
      <c r="F267" s="114"/>
      <c r="G267" s="114"/>
      <c r="H267" s="114"/>
      <c r="I267" s="94"/>
      <c r="J267" s="94"/>
      <c r="K267" s="94"/>
    </row>
    <row r="268" spans="2:11">
      <c r="B268" s="93"/>
      <c r="C268" s="94"/>
      <c r="D268" s="114"/>
      <c r="E268" s="114"/>
      <c r="F268" s="114"/>
      <c r="G268" s="114"/>
      <c r="H268" s="114"/>
      <c r="I268" s="94"/>
      <c r="J268" s="94"/>
      <c r="K268" s="94"/>
    </row>
    <row r="269" spans="2:11">
      <c r="B269" s="93"/>
      <c r="C269" s="94"/>
      <c r="D269" s="114"/>
      <c r="E269" s="114"/>
      <c r="F269" s="114"/>
      <c r="G269" s="114"/>
      <c r="H269" s="114"/>
      <c r="I269" s="94"/>
      <c r="J269" s="94"/>
      <c r="K269" s="94"/>
    </row>
    <row r="270" spans="2:11">
      <c r="B270" s="93"/>
      <c r="C270" s="94"/>
      <c r="D270" s="114"/>
      <c r="E270" s="114"/>
      <c r="F270" s="114"/>
      <c r="G270" s="114"/>
      <c r="H270" s="114"/>
      <c r="I270" s="94"/>
      <c r="J270" s="94"/>
      <c r="K270" s="94"/>
    </row>
    <row r="271" spans="2:11">
      <c r="B271" s="93"/>
      <c r="C271" s="94"/>
      <c r="D271" s="114"/>
      <c r="E271" s="114"/>
      <c r="F271" s="114"/>
      <c r="G271" s="114"/>
      <c r="H271" s="114"/>
      <c r="I271" s="94"/>
      <c r="J271" s="94"/>
      <c r="K271" s="94"/>
    </row>
    <row r="272" spans="2:11">
      <c r="B272" s="93"/>
      <c r="C272" s="94"/>
      <c r="D272" s="114"/>
      <c r="E272" s="114"/>
      <c r="F272" s="114"/>
      <c r="G272" s="114"/>
      <c r="H272" s="114"/>
      <c r="I272" s="94"/>
      <c r="J272" s="94"/>
      <c r="K272" s="94"/>
    </row>
    <row r="273" spans="2:11">
      <c r="B273" s="93"/>
      <c r="C273" s="94"/>
      <c r="D273" s="114"/>
      <c r="E273" s="114"/>
      <c r="F273" s="114"/>
      <c r="G273" s="114"/>
      <c r="H273" s="114"/>
      <c r="I273" s="94"/>
      <c r="J273" s="94"/>
      <c r="K273" s="94"/>
    </row>
    <row r="274" spans="2:11">
      <c r="B274" s="93"/>
      <c r="C274" s="94"/>
      <c r="D274" s="114"/>
      <c r="E274" s="114"/>
      <c r="F274" s="114"/>
      <c r="G274" s="114"/>
      <c r="H274" s="114"/>
      <c r="I274" s="94"/>
      <c r="J274" s="94"/>
      <c r="K274" s="94"/>
    </row>
    <row r="275" spans="2:11">
      <c r="B275" s="93"/>
      <c r="C275" s="94"/>
      <c r="D275" s="114"/>
      <c r="E275" s="114"/>
      <c r="F275" s="114"/>
      <c r="G275" s="114"/>
      <c r="H275" s="114"/>
      <c r="I275" s="94"/>
      <c r="J275" s="94"/>
      <c r="K275" s="94"/>
    </row>
    <row r="276" spans="2:11">
      <c r="B276" s="93"/>
      <c r="C276" s="94"/>
      <c r="D276" s="114"/>
      <c r="E276" s="114"/>
      <c r="F276" s="114"/>
      <c r="G276" s="114"/>
      <c r="H276" s="114"/>
      <c r="I276" s="94"/>
      <c r="J276" s="94"/>
      <c r="K276" s="94"/>
    </row>
    <row r="277" spans="2:11">
      <c r="B277" s="93"/>
      <c r="C277" s="94"/>
      <c r="D277" s="114"/>
      <c r="E277" s="114"/>
      <c r="F277" s="114"/>
      <c r="G277" s="114"/>
      <c r="H277" s="114"/>
      <c r="I277" s="94"/>
      <c r="J277" s="94"/>
      <c r="K277" s="94"/>
    </row>
    <row r="278" spans="2:11">
      <c r="B278" s="93"/>
      <c r="C278" s="94"/>
      <c r="D278" s="114"/>
      <c r="E278" s="114"/>
      <c r="F278" s="114"/>
      <c r="G278" s="114"/>
      <c r="H278" s="114"/>
      <c r="I278" s="94"/>
      <c r="J278" s="94"/>
      <c r="K278" s="94"/>
    </row>
    <row r="279" spans="2:11">
      <c r="B279" s="93"/>
      <c r="C279" s="94"/>
      <c r="D279" s="114"/>
      <c r="E279" s="114"/>
      <c r="F279" s="114"/>
      <c r="G279" s="114"/>
      <c r="H279" s="114"/>
      <c r="I279" s="94"/>
      <c r="J279" s="94"/>
      <c r="K279" s="94"/>
    </row>
    <row r="280" spans="2:11">
      <c r="B280" s="93"/>
      <c r="C280" s="94"/>
      <c r="D280" s="114"/>
      <c r="E280" s="114"/>
      <c r="F280" s="114"/>
      <c r="G280" s="114"/>
      <c r="H280" s="114"/>
      <c r="I280" s="94"/>
      <c r="J280" s="94"/>
      <c r="K280" s="94"/>
    </row>
    <row r="281" spans="2:11">
      <c r="B281" s="93"/>
      <c r="C281" s="94"/>
      <c r="D281" s="114"/>
      <c r="E281" s="114"/>
      <c r="F281" s="114"/>
      <c r="G281" s="114"/>
      <c r="H281" s="114"/>
      <c r="I281" s="94"/>
      <c r="J281" s="94"/>
      <c r="K281" s="94"/>
    </row>
    <row r="282" spans="2:11">
      <c r="B282" s="93"/>
      <c r="C282" s="94"/>
      <c r="D282" s="114"/>
      <c r="E282" s="114"/>
      <c r="F282" s="114"/>
      <c r="G282" s="114"/>
      <c r="H282" s="114"/>
      <c r="I282" s="94"/>
      <c r="J282" s="94"/>
      <c r="K282" s="94"/>
    </row>
    <row r="283" spans="2:11">
      <c r="B283" s="93"/>
      <c r="C283" s="94"/>
      <c r="D283" s="114"/>
      <c r="E283" s="114"/>
      <c r="F283" s="114"/>
      <c r="G283" s="114"/>
      <c r="H283" s="114"/>
      <c r="I283" s="94"/>
      <c r="J283" s="94"/>
      <c r="K283" s="94"/>
    </row>
    <row r="284" spans="2:11">
      <c r="B284" s="93"/>
      <c r="C284" s="94"/>
      <c r="D284" s="114"/>
      <c r="E284" s="114"/>
      <c r="F284" s="114"/>
      <c r="G284" s="114"/>
      <c r="H284" s="114"/>
      <c r="I284" s="94"/>
      <c r="J284" s="94"/>
      <c r="K284" s="94"/>
    </row>
    <row r="285" spans="2:11">
      <c r="B285" s="93"/>
      <c r="C285" s="94"/>
      <c r="D285" s="114"/>
      <c r="E285" s="114"/>
      <c r="F285" s="114"/>
      <c r="G285" s="114"/>
      <c r="H285" s="114"/>
      <c r="I285" s="94"/>
      <c r="J285" s="94"/>
      <c r="K285" s="94"/>
    </row>
    <row r="286" spans="2:11">
      <c r="B286" s="93"/>
      <c r="C286" s="94"/>
      <c r="D286" s="114"/>
      <c r="E286" s="114"/>
      <c r="F286" s="114"/>
      <c r="G286" s="114"/>
      <c r="H286" s="114"/>
      <c r="I286" s="94"/>
      <c r="J286" s="94"/>
      <c r="K286" s="94"/>
    </row>
    <row r="287" spans="2:11">
      <c r="B287" s="93"/>
      <c r="C287" s="94"/>
      <c r="D287" s="114"/>
      <c r="E287" s="114"/>
      <c r="F287" s="114"/>
      <c r="G287" s="114"/>
      <c r="H287" s="114"/>
      <c r="I287" s="94"/>
      <c r="J287" s="94"/>
      <c r="K287" s="94"/>
    </row>
    <row r="288" spans="2:11">
      <c r="B288" s="93"/>
      <c r="C288" s="94"/>
      <c r="D288" s="114"/>
      <c r="E288" s="114"/>
      <c r="F288" s="114"/>
      <c r="G288" s="114"/>
      <c r="H288" s="114"/>
      <c r="I288" s="94"/>
      <c r="J288" s="94"/>
      <c r="K288" s="94"/>
    </row>
    <row r="289" spans="2:11">
      <c r="B289" s="93"/>
      <c r="C289" s="94"/>
      <c r="D289" s="114"/>
      <c r="E289" s="114"/>
      <c r="F289" s="114"/>
      <c r="G289" s="114"/>
      <c r="H289" s="114"/>
      <c r="I289" s="94"/>
      <c r="J289" s="94"/>
      <c r="K289" s="94"/>
    </row>
    <row r="290" spans="2:11">
      <c r="B290" s="93"/>
      <c r="C290" s="94"/>
      <c r="D290" s="114"/>
      <c r="E290" s="114"/>
      <c r="F290" s="114"/>
      <c r="G290" s="114"/>
      <c r="H290" s="114"/>
      <c r="I290" s="94"/>
      <c r="J290" s="94"/>
      <c r="K290" s="94"/>
    </row>
    <row r="291" spans="2:11">
      <c r="B291" s="93"/>
      <c r="C291" s="94"/>
      <c r="D291" s="114"/>
      <c r="E291" s="114"/>
      <c r="F291" s="114"/>
      <c r="G291" s="114"/>
      <c r="H291" s="114"/>
      <c r="I291" s="94"/>
      <c r="J291" s="94"/>
      <c r="K291" s="94"/>
    </row>
    <row r="292" spans="2:11">
      <c r="B292" s="93"/>
      <c r="C292" s="94"/>
      <c r="D292" s="114"/>
      <c r="E292" s="114"/>
      <c r="F292" s="114"/>
      <c r="G292" s="114"/>
      <c r="H292" s="114"/>
      <c r="I292" s="94"/>
      <c r="J292" s="94"/>
      <c r="K292" s="94"/>
    </row>
    <row r="293" spans="2:11">
      <c r="B293" s="93"/>
      <c r="C293" s="94"/>
      <c r="D293" s="114"/>
      <c r="E293" s="114"/>
      <c r="F293" s="114"/>
      <c r="G293" s="114"/>
      <c r="H293" s="114"/>
      <c r="I293" s="94"/>
      <c r="J293" s="94"/>
      <c r="K293" s="94"/>
    </row>
    <row r="294" spans="2:11">
      <c r="B294" s="93"/>
      <c r="C294" s="94"/>
      <c r="D294" s="114"/>
      <c r="E294" s="114"/>
      <c r="F294" s="114"/>
      <c r="G294" s="114"/>
      <c r="H294" s="114"/>
      <c r="I294" s="94"/>
      <c r="J294" s="94"/>
      <c r="K294" s="94"/>
    </row>
    <row r="295" spans="2:11">
      <c r="B295" s="93"/>
      <c r="C295" s="94"/>
      <c r="D295" s="114"/>
      <c r="E295" s="114"/>
      <c r="F295" s="114"/>
      <c r="G295" s="114"/>
      <c r="H295" s="114"/>
      <c r="I295" s="94"/>
      <c r="J295" s="94"/>
      <c r="K295" s="94"/>
    </row>
    <row r="296" spans="2:11">
      <c r="B296" s="93"/>
      <c r="C296" s="94"/>
      <c r="D296" s="114"/>
      <c r="E296" s="114"/>
      <c r="F296" s="114"/>
      <c r="G296" s="114"/>
      <c r="H296" s="114"/>
      <c r="I296" s="94"/>
      <c r="J296" s="94"/>
      <c r="K296" s="94"/>
    </row>
    <row r="297" spans="2:11">
      <c r="B297" s="93"/>
      <c r="C297" s="94"/>
      <c r="D297" s="114"/>
      <c r="E297" s="114"/>
      <c r="F297" s="114"/>
      <c r="G297" s="114"/>
      <c r="H297" s="114"/>
      <c r="I297" s="94"/>
      <c r="J297" s="94"/>
      <c r="K297" s="94"/>
    </row>
    <row r="298" spans="2:11">
      <c r="B298" s="93"/>
      <c r="C298" s="94"/>
      <c r="D298" s="114"/>
      <c r="E298" s="114"/>
      <c r="F298" s="114"/>
      <c r="G298" s="114"/>
      <c r="H298" s="114"/>
      <c r="I298" s="94"/>
      <c r="J298" s="94"/>
      <c r="K298" s="94"/>
    </row>
    <row r="299" spans="2:11">
      <c r="B299" s="93"/>
      <c r="C299" s="94"/>
      <c r="D299" s="114"/>
      <c r="E299" s="114"/>
      <c r="F299" s="114"/>
      <c r="G299" s="114"/>
      <c r="H299" s="114"/>
      <c r="I299" s="94"/>
      <c r="J299" s="94"/>
      <c r="K299" s="94"/>
    </row>
    <row r="300" spans="2:11">
      <c r="B300" s="93"/>
      <c r="C300" s="94"/>
      <c r="D300" s="114"/>
      <c r="E300" s="114"/>
      <c r="F300" s="114"/>
      <c r="G300" s="114"/>
      <c r="H300" s="114"/>
      <c r="I300" s="94"/>
      <c r="J300" s="94"/>
      <c r="K300" s="94"/>
    </row>
    <row r="301" spans="2:11">
      <c r="B301" s="93"/>
      <c r="C301" s="94"/>
      <c r="D301" s="114"/>
      <c r="E301" s="114"/>
      <c r="F301" s="114"/>
      <c r="G301" s="114"/>
      <c r="H301" s="114"/>
      <c r="I301" s="94"/>
      <c r="J301" s="94"/>
      <c r="K301" s="94"/>
    </row>
    <row r="302" spans="2:11">
      <c r="B302" s="93"/>
      <c r="C302" s="94"/>
      <c r="D302" s="114"/>
      <c r="E302" s="114"/>
      <c r="F302" s="114"/>
      <c r="G302" s="114"/>
      <c r="H302" s="114"/>
      <c r="I302" s="94"/>
      <c r="J302" s="94"/>
      <c r="K302" s="94"/>
    </row>
    <row r="303" spans="2:11">
      <c r="B303" s="93"/>
      <c r="C303" s="94"/>
      <c r="D303" s="114"/>
      <c r="E303" s="114"/>
      <c r="F303" s="114"/>
      <c r="G303" s="114"/>
      <c r="H303" s="114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4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C5:C11 B1:B11 A1:A16 D1:J11 I12:J16 B14:H16 K1:XFD16 A17:XFD1048576"/>
    <dataValidation type="list" allowBlank="1" showInputMessage="1" showErrorMessage="1" sqref="G12:G13">
      <formula1>#REF!</formula1>
    </dataValidation>
    <dataValidation type="list" allowBlank="1" showInputMessage="1" showErrorMessage="1" sqref="E12:E13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>
      <selection activeCell="L24" sqref="L24"/>
    </sheetView>
  </sheetViews>
  <sheetFormatPr defaultColWidth="9.140625" defaultRowHeight="18"/>
  <cols>
    <col min="1" max="1" width="6.28515625" style="1" customWidth="1"/>
    <col min="2" max="2" width="72.140625" style="2" bestFit="1" customWidth="1"/>
    <col min="3" max="3" width="31.28515625" style="1" bestFit="1" customWidth="1"/>
    <col min="4" max="4" width="11.85546875" style="1" customWidth="1"/>
    <col min="5" max="16384" width="9.140625" style="1"/>
  </cols>
  <sheetData>
    <row r="1" spans="2:6">
      <c r="B1" s="46" t="s">
        <v>143</v>
      </c>
      <c r="C1" s="46" t="s" vm="1">
        <v>224</v>
      </c>
    </row>
    <row r="2" spans="2:6">
      <c r="B2" s="46" t="s">
        <v>142</v>
      </c>
      <c r="C2" s="46" t="s">
        <v>225</v>
      </c>
    </row>
    <row r="3" spans="2:6">
      <c r="B3" s="46" t="s">
        <v>144</v>
      </c>
      <c r="C3" s="46" t="s">
        <v>226</v>
      </c>
    </row>
    <row r="4" spans="2:6">
      <c r="B4" s="46" t="s">
        <v>145</v>
      </c>
      <c r="C4" s="46">
        <v>414</v>
      </c>
    </row>
    <row r="6" spans="2:6" ht="26.25" customHeight="1">
      <c r="B6" s="144" t="s">
        <v>177</v>
      </c>
      <c r="C6" s="145"/>
      <c r="D6" s="146"/>
    </row>
    <row r="7" spans="2:6" s="3" customFormat="1" ht="31.5">
      <c r="B7" s="47" t="s">
        <v>114</v>
      </c>
      <c r="C7" s="52" t="s">
        <v>106</v>
      </c>
      <c r="D7" s="53" t="s">
        <v>105</v>
      </c>
    </row>
    <row r="8" spans="2:6" s="3" customFormat="1">
      <c r="B8" s="14"/>
      <c r="C8" s="31" t="s">
        <v>204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33" t="s">
        <v>3078</v>
      </c>
      <c r="C10" s="134">
        <v>93567.232489674789</v>
      </c>
      <c r="D10" s="133"/>
    </row>
    <row r="11" spans="2:6">
      <c r="B11" s="135" t="s">
        <v>24</v>
      </c>
      <c r="C11" s="134">
        <v>23072.520752216536</v>
      </c>
      <c r="D11" s="136"/>
    </row>
    <row r="12" spans="2:6">
      <c r="B12" s="137" t="s">
        <v>3082</v>
      </c>
      <c r="C12" s="138">
        <v>439.02</v>
      </c>
      <c r="D12" s="139">
        <v>46772</v>
      </c>
      <c r="E12" s="3"/>
      <c r="F12" s="3"/>
    </row>
    <row r="13" spans="2:6">
      <c r="B13" s="137" t="s">
        <v>3083</v>
      </c>
      <c r="C13" s="138">
        <v>82.13</v>
      </c>
      <c r="D13" s="139">
        <v>48274</v>
      </c>
      <c r="E13" s="3"/>
      <c r="F13" s="3"/>
    </row>
    <row r="14" spans="2:6">
      <c r="B14" s="137" t="s">
        <v>3084</v>
      </c>
      <c r="C14" s="138">
        <v>47.95</v>
      </c>
      <c r="D14" s="139">
        <v>48274</v>
      </c>
    </row>
    <row r="15" spans="2:6">
      <c r="B15" s="137" t="s">
        <v>3085</v>
      </c>
      <c r="C15" s="138">
        <v>411.46</v>
      </c>
      <c r="D15" s="139">
        <v>47969</v>
      </c>
      <c r="E15" s="3"/>
      <c r="F15" s="3"/>
    </row>
    <row r="16" spans="2:6">
      <c r="B16" s="137" t="s">
        <v>3086</v>
      </c>
      <c r="C16" s="138">
        <v>120.28</v>
      </c>
      <c r="D16" s="139">
        <v>47209</v>
      </c>
      <c r="E16" s="3"/>
      <c r="F16" s="3"/>
    </row>
    <row r="17" spans="2:4">
      <c r="B17" s="137" t="s">
        <v>3087</v>
      </c>
      <c r="C17" s="138">
        <v>203.51</v>
      </c>
      <c r="D17" s="139">
        <v>48297</v>
      </c>
    </row>
    <row r="18" spans="2:4">
      <c r="B18" s="137" t="s">
        <v>3088</v>
      </c>
      <c r="C18" s="138">
        <v>2.87</v>
      </c>
      <c r="D18" s="139">
        <v>47907</v>
      </c>
    </row>
    <row r="19" spans="2:4">
      <c r="B19" s="137" t="s">
        <v>3089</v>
      </c>
      <c r="C19" s="138">
        <v>137.1</v>
      </c>
      <c r="D19" s="139">
        <v>47848</v>
      </c>
    </row>
    <row r="20" spans="2:4">
      <c r="B20" s="137" t="s">
        <v>3090</v>
      </c>
      <c r="C20" s="138">
        <v>5.15</v>
      </c>
      <c r="D20" s="139">
        <v>47848</v>
      </c>
    </row>
    <row r="21" spans="2:4">
      <c r="B21" s="137" t="s">
        <v>3091</v>
      </c>
      <c r="C21" s="138">
        <v>500.92</v>
      </c>
      <c r="D21" s="139">
        <v>47209</v>
      </c>
    </row>
    <row r="22" spans="2:4">
      <c r="B22" s="137" t="s">
        <v>3092</v>
      </c>
      <c r="C22" s="138">
        <v>984.69</v>
      </c>
      <c r="D22" s="139">
        <v>48700</v>
      </c>
    </row>
    <row r="23" spans="2:4">
      <c r="B23" s="137" t="s">
        <v>3093</v>
      </c>
      <c r="C23" s="138">
        <v>344.86</v>
      </c>
      <c r="D23" s="139">
        <v>46132</v>
      </c>
    </row>
    <row r="24" spans="2:4">
      <c r="B24" s="137" t="s">
        <v>3094</v>
      </c>
      <c r="C24" s="138">
        <v>637.85</v>
      </c>
      <c r="D24" s="139">
        <v>46539</v>
      </c>
    </row>
    <row r="25" spans="2:4">
      <c r="B25" s="137" t="s">
        <v>3095</v>
      </c>
      <c r="C25" s="138">
        <v>172.01</v>
      </c>
      <c r="D25" s="139">
        <v>48233</v>
      </c>
    </row>
    <row r="26" spans="2:4">
      <c r="B26" s="137" t="s">
        <v>3096</v>
      </c>
      <c r="C26" s="138">
        <v>52.64</v>
      </c>
      <c r="D26" s="139">
        <v>48212</v>
      </c>
    </row>
    <row r="27" spans="2:4">
      <c r="B27" s="137" t="s">
        <v>3097</v>
      </c>
      <c r="C27" s="138">
        <v>6.31</v>
      </c>
      <c r="D27" s="139">
        <v>47566</v>
      </c>
    </row>
    <row r="28" spans="2:4">
      <c r="B28" s="137" t="s">
        <v>3098</v>
      </c>
      <c r="C28" s="138">
        <v>43.36</v>
      </c>
      <c r="D28" s="139">
        <v>48212</v>
      </c>
    </row>
    <row r="29" spans="2:4">
      <c r="B29" s="137" t="s">
        <v>3099</v>
      </c>
      <c r="C29" s="138">
        <v>4.6399999999999997</v>
      </c>
      <c r="D29" s="139">
        <v>48297</v>
      </c>
    </row>
    <row r="30" spans="2:4">
      <c r="B30" s="137" t="s">
        <v>3100</v>
      </c>
      <c r="C30" s="138">
        <v>794.65</v>
      </c>
      <c r="D30" s="139">
        <v>46631</v>
      </c>
    </row>
    <row r="31" spans="2:4">
      <c r="B31" s="137" t="s">
        <v>3101</v>
      </c>
      <c r="C31" s="138">
        <v>217.66</v>
      </c>
      <c r="D31" s="139">
        <v>48214</v>
      </c>
    </row>
    <row r="32" spans="2:4">
      <c r="B32" s="137" t="s">
        <v>3102</v>
      </c>
      <c r="C32" s="138">
        <v>371.9</v>
      </c>
      <c r="D32" s="139">
        <v>48214</v>
      </c>
    </row>
    <row r="33" spans="2:4">
      <c r="B33" s="137" t="s">
        <v>3103</v>
      </c>
      <c r="C33" s="138">
        <v>897.96</v>
      </c>
      <c r="D33" s="139">
        <v>46661</v>
      </c>
    </row>
    <row r="34" spans="2:4">
      <c r="B34" s="137" t="s">
        <v>3104</v>
      </c>
      <c r="C34" s="138">
        <v>912.88</v>
      </c>
      <c r="D34" s="139">
        <v>46661</v>
      </c>
    </row>
    <row r="35" spans="2:4">
      <c r="B35" s="137" t="s">
        <v>3222</v>
      </c>
      <c r="C35" s="138">
        <v>2029.1201624711134</v>
      </c>
      <c r="D35" s="139">
        <v>46698</v>
      </c>
    </row>
    <row r="36" spans="2:4">
      <c r="B36" s="137" t="s">
        <v>3223</v>
      </c>
      <c r="C36" s="138">
        <v>1386.7308</v>
      </c>
      <c r="D36" s="139">
        <v>46022</v>
      </c>
    </row>
    <row r="37" spans="2:4">
      <c r="B37" s="137" t="s">
        <v>3224</v>
      </c>
      <c r="C37" s="138">
        <v>171.86919738732237</v>
      </c>
      <c r="D37" s="139">
        <v>45016</v>
      </c>
    </row>
    <row r="38" spans="2:4">
      <c r="B38" s="137" t="s">
        <v>3225</v>
      </c>
      <c r="C38" s="138">
        <v>57.360254058899997</v>
      </c>
      <c r="D38" s="139">
        <v>45981</v>
      </c>
    </row>
    <row r="39" spans="2:4">
      <c r="B39" s="137" t="s">
        <v>3226</v>
      </c>
      <c r="C39" s="138">
        <v>5673.1511093123017</v>
      </c>
      <c r="D39" s="139">
        <v>46871</v>
      </c>
    </row>
    <row r="40" spans="2:4">
      <c r="B40" s="137" t="s">
        <v>3227</v>
      </c>
      <c r="C40" s="138">
        <v>161.86323434199073</v>
      </c>
      <c r="D40" s="139">
        <v>48482</v>
      </c>
    </row>
    <row r="41" spans="2:4">
      <c r="B41" s="137" t="s">
        <v>3228</v>
      </c>
      <c r="C41" s="138">
        <v>592.18721574443089</v>
      </c>
      <c r="D41" s="139">
        <v>51774</v>
      </c>
    </row>
    <row r="42" spans="2:4">
      <c r="B42" s="137" t="s">
        <v>3229</v>
      </c>
      <c r="C42" s="138">
        <v>1035.8769676829447</v>
      </c>
      <c r="D42" s="139">
        <v>46253</v>
      </c>
    </row>
    <row r="43" spans="2:4">
      <c r="B43" s="137" t="s">
        <v>3230</v>
      </c>
      <c r="C43" s="138">
        <v>1043.9967036938401</v>
      </c>
      <c r="D43" s="139">
        <v>46022</v>
      </c>
    </row>
    <row r="44" spans="2:4">
      <c r="B44" s="137" t="s">
        <v>3231</v>
      </c>
      <c r="C44" s="138">
        <v>60.290925449328</v>
      </c>
      <c r="D44" s="139">
        <v>48844</v>
      </c>
    </row>
    <row r="45" spans="2:4">
      <c r="B45" s="137" t="s">
        <v>3232</v>
      </c>
      <c r="C45" s="138">
        <v>114.99097704960433</v>
      </c>
      <c r="D45" s="139">
        <v>45016</v>
      </c>
    </row>
    <row r="46" spans="2:4">
      <c r="B46" s="137" t="s">
        <v>3233</v>
      </c>
      <c r="C46" s="138">
        <v>1884.6861805687035</v>
      </c>
      <c r="D46" s="139">
        <v>45935</v>
      </c>
    </row>
    <row r="47" spans="2:4">
      <c r="B47" s="137" t="s">
        <v>3234</v>
      </c>
      <c r="C47" s="138">
        <v>237.77862445605405</v>
      </c>
      <c r="D47" s="139">
        <v>52047</v>
      </c>
    </row>
    <row r="48" spans="2:4">
      <c r="B48" s="137" t="s">
        <v>3235</v>
      </c>
      <c r="C48" s="138">
        <v>1230.8184000000001</v>
      </c>
      <c r="D48" s="139">
        <v>45363</v>
      </c>
    </row>
    <row r="49" spans="2:4">
      <c r="B49" s="135" t="s">
        <v>39</v>
      </c>
      <c r="C49" s="134">
        <v>70494.711737458245</v>
      </c>
      <c r="D49" s="136"/>
    </row>
    <row r="50" spans="2:4">
      <c r="B50" s="137" t="s">
        <v>3105</v>
      </c>
      <c r="C50" s="138">
        <v>917.27</v>
      </c>
      <c r="D50" s="139">
        <v>47201</v>
      </c>
    </row>
    <row r="51" spans="2:4">
      <c r="B51" s="137" t="s">
        <v>3106</v>
      </c>
      <c r="C51" s="138">
        <v>184.44</v>
      </c>
      <c r="D51" s="139">
        <v>47270</v>
      </c>
    </row>
    <row r="52" spans="2:4">
      <c r="B52" s="137" t="s">
        <v>3107</v>
      </c>
      <c r="C52" s="138">
        <v>1075.31</v>
      </c>
      <c r="D52" s="139">
        <v>48366</v>
      </c>
    </row>
    <row r="53" spans="2:4">
      <c r="B53" s="137" t="s">
        <v>3108</v>
      </c>
      <c r="C53" s="138">
        <v>37.32</v>
      </c>
      <c r="D53" s="139">
        <v>47467</v>
      </c>
    </row>
    <row r="54" spans="2:4">
      <c r="B54" s="137" t="s">
        <v>3109</v>
      </c>
      <c r="C54" s="138">
        <v>71.77</v>
      </c>
      <c r="D54" s="139">
        <v>47848</v>
      </c>
    </row>
    <row r="55" spans="2:4">
      <c r="B55" s="137" t="s">
        <v>3110</v>
      </c>
      <c r="C55" s="138">
        <v>947.24</v>
      </c>
      <c r="D55" s="139">
        <v>46601</v>
      </c>
    </row>
    <row r="56" spans="2:4">
      <c r="B56" s="137" t="s">
        <v>3111</v>
      </c>
      <c r="C56" s="138">
        <v>411.57</v>
      </c>
      <c r="D56" s="139">
        <v>46371</v>
      </c>
    </row>
    <row r="57" spans="2:4">
      <c r="B57" s="137" t="s">
        <v>3112</v>
      </c>
      <c r="C57" s="138">
        <v>451.36</v>
      </c>
      <c r="D57" s="139">
        <v>47209</v>
      </c>
    </row>
    <row r="58" spans="2:4">
      <c r="B58" s="137" t="s">
        <v>3113</v>
      </c>
      <c r="C58" s="138">
        <v>5.62</v>
      </c>
      <c r="D58" s="139">
        <v>47209</v>
      </c>
    </row>
    <row r="59" spans="2:4">
      <c r="B59" s="137" t="s">
        <v>3114</v>
      </c>
      <c r="C59" s="138">
        <v>659.28</v>
      </c>
      <c r="D59" s="139">
        <v>45778</v>
      </c>
    </row>
    <row r="60" spans="2:4">
      <c r="B60" s="137" t="s">
        <v>3115</v>
      </c>
      <c r="C60" s="138">
        <v>994.1</v>
      </c>
      <c r="D60" s="139">
        <v>46997</v>
      </c>
    </row>
    <row r="61" spans="2:4">
      <c r="B61" s="137" t="s">
        <v>3116</v>
      </c>
      <c r="C61" s="138">
        <v>1094.7</v>
      </c>
      <c r="D61" s="139">
        <v>46997</v>
      </c>
    </row>
    <row r="62" spans="2:4">
      <c r="B62" s="137" t="s">
        <v>3117</v>
      </c>
      <c r="C62" s="138">
        <v>1460.67</v>
      </c>
      <c r="D62" s="139">
        <v>45343</v>
      </c>
    </row>
    <row r="63" spans="2:4">
      <c r="B63" s="137" t="s">
        <v>3118</v>
      </c>
      <c r="C63" s="138">
        <v>820.48</v>
      </c>
      <c r="D63" s="139">
        <v>47082</v>
      </c>
    </row>
    <row r="64" spans="2:4">
      <c r="B64" s="137" t="s">
        <v>3119</v>
      </c>
      <c r="C64" s="138">
        <v>358.22</v>
      </c>
      <c r="D64" s="139">
        <v>47119</v>
      </c>
    </row>
    <row r="65" spans="2:4">
      <c r="B65" s="137" t="s">
        <v>3120</v>
      </c>
      <c r="C65" s="138">
        <v>245.32</v>
      </c>
      <c r="D65" s="139">
        <v>48757</v>
      </c>
    </row>
    <row r="66" spans="2:4">
      <c r="B66" s="137" t="s">
        <v>3121</v>
      </c>
      <c r="C66" s="138">
        <v>428.44</v>
      </c>
      <c r="D66" s="139">
        <v>46326</v>
      </c>
    </row>
    <row r="67" spans="2:4">
      <c r="B67" s="137" t="s">
        <v>3122</v>
      </c>
      <c r="C67" s="138">
        <v>111.68</v>
      </c>
      <c r="D67" s="139">
        <v>47119</v>
      </c>
    </row>
    <row r="68" spans="2:4">
      <c r="B68" s="137" t="s">
        <v>3123</v>
      </c>
      <c r="C68" s="138">
        <v>0.61</v>
      </c>
      <c r="D68" s="139">
        <v>48122</v>
      </c>
    </row>
    <row r="69" spans="2:4">
      <c r="B69" s="137" t="s">
        <v>3124</v>
      </c>
      <c r="C69" s="138">
        <v>169.59</v>
      </c>
      <c r="D69" s="139">
        <v>48395</v>
      </c>
    </row>
    <row r="70" spans="2:4">
      <c r="B70" s="137" t="s">
        <v>3125</v>
      </c>
      <c r="C70" s="138">
        <v>408.69</v>
      </c>
      <c r="D70" s="139">
        <v>47119</v>
      </c>
    </row>
    <row r="71" spans="2:4">
      <c r="B71" s="137" t="s">
        <v>3126</v>
      </c>
      <c r="C71" s="138">
        <v>610.54</v>
      </c>
      <c r="D71" s="139">
        <v>45087</v>
      </c>
    </row>
    <row r="72" spans="2:4">
      <c r="B72" s="137" t="s">
        <v>3127</v>
      </c>
      <c r="C72" s="138">
        <v>1358.72</v>
      </c>
      <c r="D72" s="139">
        <v>48365</v>
      </c>
    </row>
    <row r="73" spans="2:4">
      <c r="B73" s="137" t="s">
        <v>3128</v>
      </c>
      <c r="C73" s="138">
        <v>779.48</v>
      </c>
      <c r="D73" s="139">
        <v>47119</v>
      </c>
    </row>
    <row r="74" spans="2:4">
      <c r="B74" s="137" t="s">
        <v>3129</v>
      </c>
      <c r="C74" s="138">
        <v>67.69</v>
      </c>
      <c r="D74" s="139">
        <v>47119</v>
      </c>
    </row>
    <row r="75" spans="2:4">
      <c r="B75" s="137" t="s">
        <v>3130</v>
      </c>
      <c r="C75" s="138">
        <v>956.3</v>
      </c>
      <c r="D75" s="139">
        <v>46742</v>
      </c>
    </row>
    <row r="76" spans="2:4">
      <c r="B76" s="137" t="s">
        <v>3131</v>
      </c>
      <c r="C76" s="138">
        <v>92.95</v>
      </c>
      <c r="D76" s="139">
        <v>46742</v>
      </c>
    </row>
    <row r="77" spans="2:4">
      <c r="B77" s="137" t="s">
        <v>3132</v>
      </c>
      <c r="C77" s="138">
        <v>84.8</v>
      </c>
      <c r="D77" s="139">
        <v>48395</v>
      </c>
    </row>
    <row r="78" spans="2:4">
      <c r="B78" s="137" t="s">
        <v>3133</v>
      </c>
      <c r="C78" s="138">
        <v>153.27000000000001</v>
      </c>
      <c r="D78" s="139">
        <v>46753</v>
      </c>
    </row>
    <row r="79" spans="2:4">
      <c r="B79" s="137" t="s">
        <v>3134</v>
      </c>
      <c r="C79" s="138">
        <v>200.24</v>
      </c>
      <c r="D79" s="139">
        <v>45047</v>
      </c>
    </row>
    <row r="80" spans="2:4">
      <c r="B80" s="137" t="s">
        <v>3135</v>
      </c>
      <c r="C80" s="138">
        <v>565.39</v>
      </c>
      <c r="D80" s="139">
        <v>47463</v>
      </c>
    </row>
    <row r="81" spans="2:4">
      <c r="B81" s="137" t="s">
        <v>3136</v>
      </c>
      <c r="C81" s="138">
        <v>1286.43</v>
      </c>
      <c r="D81" s="139">
        <v>49427</v>
      </c>
    </row>
    <row r="82" spans="2:4">
      <c r="B82" s="137" t="s">
        <v>3137</v>
      </c>
      <c r="C82" s="138">
        <v>3005</v>
      </c>
      <c r="D82" s="139">
        <v>50041</v>
      </c>
    </row>
    <row r="83" spans="2:4">
      <c r="B83" s="137" t="s">
        <v>3138</v>
      </c>
      <c r="C83" s="138">
        <v>2222.21</v>
      </c>
      <c r="D83" s="139">
        <v>50405</v>
      </c>
    </row>
    <row r="84" spans="2:4">
      <c r="B84" s="137" t="s">
        <v>3139</v>
      </c>
      <c r="C84" s="138">
        <v>940.22</v>
      </c>
      <c r="D84" s="139">
        <v>46971</v>
      </c>
    </row>
    <row r="85" spans="2:4">
      <c r="B85" s="137" t="s">
        <v>3140</v>
      </c>
      <c r="C85" s="138">
        <v>2424.09</v>
      </c>
      <c r="D85" s="139">
        <v>45557</v>
      </c>
    </row>
    <row r="86" spans="2:4">
      <c r="B86" s="137" t="s">
        <v>3141</v>
      </c>
      <c r="C86" s="138">
        <v>1469.86</v>
      </c>
      <c r="D86" s="139">
        <v>46149</v>
      </c>
    </row>
    <row r="87" spans="2:4">
      <c r="B87" s="137" t="s">
        <v>3142</v>
      </c>
      <c r="C87" s="138">
        <v>1026.8599999999999</v>
      </c>
      <c r="D87" s="139">
        <v>46012</v>
      </c>
    </row>
    <row r="88" spans="2:4">
      <c r="B88" s="137" t="s">
        <v>3143</v>
      </c>
      <c r="C88" s="138">
        <v>792.49</v>
      </c>
      <c r="D88" s="139">
        <v>47849</v>
      </c>
    </row>
    <row r="89" spans="2:4">
      <c r="B89" s="137" t="s">
        <v>3144</v>
      </c>
      <c r="C89" s="138">
        <v>610.20000000000005</v>
      </c>
      <c r="D89" s="139">
        <v>47665</v>
      </c>
    </row>
    <row r="90" spans="2:4">
      <c r="B90" s="137" t="s">
        <v>3145</v>
      </c>
      <c r="C90" s="138">
        <v>38.93</v>
      </c>
      <c r="D90" s="139">
        <v>46326</v>
      </c>
    </row>
    <row r="91" spans="2:4">
      <c r="B91" s="137" t="s">
        <v>3146</v>
      </c>
      <c r="C91" s="138">
        <v>3.36</v>
      </c>
      <c r="D91" s="139">
        <v>46326</v>
      </c>
    </row>
    <row r="92" spans="2:4">
      <c r="B92" s="137" t="s">
        <v>3147</v>
      </c>
      <c r="C92" s="138">
        <v>22.24</v>
      </c>
      <c r="D92" s="139">
        <v>46326</v>
      </c>
    </row>
    <row r="93" spans="2:4">
      <c r="B93" s="137" t="s">
        <v>3148</v>
      </c>
      <c r="C93" s="138">
        <v>22.47</v>
      </c>
      <c r="D93" s="139">
        <v>46326</v>
      </c>
    </row>
    <row r="94" spans="2:4">
      <c r="B94" s="137" t="s">
        <v>3149</v>
      </c>
      <c r="C94" s="138">
        <v>48.78</v>
      </c>
      <c r="D94" s="139">
        <v>46326</v>
      </c>
    </row>
    <row r="95" spans="2:4">
      <c r="B95" s="137" t="s">
        <v>3150</v>
      </c>
      <c r="C95" s="138">
        <v>21.47</v>
      </c>
      <c r="D95" s="139">
        <v>46326</v>
      </c>
    </row>
    <row r="96" spans="2:4">
      <c r="B96" s="137" t="s">
        <v>3151</v>
      </c>
      <c r="C96" s="138">
        <v>385.45</v>
      </c>
      <c r="D96" s="139">
        <v>47756</v>
      </c>
    </row>
    <row r="97" spans="2:4">
      <c r="B97" s="137" t="s">
        <v>3152</v>
      </c>
      <c r="C97" s="138">
        <v>267.08999999999997</v>
      </c>
      <c r="D97" s="139">
        <v>48332</v>
      </c>
    </row>
    <row r="98" spans="2:4">
      <c r="B98" s="137" t="s">
        <v>3153</v>
      </c>
      <c r="C98" s="138">
        <v>1819.62</v>
      </c>
      <c r="D98" s="139">
        <v>47715</v>
      </c>
    </row>
    <row r="99" spans="2:4">
      <c r="B99" s="137" t="s">
        <v>3154</v>
      </c>
      <c r="C99" s="138">
        <v>1238.23</v>
      </c>
      <c r="D99" s="139">
        <v>47715</v>
      </c>
    </row>
    <row r="100" spans="2:4">
      <c r="B100" s="137" t="s">
        <v>3155</v>
      </c>
      <c r="C100" s="138">
        <v>156.13999999999999</v>
      </c>
      <c r="D100" s="139">
        <v>47715</v>
      </c>
    </row>
    <row r="101" spans="2:4">
      <c r="B101" s="137" t="s">
        <v>3156</v>
      </c>
      <c r="C101" s="138">
        <v>616.82000000000005</v>
      </c>
      <c r="D101" s="139">
        <v>47715</v>
      </c>
    </row>
    <row r="102" spans="2:4">
      <c r="B102" s="137" t="s">
        <v>3157</v>
      </c>
      <c r="C102" s="138">
        <v>96.5</v>
      </c>
      <c r="D102" s="139">
        <v>48466</v>
      </c>
    </row>
    <row r="103" spans="2:4">
      <c r="B103" s="137" t="s">
        <v>3158</v>
      </c>
      <c r="C103" s="138">
        <v>72.55</v>
      </c>
      <c r="D103" s="139">
        <v>48466</v>
      </c>
    </row>
    <row r="104" spans="2:4">
      <c r="B104" s="137" t="s">
        <v>3159</v>
      </c>
      <c r="C104" s="138">
        <v>739.71</v>
      </c>
      <c r="D104" s="139">
        <v>48446</v>
      </c>
    </row>
    <row r="105" spans="2:4">
      <c r="B105" s="137" t="s">
        <v>3160</v>
      </c>
      <c r="C105" s="138">
        <v>6.67</v>
      </c>
      <c r="D105" s="139">
        <v>48446</v>
      </c>
    </row>
    <row r="106" spans="2:4">
      <c r="B106" s="137" t="s">
        <v>3161</v>
      </c>
      <c r="C106" s="138">
        <v>3.76</v>
      </c>
      <c r="D106" s="139">
        <v>47741</v>
      </c>
    </row>
    <row r="107" spans="2:4">
      <c r="B107" s="137" t="s">
        <v>3162</v>
      </c>
      <c r="C107" s="138">
        <v>38.57</v>
      </c>
      <c r="D107" s="139">
        <v>48319</v>
      </c>
    </row>
    <row r="108" spans="2:4">
      <c r="B108" s="137" t="s">
        <v>3163</v>
      </c>
      <c r="C108" s="138">
        <v>670.45</v>
      </c>
      <c r="D108" s="139">
        <v>47392</v>
      </c>
    </row>
    <row r="109" spans="2:4">
      <c r="B109" s="137" t="s">
        <v>3164</v>
      </c>
      <c r="C109" s="138">
        <v>2.42</v>
      </c>
      <c r="D109" s="139">
        <v>47453</v>
      </c>
    </row>
    <row r="110" spans="2:4">
      <c r="B110" s="137" t="s">
        <v>3165</v>
      </c>
      <c r="C110" s="138">
        <v>210.88</v>
      </c>
      <c r="D110" s="139">
        <v>47262</v>
      </c>
    </row>
    <row r="111" spans="2:4">
      <c r="B111" s="137" t="s">
        <v>3166</v>
      </c>
      <c r="C111" s="138">
        <v>512.1</v>
      </c>
      <c r="D111" s="139">
        <v>45777</v>
      </c>
    </row>
    <row r="112" spans="2:4">
      <c r="B112" s="137" t="s">
        <v>3167</v>
      </c>
      <c r="C112" s="138">
        <v>599.71</v>
      </c>
      <c r="D112" s="139">
        <v>45930</v>
      </c>
    </row>
    <row r="113" spans="2:4">
      <c r="B113" s="137" t="s">
        <v>3168</v>
      </c>
      <c r="C113" s="138">
        <v>895.4</v>
      </c>
      <c r="D113" s="139">
        <v>47665</v>
      </c>
    </row>
    <row r="114" spans="2:4">
      <c r="B114" s="137" t="s">
        <v>3169</v>
      </c>
      <c r="C114" s="138">
        <v>721.15</v>
      </c>
      <c r="D114" s="139">
        <v>45485</v>
      </c>
    </row>
    <row r="115" spans="2:4">
      <c r="B115" s="137" t="s">
        <v>3170</v>
      </c>
      <c r="C115" s="138">
        <v>1138.8399999999999</v>
      </c>
      <c r="D115" s="139">
        <v>46417</v>
      </c>
    </row>
    <row r="116" spans="2:4">
      <c r="B116" s="137" t="s">
        <v>3171</v>
      </c>
      <c r="C116" s="138">
        <v>1145.72</v>
      </c>
      <c r="D116" s="139">
        <v>47178</v>
      </c>
    </row>
    <row r="117" spans="2:4">
      <c r="B117" s="137" t="s">
        <v>3172</v>
      </c>
      <c r="C117" s="138">
        <v>29.8</v>
      </c>
      <c r="D117" s="139">
        <v>47447</v>
      </c>
    </row>
    <row r="118" spans="2:4">
      <c r="B118" s="137" t="s">
        <v>3173</v>
      </c>
      <c r="C118" s="138">
        <v>868.89</v>
      </c>
      <c r="D118" s="139">
        <v>47987</v>
      </c>
    </row>
    <row r="119" spans="2:4">
      <c r="B119" s="137" t="s">
        <v>3174</v>
      </c>
      <c r="C119" s="138">
        <v>2579.4699999999998</v>
      </c>
      <c r="D119" s="139">
        <v>47735</v>
      </c>
    </row>
    <row r="120" spans="2:4">
      <c r="B120" s="137" t="s">
        <v>3175</v>
      </c>
      <c r="C120" s="138">
        <v>171.25</v>
      </c>
      <c r="D120" s="139">
        <v>47848</v>
      </c>
    </row>
    <row r="121" spans="2:4">
      <c r="B121" s="137" t="s">
        <v>3176</v>
      </c>
      <c r="C121" s="138">
        <v>196.14</v>
      </c>
      <c r="D121" s="139">
        <v>45710</v>
      </c>
    </row>
    <row r="122" spans="2:4">
      <c r="B122" s="137" t="s">
        <v>3177</v>
      </c>
      <c r="C122" s="138">
        <v>1174.33</v>
      </c>
      <c r="D122" s="139">
        <v>46573</v>
      </c>
    </row>
    <row r="123" spans="2:4">
      <c r="B123" s="137" t="s">
        <v>3178</v>
      </c>
      <c r="C123" s="138">
        <v>236.18</v>
      </c>
      <c r="D123" s="139">
        <v>47832</v>
      </c>
    </row>
    <row r="124" spans="2:4">
      <c r="B124" s="137" t="s">
        <v>3179</v>
      </c>
      <c r="C124" s="138">
        <v>390.96</v>
      </c>
      <c r="D124" s="139">
        <v>46524</v>
      </c>
    </row>
    <row r="125" spans="2:4">
      <c r="B125" s="137" t="s">
        <v>3180</v>
      </c>
      <c r="C125" s="138">
        <v>286.61</v>
      </c>
      <c r="D125" s="139">
        <v>48121</v>
      </c>
    </row>
    <row r="126" spans="2:4">
      <c r="B126" s="137" t="s">
        <v>3181</v>
      </c>
      <c r="C126" s="138">
        <v>92.99</v>
      </c>
      <c r="D126" s="139">
        <v>48121</v>
      </c>
    </row>
    <row r="127" spans="2:4">
      <c r="B127" s="137" t="s">
        <v>3182</v>
      </c>
      <c r="C127" s="138">
        <v>43.58</v>
      </c>
      <c r="D127" s="139">
        <v>47255</v>
      </c>
    </row>
    <row r="128" spans="2:4">
      <c r="B128" s="137" t="s">
        <v>3183</v>
      </c>
      <c r="C128" s="138">
        <v>249.62</v>
      </c>
      <c r="D128" s="139">
        <v>48029</v>
      </c>
    </row>
    <row r="129" spans="2:4">
      <c r="B129" s="137" t="s">
        <v>3184</v>
      </c>
      <c r="C129" s="138">
        <v>180.84</v>
      </c>
      <c r="D129" s="139">
        <v>48294</v>
      </c>
    </row>
    <row r="130" spans="2:4">
      <c r="B130" s="137" t="s">
        <v>3185</v>
      </c>
      <c r="C130" s="138">
        <v>360.24</v>
      </c>
      <c r="D130" s="139">
        <v>46572</v>
      </c>
    </row>
    <row r="131" spans="2:4">
      <c r="B131" s="137" t="s">
        <v>3186</v>
      </c>
      <c r="C131" s="138">
        <v>1036.05</v>
      </c>
      <c r="D131" s="139">
        <v>46844</v>
      </c>
    </row>
    <row r="132" spans="2:4">
      <c r="B132" s="137" t="s">
        <v>3187</v>
      </c>
      <c r="C132" s="138">
        <v>887.77</v>
      </c>
      <c r="D132" s="139">
        <v>45869</v>
      </c>
    </row>
    <row r="133" spans="2:4">
      <c r="B133" s="137" t="s">
        <v>3188</v>
      </c>
      <c r="C133" s="138">
        <v>857.76</v>
      </c>
      <c r="D133" s="139">
        <v>46938</v>
      </c>
    </row>
    <row r="134" spans="2:4">
      <c r="B134" s="137" t="s">
        <v>3189</v>
      </c>
      <c r="C134" s="138">
        <v>1219.48</v>
      </c>
      <c r="D134" s="139">
        <v>46201</v>
      </c>
    </row>
    <row r="135" spans="2:4">
      <c r="B135" s="137" t="s">
        <v>3190</v>
      </c>
      <c r="C135" s="138">
        <v>454.83</v>
      </c>
      <c r="D135" s="139">
        <v>45107</v>
      </c>
    </row>
    <row r="136" spans="2:4">
      <c r="B136" s="137" t="s">
        <v>3191</v>
      </c>
      <c r="C136" s="138">
        <v>338.48</v>
      </c>
      <c r="D136" s="139">
        <v>47301</v>
      </c>
    </row>
    <row r="137" spans="2:4">
      <c r="B137" s="137" t="s">
        <v>3192</v>
      </c>
      <c r="C137" s="138">
        <v>212.95</v>
      </c>
      <c r="D137" s="139">
        <v>48213</v>
      </c>
    </row>
    <row r="138" spans="2:4">
      <c r="B138" s="137" t="s">
        <v>3193</v>
      </c>
      <c r="C138" s="138">
        <v>1090.92</v>
      </c>
      <c r="D138" s="139">
        <v>47992</v>
      </c>
    </row>
    <row r="139" spans="2:4">
      <c r="B139" s="137" t="s">
        <v>3194</v>
      </c>
      <c r="C139" s="138">
        <v>847.41</v>
      </c>
      <c r="D139" s="139">
        <v>46601</v>
      </c>
    </row>
    <row r="140" spans="2:4">
      <c r="B140" s="137" t="s">
        <v>3195</v>
      </c>
      <c r="C140" s="138">
        <v>344.77</v>
      </c>
      <c r="D140" s="139">
        <v>46722</v>
      </c>
    </row>
    <row r="141" spans="2:4">
      <c r="B141" s="137" t="s">
        <v>3196</v>
      </c>
      <c r="C141" s="138">
        <v>224.95</v>
      </c>
      <c r="D141" s="139">
        <v>46794</v>
      </c>
    </row>
    <row r="142" spans="2:4">
      <c r="B142" s="137" t="s">
        <v>3197</v>
      </c>
      <c r="C142" s="138">
        <v>347.6</v>
      </c>
      <c r="D142" s="139">
        <v>47407</v>
      </c>
    </row>
    <row r="143" spans="2:4">
      <c r="B143" s="137" t="s">
        <v>3198</v>
      </c>
      <c r="C143" s="138">
        <v>1328.01</v>
      </c>
      <c r="D143" s="139">
        <v>48234</v>
      </c>
    </row>
    <row r="144" spans="2:4">
      <c r="B144" s="137" t="s">
        <v>3199</v>
      </c>
      <c r="C144" s="138">
        <v>38.729999999999997</v>
      </c>
      <c r="D144" s="139">
        <v>47467</v>
      </c>
    </row>
    <row r="145" spans="2:4">
      <c r="B145" s="137" t="s">
        <v>3200</v>
      </c>
      <c r="C145" s="138">
        <v>1.72</v>
      </c>
      <c r="D145" s="139">
        <v>46082</v>
      </c>
    </row>
    <row r="146" spans="2:4">
      <c r="B146" s="137" t="s">
        <v>3201</v>
      </c>
      <c r="C146" s="138">
        <v>606.69000000000005</v>
      </c>
      <c r="D146" s="139">
        <v>47236</v>
      </c>
    </row>
    <row r="147" spans="2:4">
      <c r="B147" s="137" t="s">
        <v>3202</v>
      </c>
      <c r="C147" s="138">
        <v>956.11</v>
      </c>
      <c r="D147" s="139">
        <v>46465</v>
      </c>
    </row>
    <row r="148" spans="2:4">
      <c r="B148" s="137" t="s">
        <v>3203</v>
      </c>
      <c r="C148" s="138">
        <v>232.93</v>
      </c>
      <c r="D148" s="139">
        <v>48723</v>
      </c>
    </row>
    <row r="149" spans="2:4">
      <c r="B149" s="137" t="s">
        <v>3204</v>
      </c>
      <c r="C149" s="138">
        <v>299.47000000000003</v>
      </c>
      <c r="D149" s="139">
        <v>47031</v>
      </c>
    </row>
    <row r="150" spans="2:4">
      <c r="B150" s="137" t="s">
        <v>3205</v>
      </c>
      <c r="C150" s="138">
        <v>333.68</v>
      </c>
      <c r="D150" s="139">
        <v>48268</v>
      </c>
    </row>
    <row r="151" spans="2:4">
      <c r="B151" s="137" t="s">
        <v>3206</v>
      </c>
      <c r="C151" s="138">
        <v>529.46</v>
      </c>
      <c r="D151" s="139">
        <v>46054</v>
      </c>
    </row>
    <row r="152" spans="2:4">
      <c r="B152" s="137" t="s">
        <v>3207</v>
      </c>
      <c r="C152" s="138">
        <v>272.85000000000002</v>
      </c>
      <c r="D152" s="139">
        <v>47107</v>
      </c>
    </row>
    <row r="153" spans="2:4">
      <c r="B153" s="137" t="s">
        <v>3208</v>
      </c>
      <c r="C153" s="138">
        <v>59.47</v>
      </c>
      <c r="D153" s="139">
        <v>48213</v>
      </c>
    </row>
    <row r="154" spans="2:4">
      <c r="B154" s="137" t="s">
        <v>3209</v>
      </c>
      <c r="C154" s="138">
        <v>117.14</v>
      </c>
      <c r="D154" s="139">
        <v>45869</v>
      </c>
    </row>
    <row r="155" spans="2:4">
      <c r="B155" s="137" t="s">
        <v>3210</v>
      </c>
      <c r="C155" s="138">
        <v>362.23</v>
      </c>
      <c r="D155" s="139">
        <v>47848</v>
      </c>
    </row>
    <row r="156" spans="2:4">
      <c r="B156" s="137" t="s">
        <v>3211</v>
      </c>
      <c r="C156" s="138">
        <v>404.28</v>
      </c>
      <c r="D156" s="139">
        <v>46637</v>
      </c>
    </row>
    <row r="157" spans="2:4">
      <c r="B157" s="137" t="s">
        <v>3212</v>
      </c>
      <c r="C157" s="138">
        <v>766.98</v>
      </c>
      <c r="D157" s="139">
        <v>47574</v>
      </c>
    </row>
    <row r="158" spans="2:4">
      <c r="B158" s="137" t="s">
        <v>3213</v>
      </c>
      <c r="C158" s="138">
        <v>664.27</v>
      </c>
      <c r="D158" s="139">
        <v>48942</v>
      </c>
    </row>
    <row r="159" spans="2:4">
      <c r="B159" s="137" t="s">
        <v>3214</v>
      </c>
      <c r="C159" s="138">
        <v>1256.69</v>
      </c>
      <c r="D159" s="139">
        <v>49405</v>
      </c>
    </row>
    <row r="160" spans="2:4">
      <c r="B160" s="137" t="s">
        <v>3215</v>
      </c>
      <c r="C160" s="138">
        <v>176.64</v>
      </c>
      <c r="D160" s="139">
        <v>48069</v>
      </c>
    </row>
    <row r="161" spans="2:4">
      <c r="B161" s="137" t="s">
        <v>3216</v>
      </c>
      <c r="C161" s="138">
        <v>2843.3</v>
      </c>
      <c r="D161" s="139">
        <v>46643</v>
      </c>
    </row>
    <row r="162" spans="2:4">
      <c r="B162" s="137" t="s">
        <v>3217</v>
      </c>
      <c r="C162" s="138">
        <v>480.77</v>
      </c>
      <c r="D162" s="139">
        <v>48004</v>
      </c>
    </row>
    <row r="163" spans="2:4">
      <c r="B163" s="137" t="s">
        <v>3218</v>
      </c>
      <c r="C163" s="138">
        <v>7.54</v>
      </c>
      <c r="D163" s="139">
        <v>47262</v>
      </c>
    </row>
    <row r="164" spans="2:4">
      <c r="B164" s="137" t="s">
        <v>3219</v>
      </c>
      <c r="C164" s="138">
        <v>537.65</v>
      </c>
      <c r="D164" s="139">
        <v>46112</v>
      </c>
    </row>
    <row r="165" spans="2:4">
      <c r="B165" s="137" t="s">
        <v>3220</v>
      </c>
      <c r="C165" s="138">
        <v>2243.37</v>
      </c>
      <c r="D165" s="139">
        <v>46722</v>
      </c>
    </row>
    <row r="166" spans="2:4">
      <c r="B166" s="137" t="s">
        <v>3221</v>
      </c>
      <c r="C166" s="138">
        <v>4.5599999999999996</v>
      </c>
      <c r="D166" s="139">
        <v>48030</v>
      </c>
    </row>
    <row r="167" spans="2:4">
      <c r="B167" s="137" t="s">
        <v>3236</v>
      </c>
      <c r="C167" s="138">
        <v>32.561854364398719</v>
      </c>
      <c r="D167" s="139">
        <v>45515</v>
      </c>
    </row>
    <row r="168" spans="2:4">
      <c r="B168" s="137" t="s">
        <v>3237</v>
      </c>
      <c r="C168" s="138">
        <v>78.840002934840328</v>
      </c>
      <c r="D168" s="139">
        <v>46418</v>
      </c>
    </row>
    <row r="169" spans="2:4">
      <c r="B169" s="137" t="s">
        <v>3238</v>
      </c>
      <c r="C169" s="138">
        <v>0.81701846518431986</v>
      </c>
      <c r="D169" s="139">
        <v>45126</v>
      </c>
    </row>
    <row r="170" spans="2:4">
      <c r="B170" s="137" t="s">
        <v>3239</v>
      </c>
      <c r="C170" s="138">
        <v>3.6254731327804794</v>
      </c>
      <c r="D170" s="139">
        <v>45371</v>
      </c>
    </row>
    <row r="171" spans="2:4">
      <c r="B171" s="137" t="s">
        <v>3240</v>
      </c>
      <c r="C171" s="138">
        <v>24.585701634539202</v>
      </c>
      <c r="D171" s="139">
        <v>45187</v>
      </c>
    </row>
    <row r="172" spans="2:4">
      <c r="B172" s="137" t="s">
        <v>3241</v>
      </c>
      <c r="C172" s="138">
        <v>41.396580595720643</v>
      </c>
      <c r="D172" s="139">
        <v>45602</v>
      </c>
    </row>
    <row r="173" spans="2:4">
      <c r="B173" s="137" t="s">
        <v>3242</v>
      </c>
      <c r="C173" s="138">
        <v>18.527249589921922</v>
      </c>
      <c r="D173" s="139">
        <v>44986</v>
      </c>
    </row>
    <row r="174" spans="2:4">
      <c r="B174" s="137" t="s">
        <v>3243</v>
      </c>
      <c r="C174" s="138">
        <v>21.412012491736</v>
      </c>
      <c r="D174" s="139">
        <v>45025</v>
      </c>
    </row>
    <row r="175" spans="2:4">
      <c r="B175" s="137" t="s">
        <v>3244</v>
      </c>
      <c r="C175" s="138">
        <v>12.090502813373121</v>
      </c>
      <c r="D175" s="139">
        <v>46014</v>
      </c>
    </row>
    <row r="176" spans="2:4">
      <c r="B176" s="137" t="s">
        <v>3245</v>
      </c>
      <c r="C176" s="138">
        <v>16.995341435756483</v>
      </c>
      <c r="D176" s="139">
        <v>45830</v>
      </c>
    </row>
    <row r="177" spans="2:4">
      <c r="B177"/>
      <c r="C177"/>
      <c r="D177"/>
    </row>
    <row r="178" spans="2:4">
      <c r="B178"/>
      <c r="C178"/>
      <c r="D178"/>
    </row>
    <row r="179" spans="2:4">
      <c r="B179"/>
      <c r="C179"/>
      <c r="D179"/>
    </row>
    <row r="180" spans="2:4">
      <c r="B180"/>
      <c r="C180"/>
      <c r="D180"/>
    </row>
    <row r="181" spans="2:4">
      <c r="B181"/>
      <c r="C181"/>
      <c r="D181"/>
    </row>
    <row r="182" spans="2:4">
      <c r="B182"/>
      <c r="C182"/>
      <c r="D182"/>
    </row>
    <row r="183" spans="2:4">
      <c r="B183"/>
      <c r="C183"/>
      <c r="D183"/>
    </row>
    <row r="184" spans="2:4">
      <c r="B184"/>
      <c r="C184"/>
      <c r="D18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143</v>
      </c>
      <c r="C1" s="46" t="s" vm="1">
        <v>224</v>
      </c>
    </row>
    <row r="2" spans="2:16">
      <c r="B2" s="46" t="s">
        <v>142</v>
      </c>
      <c r="C2" s="46" t="s">
        <v>225</v>
      </c>
    </row>
    <row r="3" spans="2:16">
      <c r="B3" s="46" t="s">
        <v>144</v>
      </c>
      <c r="C3" s="46" t="s">
        <v>226</v>
      </c>
    </row>
    <row r="4" spans="2:16">
      <c r="B4" s="46" t="s">
        <v>145</v>
      </c>
      <c r="C4" s="46">
        <v>414</v>
      </c>
    </row>
    <row r="6" spans="2:16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178</v>
      </c>
      <c r="L7" s="29" t="s">
        <v>206</v>
      </c>
      <c r="M7" s="29" t="s">
        <v>179</v>
      </c>
      <c r="N7" s="29" t="s">
        <v>58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3079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216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207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143</v>
      </c>
      <c r="C1" s="46" t="s" vm="1">
        <v>224</v>
      </c>
    </row>
    <row r="2" spans="2:16">
      <c r="B2" s="46" t="s">
        <v>142</v>
      </c>
      <c r="C2" s="46" t="s">
        <v>225</v>
      </c>
    </row>
    <row r="3" spans="2:16">
      <c r="B3" s="46" t="s">
        <v>144</v>
      </c>
      <c r="C3" s="46" t="s">
        <v>226</v>
      </c>
    </row>
    <row r="4" spans="2:16">
      <c r="B4" s="46" t="s">
        <v>145</v>
      </c>
      <c r="C4" s="46">
        <v>414</v>
      </c>
    </row>
    <row r="6" spans="2:16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178</v>
      </c>
      <c r="L7" s="29" t="s">
        <v>201</v>
      </c>
      <c r="M7" s="29" t="s">
        <v>179</v>
      </c>
      <c r="N7" s="29" t="s">
        <v>58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3080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216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207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4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1.2851562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143</v>
      </c>
      <c r="C1" s="46" t="s" vm="1">
        <v>224</v>
      </c>
    </row>
    <row r="2" spans="2:18">
      <c r="B2" s="46" t="s">
        <v>142</v>
      </c>
      <c r="C2" s="46" t="s">
        <v>225</v>
      </c>
    </row>
    <row r="3" spans="2:18">
      <c r="B3" s="46" t="s">
        <v>144</v>
      </c>
      <c r="C3" s="46" t="s">
        <v>226</v>
      </c>
    </row>
    <row r="4" spans="2:18">
      <c r="B4" s="46" t="s">
        <v>145</v>
      </c>
      <c r="C4" s="46">
        <v>414</v>
      </c>
    </row>
    <row r="6" spans="2:18" ht="21.75" customHeight="1">
      <c r="B6" s="147" t="s">
        <v>170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</row>
    <row r="7" spans="2:18" ht="27.75" customHeight="1">
      <c r="B7" s="150" t="s">
        <v>87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2"/>
    </row>
    <row r="8" spans="2:18" s="3" customFormat="1" ht="66" customHeight="1">
      <c r="B8" s="21" t="s">
        <v>113</v>
      </c>
      <c r="C8" s="29" t="s">
        <v>44</v>
      </c>
      <c r="D8" s="29" t="s">
        <v>117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215</v>
      </c>
      <c r="O8" s="29" t="s">
        <v>61</v>
      </c>
      <c r="P8" s="29" t="s">
        <v>203</v>
      </c>
      <c r="Q8" s="29" t="s">
        <v>146</v>
      </c>
      <c r="R8" s="59" t="s">
        <v>148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15" t="s">
        <v>204</v>
      </c>
      <c r="O9" s="31" t="s">
        <v>209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8" s="4" customFormat="1" ht="18" customHeight="1">
      <c r="B11" s="87" t="s">
        <v>25</v>
      </c>
      <c r="C11" s="87"/>
      <c r="D11" s="88"/>
      <c r="E11" s="87"/>
      <c r="F11" s="87"/>
      <c r="G11" s="97"/>
      <c r="H11" s="90">
        <v>17.138974175907563</v>
      </c>
      <c r="I11" s="88"/>
      <c r="J11" s="89"/>
      <c r="K11" s="91">
        <v>1.0360983662013813E-2</v>
      </c>
      <c r="L11" s="90"/>
      <c r="M11" s="98"/>
      <c r="N11" s="90"/>
      <c r="O11" s="90">
        <v>430303.08146953501</v>
      </c>
      <c r="P11" s="91"/>
      <c r="Q11" s="91">
        <f>IFERROR(O11/$O$11,0)</f>
        <v>1</v>
      </c>
      <c r="R11" s="91">
        <f>O11/'סכום נכסי הקרן'!$C$42</f>
        <v>0.21854057023790932</v>
      </c>
    </row>
    <row r="12" spans="2:18" ht="22.5" customHeight="1">
      <c r="B12" s="79" t="s">
        <v>194</v>
      </c>
      <c r="C12" s="80"/>
      <c r="D12" s="81"/>
      <c r="E12" s="80"/>
      <c r="F12" s="80"/>
      <c r="G12" s="99"/>
      <c r="H12" s="83">
        <v>17.138974175907563</v>
      </c>
      <c r="I12" s="81"/>
      <c r="J12" s="82"/>
      <c r="K12" s="84">
        <v>1.0360983662013813E-2</v>
      </c>
      <c r="L12" s="83"/>
      <c r="M12" s="100"/>
      <c r="N12" s="83"/>
      <c r="O12" s="83">
        <v>430303.08146953495</v>
      </c>
      <c r="P12" s="84"/>
      <c r="Q12" s="84">
        <f t="shared" ref="Q12:Q22" si="0">IFERROR(O12/$O$11,0)</f>
        <v>0.99999999999999989</v>
      </c>
      <c r="R12" s="84">
        <f>O12/'סכום נכסי הקרן'!$C$42</f>
        <v>0.21854057023790929</v>
      </c>
    </row>
    <row r="13" spans="2:18">
      <c r="B13" s="92" t="s">
        <v>23</v>
      </c>
      <c r="C13" s="87"/>
      <c r="D13" s="88"/>
      <c r="E13" s="87"/>
      <c r="F13" s="87"/>
      <c r="G13" s="97"/>
      <c r="H13" s="90">
        <v>17.138974175907563</v>
      </c>
      <c r="I13" s="88"/>
      <c r="J13" s="89"/>
      <c r="K13" s="91">
        <v>1.0360983662013813E-2</v>
      </c>
      <c r="L13" s="90"/>
      <c r="M13" s="98"/>
      <c r="N13" s="90"/>
      <c r="O13" s="90">
        <v>430303.08146953495</v>
      </c>
      <c r="P13" s="91"/>
      <c r="Q13" s="91">
        <f t="shared" si="0"/>
        <v>0.99999999999999989</v>
      </c>
      <c r="R13" s="91">
        <f>O13/'סכום נכסי הקרן'!$C$42</f>
        <v>0.21854057023790929</v>
      </c>
    </row>
    <row r="14" spans="2:18">
      <c r="B14" s="101" t="s">
        <v>22</v>
      </c>
      <c r="C14" s="80"/>
      <c r="D14" s="81"/>
      <c r="E14" s="80"/>
      <c r="F14" s="80"/>
      <c r="G14" s="99"/>
      <c r="H14" s="83">
        <v>17.138974175907563</v>
      </c>
      <c r="I14" s="81"/>
      <c r="J14" s="82"/>
      <c r="K14" s="84">
        <v>1.0360983662013813E-2</v>
      </c>
      <c r="L14" s="83"/>
      <c r="M14" s="100"/>
      <c r="N14" s="83"/>
      <c r="O14" s="83">
        <v>430303.08146953495</v>
      </c>
      <c r="P14" s="84"/>
      <c r="Q14" s="84">
        <f t="shared" si="0"/>
        <v>0.99999999999999989</v>
      </c>
      <c r="R14" s="84">
        <f>O14/'סכום נכסי הקרן'!$C$42</f>
        <v>0.21854057023790929</v>
      </c>
    </row>
    <row r="15" spans="2:18">
      <c r="B15" s="102" t="s">
        <v>227</v>
      </c>
      <c r="C15" s="87" t="s">
        <v>228</v>
      </c>
      <c r="D15" s="88" t="s">
        <v>118</v>
      </c>
      <c r="E15" s="87" t="s">
        <v>229</v>
      </c>
      <c r="F15" s="87"/>
      <c r="G15" s="97"/>
      <c r="H15" s="90">
        <v>4.3400000000007477</v>
      </c>
      <c r="I15" s="88" t="s">
        <v>130</v>
      </c>
      <c r="J15" s="89">
        <v>7.4999999999999997E-3</v>
      </c>
      <c r="K15" s="91">
        <v>8.9000000000006279E-3</v>
      </c>
      <c r="L15" s="90">
        <v>2482847.9073529998</v>
      </c>
      <c r="M15" s="98">
        <v>108.8</v>
      </c>
      <c r="N15" s="90"/>
      <c r="O15" s="90">
        <v>2701.3384350470001</v>
      </c>
      <c r="P15" s="91">
        <v>1.2399321534847118E-4</v>
      </c>
      <c r="Q15" s="91">
        <f t="shared" si="0"/>
        <v>6.2777575884923149E-3</v>
      </c>
      <c r="R15" s="91">
        <f>O15/'סכום נכסי הקרן'!$C$42</f>
        <v>1.3719447232044728E-3</v>
      </c>
    </row>
    <row r="16" spans="2:18">
      <c r="B16" s="102" t="s">
        <v>230</v>
      </c>
      <c r="C16" s="87" t="s">
        <v>231</v>
      </c>
      <c r="D16" s="88" t="s">
        <v>118</v>
      </c>
      <c r="E16" s="87" t="s">
        <v>229</v>
      </c>
      <c r="F16" s="87"/>
      <c r="G16" s="97"/>
      <c r="H16" s="90">
        <v>6.3200000000013654</v>
      </c>
      <c r="I16" s="88" t="s">
        <v>130</v>
      </c>
      <c r="J16" s="89">
        <v>5.0000000000000001E-3</v>
      </c>
      <c r="K16" s="91">
        <v>8.6000000000000642E-3</v>
      </c>
      <c r="L16" s="90">
        <v>2935232.3979269997</v>
      </c>
      <c r="M16" s="98">
        <v>105.8</v>
      </c>
      <c r="N16" s="90"/>
      <c r="O16" s="90">
        <v>3105.4759928429999</v>
      </c>
      <c r="P16" s="91">
        <v>1.4518206803256924E-4</v>
      </c>
      <c r="Q16" s="91">
        <f t="shared" si="0"/>
        <v>7.2169503928194946E-3</v>
      </c>
      <c r="R16" s="91">
        <f>O16/'סכום נכסי הקרן'!$C$42</f>
        <v>1.5771964542254761E-3</v>
      </c>
    </row>
    <row r="17" spans="2:18">
      <c r="B17" s="102" t="s">
        <v>232</v>
      </c>
      <c r="C17" s="87" t="s">
        <v>233</v>
      </c>
      <c r="D17" s="88" t="s">
        <v>118</v>
      </c>
      <c r="E17" s="87" t="s">
        <v>229</v>
      </c>
      <c r="F17" s="87"/>
      <c r="G17" s="97"/>
      <c r="H17" s="90">
        <v>10.939999999999953</v>
      </c>
      <c r="I17" s="88" t="s">
        <v>130</v>
      </c>
      <c r="J17" s="89">
        <v>0.04</v>
      </c>
      <c r="K17" s="91">
        <v>9.3999999999999553E-3</v>
      </c>
      <c r="L17" s="90">
        <v>66794468.857219003</v>
      </c>
      <c r="M17" s="98">
        <v>180.5</v>
      </c>
      <c r="N17" s="90"/>
      <c r="O17" s="90">
        <v>120564.00940440802</v>
      </c>
      <c r="P17" s="91">
        <v>4.1923925786007841E-3</v>
      </c>
      <c r="Q17" s="91">
        <f t="shared" si="0"/>
        <v>0.2801839322011544</v>
      </c>
      <c r="R17" s="91">
        <f>O17/'סכום נכסי הקרן'!$C$42</f>
        <v>6.1231556314740004E-2</v>
      </c>
    </row>
    <row r="18" spans="2:18">
      <c r="B18" s="102" t="s">
        <v>234</v>
      </c>
      <c r="C18" s="87" t="s">
        <v>235</v>
      </c>
      <c r="D18" s="88" t="s">
        <v>118</v>
      </c>
      <c r="E18" s="87" t="s">
        <v>229</v>
      </c>
      <c r="F18" s="87"/>
      <c r="G18" s="97"/>
      <c r="H18" s="90">
        <v>20.059999999999967</v>
      </c>
      <c r="I18" s="88" t="s">
        <v>130</v>
      </c>
      <c r="J18" s="89">
        <v>0.01</v>
      </c>
      <c r="K18" s="91">
        <v>1.0899999999999948E-2</v>
      </c>
      <c r="L18" s="90">
        <v>178981825.38987899</v>
      </c>
      <c r="M18" s="98">
        <v>107.43</v>
      </c>
      <c r="N18" s="90"/>
      <c r="O18" s="90">
        <v>192280.175571567</v>
      </c>
      <c r="P18" s="91">
        <v>9.8857109790630865E-3</v>
      </c>
      <c r="Q18" s="91">
        <f t="shared" si="0"/>
        <v>0.44684824220850999</v>
      </c>
      <c r="R18" s="91">
        <f>O18/'סכום נכסי הקרן'!$C$42</f>
        <v>9.7654469662055196E-2</v>
      </c>
    </row>
    <row r="19" spans="2:18">
      <c r="B19" s="102" t="s">
        <v>236</v>
      </c>
      <c r="C19" s="87" t="s">
        <v>237</v>
      </c>
      <c r="D19" s="88" t="s">
        <v>118</v>
      </c>
      <c r="E19" s="87" t="s">
        <v>229</v>
      </c>
      <c r="F19" s="87"/>
      <c r="G19" s="97"/>
      <c r="H19" s="90">
        <v>15.280000000000006</v>
      </c>
      <c r="I19" s="88" t="s">
        <v>130</v>
      </c>
      <c r="J19" s="89">
        <v>2.75E-2</v>
      </c>
      <c r="K19" s="91">
        <v>1.0299999999999927E-2</v>
      </c>
      <c r="L19" s="90">
        <v>44657885.045150004</v>
      </c>
      <c r="M19" s="98">
        <v>150.15</v>
      </c>
      <c r="N19" s="90"/>
      <c r="O19" s="90">
        <v>67053.815784616003</v>
      </c>
      <c r="P19" s="91">
        <v>2.4899203932158558E-3</v>
      </c>
      <c r="Q19" s="91">
        <f t="shared" si="0"/>
        <v>0.15582927167432645</v>
      </c>
      <c r="R19" s="91">
        <f>O19/'סכום נכסי הקרן'!$C$42</f>
        <v>3.4055017891465394E-2</v>
      </c>
    </row>
    <row r="20" spans="2:18">
      <c r="B20" s="102" t="s">
        <v>238</v>
      </c>
      <c r="C20" s="87" t="s">
        <v>239</v>
      </c>
      <c r="D20" s="88" t="s">
        <v>118</v>
      </c>
      <c r="E20" s="87" t="s">
        <v>229</v>
      </c>
      <c r="F20" s="87"/>
      <c r="G20" s="97"/>
      <c r="H20" s="90">
        <v>2.8199999999991627</v>
      </c>
      <c r="I20" s="88" t="s">
        <v>130</v>
      </c>
      <c r="J20" s="89">
        <v>7.4999999999999997E-3</v>
      </c>
      <c r="K20" s="91">
        <v>8.7000000000024141E-3</v>
      </c>
      <c r="L20" s="90">
        <v>728539.03200000001</v>
      </c>
      <c r="M20" s="98">
        <v>108.1</v>
      </c>
      <c r="N20" s="90"/>
      <c r="O20" s="90">
        <v>787.55070816299997</v>
      </c>
      <c r="P20" s="91">
        <v>3.3292124019926326E-5</v>
      </c>
      <c r="Q20" s="91">
        <f t="shared" si="0"/>
        <v>1.8302232590885076E-3</v>
      </c>
      <c r="R20" s="91">
        <f>O20/'סכום נכסי הקרן'!$C$42</f>
        <v>3.9997803470388728E-4</v>
      </c>
    </row>
    <row r="21" spans="2:18">
      <c r="B21" s="102" t="s">
        <v>240</v>
      </c>
      <c r="C21" s="87" t="s">
        <v>241</v>
      </c>
      <c r="D21" s="88" t="s">
        <v>118</v>
      </c>
      <c r="E21" s="87" t="s">
        <v>229</v>
      </c>
      <c r="F21" s="87"/>
      <c r="G21" s="97"/>
      <c r="H21" s="90">
        <v>8.8900000000014785</v>
      </c>
      <c r="I21" s="88" t="s">
        <v>130</v>
      </c>
      <c r="J21" s="89">
        <v>1E-3</v>
      </c>
      <c r="K21" s="91">
        <v>8.2000000000040114E-3</v>
      </c>
      <c r="L21" s="90">
        <v>1821347.58</v>
      </c>
      <c r="M21" s="98">
        <v>101.22</v>
      </c>
      <c r="N21" s="90"/>
      <c r="O21" s="90">
        <v>1843.5681115430004</v>
      </c>
      <c r="P21" s="91">
        <v>1.277270108957488E-4</v>
      </c>
      <c r="Q21" s="91">
        <f t="shared" si="0"/>
        <v>4.2843479187901724E-3</v>
      </c>
      <c r="R21" s="91">
        <f>O21/'סכום נכסי הקרן'!$C$42</f>
        <v>9.3630383727000429E-4</v>
      </c>
    </row>
    <row r="22" spans="2:18">
      <c r="B22" s="102" t="s">
        <v>242</v>
      </c>
      <c r="C22" s="87" t="s">
        <v>243</v>
      </c>
      <c r="D22" s="88" t="s">
        <v>118</v>
      </c>
      <c r="E22" s="87" t="s">
        <v>229</v>
      </c>
      <c r="F22" s="87"/>
      <c r="G22" s="97"/>
      <c r="H22" s="90">
        <v>26.789999999999974</v>
      </c>
      <c r="I22" s="88" t="s">
        <v>130</v>
      </c>
      <c r="J22" s="89">
        <v>5.0000000000000001E-3</v>
      </c>
      <c r="K22" s="91">
        <v>1.1099999999999933E-2</v>
      </c>
      <c r="L22" s="90">
        <v>45810662.919299014</v>
      </c>
      <c r="M22" s="98">
        <v>91.61</v>
      </c>
      <c r="N22" s="90"/>
      <c r="O22" s="90">
        <v>41967.147461348002</v>
      </c>
      <c r="P22" s="91">
        <v>4.4697511620159398E-3</v>
      </c>
      <c r="Q22" s="91">
        <f t="shared" si="0"/>
        <v>9.7529274756818649E-2</v>
      </c>
      <c r="R22" s="91">
        <f>O22/'סכום נכסי הקרן'!$C$42</f>
        <v>2.1314103320244884E-2</v>
      </c>
    </row>
    <row r="23" spans="2:18">
      <c r="B23" s="86"/>
      <c r="C23" s="87"/>
      <c r="D23" s="87"/>
      <c r="E23" s="87"/>
      <c r="F23" s="87"/>
      <c r="G23" s="87"/>
      <c r="H23" s="87"/>
      <c r="I23" s="87"/>
      <c r="J23" s="87"/>
      <c r="K23" s="91"/>
      <c r="L23" s="90"/>
      <c r="M23" s="98"/>
      <c r="N23" s="87"/>
      <c r="O23" s="87"/>
      <c r="P23" s="87"/>
      <c r="Q23" s="91"/>
      <c r="R23" s="87"/>
    </row>
    <row r="24" spans="2:18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2:18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2:18">
      <c r="B26" s="95" t="s">
        <v>110</v>
      </c>
      <c r="C26" s="103"/>
      <c r="D26" s="103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2:18">
      <c r="B27" s="95" t="s">
        <v>199</v>
      </c>
      <c r="C27" s="103"/>
      <c r="D27" s="103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2:18">
      <c r="B28" s="153" t="s">
        <v>207</v>
      </c>
      <c r="C28" s="153"/>
      <c r="D28" s="153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2:18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2:18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2:18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2:18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2:18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2:18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2:18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2:18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2:18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2:18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2:18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2:18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2:18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2:18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2:18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2:18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18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2:18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2:18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2:18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2:18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2:18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2:18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2:18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2:18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2:18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2:18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2:18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2:18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2:18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2:18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2:18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2:18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2:18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2:18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2:18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2:18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2:18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2:18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2:18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2:18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2:18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2:18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2:18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2:18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2:18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2:18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2:18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2:18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2:18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2:18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2:18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2:18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2:18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2:18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2:18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2:18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2:18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2:18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2:18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2:18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2:18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2:18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2:18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2:18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2:18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2:18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2:18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</row>
    <row r="98" spans="2:18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</row>
    <row r="99" spans="2:18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</row>
    <row r="100" spans="2:18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</row>
    <row r="101" spans="2:18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</row>
    <row r="102" spans="2:18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</row>
    <row r="103" spans="2:18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</row>
    <row r="104" spans="2:18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2:18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</row>
    <row r="106" spans="2:18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</row>
    <row r="107" spans="2:18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2:18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</row>
    <row r="109" spans="2:18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</row>
    <row r="110" spans="2:18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</row>
    <row r="111" spans="2:18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</row>
    <row r="112" spans="2:18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</row>
    <row r="113" spans="2:18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</row>
    <row r="114" spans="2:18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</row>
    <row r="115" spans="2:18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</row>
    <row r="116" spans="2:18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</row>
    <row r="117" spans="2:18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</row>
    <row r="118" spans="2:18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</row>
    <row r="119" spans="2:18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</row>
    <row r="120" spans="2:18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</row>
    <row r="121" spans="2:18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</row>
    <row r="122" spans="2:18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8:D28"/>
  </mergeCells>
  <phoneticPr fontId="4" type="noConversion"/>
  <dataValidations count="1">
    <dataValidation allowBlank="1" showInputMessage="1" showErrorMessage="1" sqref="N10:Q10 N9 N1:N7 N32:N1048576 C5:C29 O1:Q9 O11:Q1048576 C32:I1048576 J1:M1048576 E1:I30 D1:D29 C26:D27 A1:B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>
      <selection activeCell="C24" sqref="C24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143</v>
      </c>
      <c r="C1" s="46" t="s" vm="1">
        <v>224</v>
      </c>
    </row>
    <row r="2" spans="2:16">
      <c r="B2" s="46" t="s">
        <v>142</v>
      </c>
      <c r="C2" s="46" t="s">
        <v>225</v>
      </c>
    </row>
    <row r="3" spans="2:16">
      <c r="B3" s="46" t="s">
        <v>144</v>
      </c>
      <c r="C3" s="46" t="s">
        <v>226</v>
      </c>
    </row>
    <row r="4" spans="2:16">
      <c r="B4" s="46" t="s">
        <v>145</v>
      </c>
      <c r="C4" s="46">
        <v>414</v>
      </c>
    </row>
    <row r="6" spans="2:16" ht="26.25" customHeight="1">
      <c r="B6" s="144" t="s">
        <v>183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178</v>
      </c>
      <c r="L7" s="29" t="s">
        <v>201</v>
      </c>
      <c r="M7" s="29" t="s">
        <v>179</v>
      </c>
      <c r="N7" s="29" t="s">
        <v>58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3081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216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207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4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143</v>
      </c>
      <c r="C1" s="46" t="s" vm="1">
        <v>224</v>
      </c>
    </row>
    <row r="2" spans="2:20">
      <c r="B2" s="46" t="s">
        <v>142</v>
      </c>
      <c r="C2" s="46" t="s">
        <v>225</v>
      </c>
    </row>
    <row r="3" spans="2:20">
      <c r="B3" s="46" t="s">
        <v>144</v>
      </c>
      <c r="C3" s="46" t="s">
        <v>226</v>
      </c>
    </row>
    <row r="4" spans="2:20">
      <c r="B4" s="46" t="s">
        <v>145</v>
      </c>
      <c r="C4" s="46">
        <v>414</v>
      </c>
    </row>
    <row r="6" spans="2:20" ht="26.25" customHeight="1">
      <c r="B6" s="150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</row>
    <row r="7" spans="2:20" ht="26.25" customHeight="1">
      <c r="B7" s="150" t="s">
        <v>88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</row>
    <row r="8" spans="2:20" s="3" customFormat="1" ht="63">
      <c r="B8" s="36" t="s">
        <v>113</v>
      </c>
      <c r="C8" s="12" t="s">
        <v>44</v>
      </c>
      <c r="D8" s="12" t="s">
        <v>117</v>
      </c>
      <c r="E8" s="12" t="s">
        <v>186</v>
      </c>
      <c r="F8" s="12" t="s">
        <v>115</v>
      </c>
      <c r="G8" s="12" t="s">
        <v>64</v>
      </c>
      <c r="H8" s="12" t="s">
        <v>14</v>
      </c>
      <c r="I8" s="12" t="s">
        <v>65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201</v>
      </c>
      <c r="P8" s="12" t="s">
        <v>200</v>
      </c>
      <c r="Q8" s="12" t="s">
        <v>61</v>
      </c>
      <c r="R8" s="12" t="s">
        <v>58</v>
      </c>
      <c r="S8" s="12" t="s">
        <v>146</v>
      </c>
      <c r="T8" s="37" t="s">
        <v>148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208</v>
      </c>
      <c r="P9" s="15"/>
      <c r="Q9" s="15" t="s">
        <v>204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149</v>
      </c>
      <c r="T10" s="60" t="s">
        <v>187</v>
      </c>
    </row>
    <row r="11" spans="2:20" s="4" customFormat="1" ht="18" customHeight="1">
      <c r="B11" s="104" t="s">
        <v>3073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5">
        <v>0</v>
      </c>
      <c r="R11" s="87"/>
      <c r="S11" s="106">
        <v>0</v>
      </c>
      <c r="T11" s="106">
        <v>0</v>
      </c>
    </row>
    <row r="12" spans="2:20">
      <c r="B12" s="107" t="s">
        <v>216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07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07" t="s">
        <v>199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07" t="s">
        <v>207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 G12:G32 G34:G705 L12:L487 E12:E32 E34:E204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3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9.570312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143</v>
      </c>
      <c r="C1" s="46" t="s" vm="1">
        <v>224</v>
      </c>
    </row>
    <row r="2" spans="2:21">
      <c r="B2" s="46" t="s">
        <v>142</v>
      </c>
      <c r="C2" s="46" t="s">
        <v>225</v>
      </c>
    </row>
    <row r="3" spans="2:21">
      <c r="B3" s="46" t="s">
        <v>144</v>
      </c>
      <c r="C3" s="46" t="s">
        <v>226</v>
      </c>
    </row>
    <row r="4" spans="2:21">
      <c r="B4" s="46" t="s">
        <v>145</v>
      </c>
      <c r="C4" s="46">
        <v>414</v>
      </c>
    </row>
    <row r="6" spans="2:21" ht="26.25" customHeight="1">
      <c r="B6" s="144" t="s">
        <v>170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6"/>
    </row>
    <row r="7" spans="2:21" ht="26.25" customHeight="1">
      <c r="B7" s="144" t="s">
        <v>89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6"/>
    </row>
    <row r="8" spans="2:21" s="3" customFormat="1" ht="78.75">
      <c r="B8" s="21" t="s">
        <v>113</v>
      </c>
      <c r="C8" s="29" t="s">
        <v>44</v>
      </c>
      <c r="D8" s="29" t="s">
        <v>117</v>
      </c>
      <c r="E8" s="29" t="s">
        <v>186</v>
      </c>
      <c r="F8" s="29" t="s">
        <v>115</v>
      </c>
      <c r="G8" s="29" t="s">
        <v>64</v>
      </c>
      <c r="H8" s="29" t="s">
        <v>14</v>
      </c>
      <c r="I8" s="29" t="s">
        <v>65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201</v>
      </c>
      <c r="P8" s="29" t="s">
        <v>200</v>
      </c>
      <c r="Q8" s="29" t="s">
        <v>215</v>
      </c>
      <c r="R8" s="29" t="s">
        <v>61</v>
      </c>
      <c r="S8" s="12" t="s">
        <v>58</v>
      </c>
      <c r="T8" s="29" t="s">
        <v>146</v>
      </c>
      <c r="U8" s="13" t="s">
        <v>148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208</v>
      </c>
      <c r="P9" s="31"/>
      <c r="Q9" s="15" t="s">
        <v>204</v>
      </c>
      <c r="R9" s="31" t="s">
        <v>204</v>
      </c>
      <c r="S9" s="15" t="s">
        <v>19</v>
      </c>
      <c r="T9" s="31" t="s">
        <v>204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149</v>
      </c>
      <c r="T10" s="18" t="s">
        <v>187</v>
      </c>
      <c r="U10" s="19" t="s">
        <v>210</v>
      </c>
    </row>
    <row r="11" spans="2:21" s="4" customFormat="1" ht="18" customHeight="1">
      <c r="B11" s="74" t="s">
        <v>31</v>
      </c>
      <c r="C11" s="74"/>
      <c r="D11" s="75"/>
      <c r="E11" s="75"/>
      <c r="F11" s="74"/>
      <c r="G11" s="75"/>
      <c r="H11" s="74"/>
      <c r="I11" s="74"/>
      <c r="J11" s="108"/>
      <c r="K11" s="77">
        <v>4.3056620187590475</v>
      </c>
      <c r="L11" s="75"/>
      <c r="M11" s="76"/>
      <c r="N11" s="76">
        <v>3.2369124594639559E-2</v>
      </c>
      <c r="O11" s="77"/>
      <c r="P11" s="109"/>
      <c r="Q11" s="77">
        <f>Q12+Q261</f>
        <v>157.98996923173826</v>
      </c>
      <c r="R11" s="77">
        <f>R12+R261</f>
        <v>109965.22148493701</v>
      </c>
      <c r="S11" s="78"/>
      <c r="T11" s="78">
        <f>IFERROR(R11/$R$11,0)</f>
        <v>1</v>
      </c>
      <c r="U11" s="78">
        <f>R11/'סכום נכסי הקרן'!$C$42</f>
        <v>5.5848687226650873E-2</v>
      </c>
    </row>
    <row r="12" spans="2:21">
      <c r="B12" s="79" t="s">
        <v>194</v>
      </c>
      <c r="C12" s="80"/>
      <c r="D12" s="81"/>
      <c r="E12" s="81"/>
      <c r="F12" s="80"/>
      <c r="G12" s="81"/>
      <c r="H12" s="80"/>
      <c r="I12" s="80"/>
      <c r="J12" s="99"/>
      <c r="K12" s="83">
        <v>4.3134100000656685</v>
      </c>
      <c r="L12" s="81"/>
      <c r="M12" s="82"/>
      <c r="N12" s="82">
        <v>3.2839630209256183E-2</v>
      </c>
      <c r="O12" s="83"/>
      <c r="P12" s="100"/>
      <c r="Q12" s="83">
        <f>Q13+Q171+Q251</f>
        <v>157.98996923173826</v>
      </c>
      <c r="R12" s="83">
        <f>R13+R171+R251</f>
        <v>108881.202300581</v>
      </c>
      <c r="S12" s="84"/>
      <c r="T12" s="84">
        <f t="shared" ref="T12:T75" si="0">IFERROR(R12/$R$11,0)</f>
        <v>0.99014216340659589</v>
      </c>
      <c r="U12" s="84">
        <f>R12/'סכום נכסי הקרן'!$C$42</f>
        <v>5.5298139994014409E-2</v>
      </c>
    </row>
    <row r="13" spans="2:21">
      <c r="B13" s="85" t="s">
        <v>30</v>
      </c>
      <c r="C13" s="80"/>
      <c r="D13" s="81"/>
      <c r="E13" s="81"/>
      <c r="F13" s="80"/>
      <c r="G13" s="81"/>
      <c r="H13" s="80"/>
      <c r="I13" s="80"/>
      <c r="J13" s="99"/>
      <c r="K13" s="83">
        <v>4.3198239448432316</v>
      </c>
      <c r="L13" s="81"/>
      <c r="M13" s="82"/>
      <c r="N13" s="82">
        <v>2.7474488737831461E-2</v>
      </c>
      <c r="O13" s="83"/>
      <c r="P13" s="100"/>
      <c r="Q13" s="83">
        <f>SUM(Q15:Q169)</f>
        <v>144.08173888073824</v>
      </c>
      <c r="R13" s="83">
        <f>SUM(R15:R169)</f>
        <v>91113.777091059994</v>
      </c>
      <c r="S13" s="84"/>
      <c r="T13" s="84">
        <f t="shared" si="0"/>
        <v>0.82856903174191965</v>
      </c>
      <c r="U13" s="84">
        <f>R13/'סכום נכסי הקרן'!$C$42</f>
        <v>4.6274492699443427E-2</v>
      </c>
    </row>
    <row r="14" spans="2:21">
      <c r="B14" s="86" t="s">
        <v>244</v>
      </c>
      <c r="C14" s="87" t="s">
        <v>245</v>
      </c>
      <c r="D14" s="88" t="s">
        <v>118</v>
      </c>
      <c r="E14" s="88" t="s">
        <v>246</v>
      </c>
      <c r="F14" s="87" t="s">
        <v>247</v>
      </c>
      <c r="G14" s="88" t="s">
        <v>248</v>
      </c>
      <c r="H14" s="87" t="s">
        <v>249</v>
      </c>
      <c r="I14" s="87" t="s">
        <v>250</v>
      </c>
      <c r="J14" s="97"/>
      <c r="K14" s="90">
        <v>3.98</v>
      </c>
      <c r="L14" s="88" t="s">
        <v>130</v>
      </c>
      <c r="M14" s="89">
        <v>5.0000000000000001E-4</v>
      </c>
      <c r="N14" s="89">
        <v>2.0396323951751866E-2</v>
      </c>
      <c r="O14" s="90">
        <v>3.4820000000000003E-3</v>
      </c>
      <c r="P14" s="98">
        <v>99.01</v>
      </c>
      <c r="Q14" s="90"/>
      <c r="R14" s="90">
        <v>3.4820000000000003E-6</v>
      </c>
      <c r="S14" s="91">
        <v>2.6216031644234921E-12</v>
      </c>
      <c r="T14" s="91">
        <f t="shared" si="0"/>
        <v>3.1664556784228035E-11</v>
      </c>
      <c r="U14" s="91">
        <f>R14/'סכום נכסי הקרן'!$C$42</f>
        <v>1.7684239280128774E-12</v>
      </c>
    </row>
    <row r="15" spans="2:21">
      <c r="B15" s="86" t="s">
        <v>251</v>
      </c>
      <c r="C15" s="87" t="s">
        <v>252</v>
      </c>
      <c r="D15" s="88" t="s">
        <v>118</v>
      </c>
      <c r="E15" s="88" t="s">
        <v>246</v>
      </c>
      <c r="F15" s="87" t="s">
        <v>253</v>
      </c>
      <c r="G15" s="88" t="s">
        <v>254</v>
      </c>
      <c r="H15" s="87" t="s">
        <v>255</v>
      </c>
      <c r="I15" s="87" t="s">
        <v>128</v>
      </c>
      <c r="J15" s="97"/>
      <c r="K15" s="90">
        <v>2.6999999999972668</v>
      </c>
      <c r="L15" s="88" t="s">
        <v>130</v>
      </c>
      <c r="M15" s="89">
        <v>1E-3</v>
      </c>
      <c r="N15" s="89">
        <v>1.4799999999981781E-2</v>
      </c>
      <c r="O15" s="90">
        <v>531272.05525199999</v>
      </c>
      <c r="P15" s="98">
        <v>103.3</v>
      </c>
      <c r="Q15" s="90"/>
      <c r="R15" s="90">
        <v>548.80404862499995</v>
      </c>
      <c r="S15" s="91">
        <v>3.54181370168E-4</v>
      </c>
      <c r="T15" s="91">
        <f t="shared" si="0"/>
        <v>4.9907056177772979E-3</v>
      </c>
      <c r="U15" s="91">
        <f>R15/'סכום נכסי הקרן'!$C$42</f>
        <v>2.7872435708753375E-4</v>
      </c>
    </row>
    <row r="16" spans="2:21">
      <c r="B16" s="86" t="s">
        <v>256</v>
      </c>
      <c r="C16" s="87" t="s">
        <v>257</v>
      </c>
      <c r="D16" s="88" t="s">
        <v>118</v>
      </c>
      <c r="E16" s="88" t="s">
        <v>246</v>
      </c>
      <c r="F16" s="87" t="s">
        <v>258</v>
      </c>
      <c r="G16" s="88" t="s">
        <v>254</v>
      </c>
      <c r="H16" s="87" t="s">
        <v>255</v>
      </c>
      <c r="I16" s="87" t="s">
        <v>128</v>
      </c>
      <c r="J16" s="97"/>
      <c r="K16" s="90">
        <v>4.7200000000018543</v>
      </c>
      <c r="L16" s="88" t="s">
        <v>130</v>
      </c>
      <c r="M16" s="89">
        <v>2E-3</v>
      </c>
      <c r="N16" s="89">
        <v>1.6999999999982602E-2</v>
      </c>
      <c r="O16" s="90">
        <v>175909.53041100001</v>
      </c>
      <c r="P16" s="98">
        <v>98.04</v>
      </c>
      <c r="Q16" s="90"/>
      <c r="R16" s="90">
        <v>172.46067686900003</v>
      </c>
      <c r="S16" s="91">
        <v>6.1201527349755619E-5</v>
      </c>
      <c r="T16" s="91">
        <f t="shared" si="0"/>
        <v>1.5683201883299404E-3</v>
      </c>
      <c r="U16" s="91">
        <f>R16/'סכום נכסי הקרן'!$C$42</f>
        <v>8.7588623669281043E-5</v>
      </c>
    </row>
    <row r="17" spans="2:21">
      <c r="B17" s="86" t="s">
        <v>259</v>
      </c>
      <c r="C17" s="87" t="s">
        <v>260</v>
      </c>
      <c r="D17" s="88" t="s">
        <v>118</v>
      </c>
      <c r="E17" s="88" t="s">
        <v>246</v>
      </c>
      <c r="F17" s="87" t="s">
        <v>261</v>
      </c>
      <c r="G17" s="88" t="s">
        <v>254</v>
      </c>
      <c r="H17" s="87" t="s">
        <v>255</v>
      </c>
      <c r="I17" s="87" t="s">
        <v>128</v>
      </c>
      <c r="J17" s="97"/>
      <c r="K17" s="90">
        <v>2.4699991646051482</v>
      </c>
      <c r="L17" s="88" t="s">
        <v>130</v>
      </c>
      <c r="M17" s="89">
        <v>8.3000000000000001E-3</v>
      </c>
      <c r="N17" s="89">
        <v>1.4799516725817412E-2</v>
      </c>
      <c r="O17" s="90">
        <v>1.2433999999999999E-2</v>
      </c>
      <c r="P17" s="98">
        <v>106.54</v>
      </c>
      <c r="Q17" s="90"/>
      <c r="R17" s="90">
        <v>1.3243E-5</v>
      </c>
      <c r="S17" s="91">
        <v>4.0875822184584876E-12</v>
      </c>
      <c r="T17" s="91">
        <f t="shared" si="0"/>
        <v>1.2042898492060074E-10</v>
      </c>
      <c r="U17" s="91">
        <f>R17/'סכום נכסי הקרן'!$C$42</f>
        <v>6.7258007118536855E-12</v>
      </c>
    </row>
    <row r="18" spans="2:21">
      <c r="B18" s="86" t="s">
        <v>262</v>
      </c>
      <c r="C18" s="87" t="s">
        <v>263</v>
      </c>
      <c r="D18" s="88" t="s">
        <v>118</v>
      </c>
      <c r="E18" s="88" t="s">
        <v>246</v>
      </c>
      <c r="F18" s="87" t="s">
        <v>264</v>
      </c>
      <c r="G18" s="88" t="s">
        <v>254</v>
      </c>
      <c r="H18" s="87" t="s">
        <v>255</v>
      </c>
      <c r="I18" s="87" t="s">
        <v>128</v>
      </c>
      <c r="J18" s="97"/>
      <c r="K18" s="90">
        <v>1.7399999999994684</v>
      </c>
      <c r="L18" s="88" t="s">
        <v>130</v>
      </c>
      <c r="M18" s="89">
        <v>8.6E-3</v>
      </c>
      <c r="N18" s="89">
        <v>1.4900000000006144E-2</v>
      </c>
      <c r="O18" s="90">
        <v>1010794.282682</v>
      </c>
      <c r="P18" s="98">
        <v>107.95</v>
      </c>
      <c r="Q18" s="90"/>
      <c r="R18" s="90">
        <v>1091.1523857169998</v>
      </c>
      <c r="S18" s="91">
        <v>4.0409933779065791E-4</v>
      </c>
      <c r="T18" s="91">
        <f t="shared" si="0"/>
        <v>9.9227043876455555E-3</v>
      </c>
      <c r="U18" s="91">
        <f>R18/'סכום נכסי הקרן'!$C$42</f>
        <v>5.5417001378813295E-4</v>
      </c>
    </row>
    <row r="19" spans="2:21">
      <c r="B19" s="86" t="s">
        <v>265</v>
      </c>
      <c r="C19" s="87" t="s">
        <v>266</v>
      </c>
      <c r="D19" s="88" t="s">
        <v>118</v>
      </c>
      <c r="E19" s="88" t="s">
        <v>246</v>
      </c>
      <c r="F19" s="87" t="s">
        <v>264</v>
      </c>
      <c r="G19" s="88" t="s">
        <v>254</v>
      </c>
      <c r="H19" s="87" t="s">
        <v>255</v>
      </c>
      <c r="I19" s="87" t="s">
        <v>128</v>
      </c>
      <c r="J19" s="97"/>
      <c r="K19" s="90">
        <v>3.4599999999988613</v>
      </c>
      <c r="L19" s="88" t="s">
        <v>130</v>
      </c>
      <c r="M19" s="89">
        <v>3.8E-3</v>
      </c>
      <c r="N19" s="89">
        <v>1.6499999999990154E-2</v>
      </c>
      <c r="O19" s="90">
        <v>1844279.3022870002</v>
      </c>
      <c r="P19" s="98">
        <v>101.89</v>
      </c>
      <c r="Q19" s="90"/>
      <c r="R19" s="90">
        <v>1879.136214009</v>
      </c>
      <c r="S19" s="91">
        <v>6.1475976742900011E-4</v>
      </c>
      <c r="T19" s="91">
        <f t="shared" si="0"/>
        <v>1.7088459320444359E-2</v>
      </c>
      <c r="U19" s="91">
        <f>R19/'סכום נכסי הקרן'!$C$42</f>
        <v>9.5436801977284388E-4</v>
      </c>
    </row>
    <row r="20" spans="2:21">
      <c r="B20" s="86" t="s">
        <v>267</v>
      </c>
      <c r="C20" s="87" t="s">
        <v>268</v>
      </c>
      <c r="D20" s="88" t="s">
        <v>118</v>
      </c>
      <c r="E20" s="88" t="s">
        <v>246</v>
      </c>
      <c r="F20" s="87" t="s">
        <v>264</v>
      </c>
      <c r="G20" s="88" t="s">
        <v>254</v>
      </c>
      <c r="H20" s="87" t="s">
        <v>255</v>
      </c>
      <c r="I20" s="87" t="s">
        <v>128</v>
      </c>
      <c r="J20" s="97"/>
      <c r="K20" s="90">
        <v>7.4499999999992941</v>
      </c>
      <c r="L20" s="88" t="s">
        <v>130</v>
      </c>
      <c r="M20" s="89">
        <v>2E-3</v>
      </c>
      <c r="N20" s="89">
        <v>1.8400000000028307E-2</v>
      </c>
      <c r="O20" s="90">
        <v>369025.76737899997</v>
      </c>
      <c r="P20" s="98">
        <v>95.74</v>
      </c>
      <c r="Q20" s="90"/>
      <c r="R20" s="90">
        <v>353.30525062499999</v>
      </c>
      <c r="S20" s="91">
        <v>3.8503875930080169E-4</v>
      </c>
      <c r="T20" s="91">
        <f t="shared" si="0"/>
        <v>3.2128817261864524E-3</v>
      </c>
      <c r="U20" s="91">
        <f>R20/'סכום נכסי הקרן'!$C$42</f>
        <v>1.7943522662200933E-4</v>
      </c>
    </row>
    <row r="21" spans="2:21">
      <c r="B21" s="86" t="s">
        <v>269</v>
      </c>
      <c r="C21" s="87" t="s">
        <v>270</v>
      </c>
      <c r="D21" s="88" t="s">
        <v>118</v>
      </c>
      <c r="E21" s="88" t="s">
        <v>246</v>
      </c>
      <c r="F21" s="87" t="s">
        <v>271</v>
      </c>
      <c r="G21" s="88" t="s">
        <v>126</v>
      </c>
      <c r="H21" s="87" t="s">
        <v>249</v>
      </c>
      <c r="I21" s="87" t="s">
        <v>250</v>
      </c>
      <c r="J21" s="97"/>
      <c r="K21" s="90">
        <v>13.149999999997895</v>
      </c>
      <c r="L21" s="88" t="s">
        <v>130</v>
      </c>
      <c r="M21" s="89">
        <v>2.07E-2</v>
      </c>
      <c r="N21" s="89">
        <v>2.1699999999996021E-2</v>
      </c>
      <c r="O21" s="90">
        <v>1628158.2027066962</v>
      </c>
      <c r="P21" s="98">
        <v>105</v>
      </c>
      <c r="Q21" s="90"/>
      <c r="R21" s="90">
        <v>1709.5661053040001</v>
      </c>
      <c r="S21" s="91">
        <v>5.8029225058683399E-4</v>
      </c>
      <c r="T21" s="91">
        <f t="shared" si="0"/>
        <v>1.5546425335379111E-2</v>
      </c>
      <c r="U21" s="91">
        <f>R21/'סכום נכסי הקרן'!$C$42</f>
        <v>8.6824744604806887E-4</v>
      </c>
    </row>
    <row r="22" spans="2:21">
      <c r="B22" s="86" t="s">
        <v>272</v>
      </c>
      <c r="C22" s="87" t="s">
        <v>273</v>
      </c>
      <c r="D22" s="88" t="s">
        <v>118</v>
      </c>
      <c r="E22" s="88" t="s">
        <v>246</v>
      </c>
      <c r="F22" s="87" t="s">
        <v>274</v>
      </c>
      <c r="G22" s="88" t="s">
        <v>254</v>
      </c>
      <c r="H22" s="87" t="s">
        <v>249</v>
      </c>
      <c r="I22" s="87" t="s">
        <v>250</v>
      </c>
      <c r="J22" s="97"/>
      <c r="K22" s="90">
        <v>0.58999999998907238</v>
      </c>
      <c r="L22" s="88" t="s">
        <v>130</v>
      </c>
      <c r="M22" s="89">
        <v>3.5499999999999997E-2</v>
      </c>
      <c r="N22" s="89">
        <v>1.5500000000049672E-2</v>
      </c>
      <c r="O22" s="90">
        <v>59024.586542999998</v>
      </c>
      <c r="P22" s="98">
        <v>119.38</v>
      </c>
      <c r="Q22" s="90"/>
      <c r="R22" s="90">
        <v>70.463547802999997</v>
      </c>
      <c r="S22" s="91">
        <v>8.2814356052312655E-4</v>
      </c>
      <c r="T22" s="91">
        <f t="shared" si="0"/>
        <v>6.4078030173068913E-4</v>
      </c>
      <c r="U22" s="91">
        <f>R22/'סכום נכסי הקרן'!$C$42</f>
        <v>3.5786738652356232E-5</v>
      </c>
    </row>
    <row r="23" spans="2:21">
      <c r="B23" s="86" t="s">
        <v>275</v>
      </c>
      <c r="C23" s="87" t="s">
        <v>276</v>
      </c>
      <c r="D23" s="88" t="s">
        <v>118</v>
      </c>
      <c r="E23" s="88" t="s">
        <v>246</v>
      </c>
      <c r="F23" s="87" t="s">
        <v>274</v>
      </c>
      <c r="G23" s="88" t="s">
        <v>254</v>
      </c>
      <c r="H23" s="87" t="s">
        <v>249</v>
      </c>
      <c r="I23" s="87" t="s">
        <v>250</v>
      </c>
      <c r="J23" s="97"/>
      <c r="K23" s="90">
        <v>3.4399994047727764</v>
      </c>
      <c r="L23" s="88" t="s">
        <v>130</v>
      </c>
      <c r="M23" s="89">
        <v>1.4999999999999999E-2</v>
      </c>
      <c r="N23" s="89">
        <v>1.570042079543912E-2</v>
      </c>
      <c r="O23" s="90">
        <v>1.3553000000000003E-2</v>
      </c>
      <c r="P23" s="98">
        <v>109.01</v>
      </c>
      <c r="Q23" s="90"/>
      <c r="R23" s="90">
        <v>1.4734E-5</v>
      </c>
      <c r="S23" s="91">
        <v>3.6437251524217986E-11</v>
      </c>
      <c r="T23" s="91">
        <f t="shared" si="0"/>
        <v>1.3398781724836754E-10</v>
      </c>
      <c r="U23" s="91">
        <f>R23/'סכום נכסי הקרן'!$C$42</f>
        <v>7.4830436976857366E-12</v>
      </c>
    </row>
    <row r="24" spans="2:21">
      <c r="B24" s="86" t="s">
        <v>277</v>
      </c>
      <c r="C24" s="87" t="s">
        <v>278</v>
      </c>
      <c r="D24" s="88" t="s">
        <v>118</v>
      </c>
      <c r="E24" s="88" t="s">
        <v>246</v>
      </c>
      <c r="F24" s="87" t="s">
        <v>279</v>
      </c>
      <c r="G24" s="88" t="s">
        <v>280</v>
      </c>
      <c r="H24" s="87" t="s">
        <v>255</v>
      </c>
      <c r="I24" s="87" t="s">
        <v>128</v>
      </c>
      <c r="J24" s="97"/>
      <c r="K24" s="90">
        <v>2.8800000000000003</v>
      </c>
      <c r="L24" s="88" t="s">
        <v>130</v>
      </c>
      <c r="M24" s="89">
        <v>8.3000000000000001E-3</v>
      </c>
      <c r="N24" s="89">
        <v>1.6400000000000001E-2</v>
      </c>
      <c r="O24" s="90">
        <v>125032.33883498042</v>
      </c>
      <c r="P24" s="98">
        <v>106.3</v>
      </c>
      <c r="Q24" s="90"/>
      <c r="R24" s="90">
        <v>132.909375775</v>
      </c>
      <c r="S24" s="91">
        <v>9.0716223828427286E-5</v>
      </c>
      <c r="T24" s="91">
        <f t="shared" si="0"/>
        <v>1.208649189082076E-3</v>
      </c>
      <c r="U24" s="91">
        <f>R24/'סכום נכסי הקרן'!$C$42</f>
        <v>6.7501470527790074E-5</v>
      </c>
    </row>
    <row r="25" spans="2:21">
      <c r="B25" s="86" t="s">
        <v>281</v>
      </c>
      <c r="C25" s="87" t="s">
        <v>282</v>
      </c>
      <c r="D25" s="88" t="s">
        <v>118</v>
      </c>
      <c r="E25" s="88" t="s">
        <v>246</v>
      </c>
      <c r="F25" s="87" t="s">
        <v>279</v>
      </c>
      <c r="G25" s="88" t="s">
        <v>280</v>
      </c>
      <c r="H25" s="87" t="s">
        <v>255</v>
      </c>
      <c r="I25" s="87" t="s">
        <v>128</v>
      </c>
      <c r="J25" s="97"/>
      <c r="K25" s="90">
        <v>6.6200000000037074</v>
      </c>
      <c r="L25" s="88" t="s">
        <v>130</v>
      </c>
      <c r="M25" s="89">
        <v>1.6500000000000001E-2</v>
      </c>
      <c r="N25" s="89">
        <v>1.990000000001579E-2</v>
      </c>
      <c r="O25" s="90">
        <v>684369.52613589005</v>
      </c>
      <c r="P25" s="98">
        <v>106.41</v>
      </c>
      <c r="Q25" s="90"/>
      <c r="R25" s="90">
        <v>728.23761611500004</v>
      </c>
      <c r="S25" s="91">
        <v>3.2348353305502303E-4</v>
      </c>
      <c r="T25" s="91">
        <f t="shared" si="0"/>
        <v>6.622435769064983E-3</v>
      </c>
      <c r="U25" s="91">
        <f>R25/'סכום נכסי הקרן'!$C$42</f>
        <v>3.6985434394509536E-4</v>
      </c>
    </row>
    <row r="26" spans="2:21">
      <c r="B26" s="86" t="s">
        <v>283</v>
      </c>
      <c r="C26" s="87" t="s">
        <v>284</v>
      </c>
      <c r="D26" s="88" t="s">
        <v>118</v>
      </c>
      <c r="E26" s="88" t="s">
        <v>246</v>
      </c>
      <c r="F26" s="87" t="s">
        <v>285</v>
      </c>
      <c r="G26" s="88" t="s">
        <v>254</v>
      </c>
      <c r="H26" s="87" t="s">
        <v>255</v>
      </c>
      <c r="I26" s="87" t="s">
        <v>128</v>
      </c>
      <c r="J26" s="97"/>
      <c r="K26" s="90">
        <v>4.8300000000192842</v>
      </c>
      <c r="L26" s="88" t="s">
        <v>130</v>
      </c>
      <c r="M26" s="89">
        <v>1E-3</v>
      </c>
      <c r="N26" s="89">
        <v>1.6500000000092316E-2</v>
      </c>
      <c r="O26" s="90">
        <v>199840.077311</v>
      </c>
      <c r="P26" s="98">
        <v>97.57</v>
      </c>
      <c r="Q26" s="90"/>
      <c r="R26" s="90">
        <v>194.983958728</v>
      </c>
      <c r="S26" s="91">
        <v>6.733421224629056E-5</v>
      </c>
      <c r="T26" s="91">
        <f t="shared" si="0"/>
        <v>1.7731420543240467E-3</v>
      </c>
      <c r="U26" s="91">
        <f>R26/'סכום נכסי הקרן'!$C$42</f>
        <v>9.9027656000364882E-5</v>
      </c>
    </row>
    <row r="27" spans="2:21">
      <c r="B27" s="86" t="s">
        <v>286</v>
      </c>
      <c r="C27" s="87" t="s">
        <v>287</v>
      </c>
      <c r="D27" s="88" t="s">
        <v>118</v>
      </c>
      <c r="E27" s="88" t="s">
        <v>246</v>
      </c>
      <c r="F27" s="87" t="s">
        <v>288</v>
      </c>
      <c r="G27" s="88" t="s">
        <v>254</v>
      </c>
      <c r="H27" s="87" t="s">
        <v>255</v>
      </c>
      <c r="I27" s="87" t="s">
        <v>128</v>
      </c>
      <c r="J27" s="97"/>
      <c r="K27" s="90">
        <v>0.59000067926066246</v>
      </c>
      <c r="L27" s="88" t="s">
        <v>130</v>
      </c>
      <c r="M27" s="89">
        <v>0.05</v>
      </c>
      <c r="N27" s="89">
        <v>1.7600036349316936E-2</v>
      </c>
      <c r="O27" s="90">
        <v>2.7852000000000002E-2</v>
      </c>
      <c r="P27" s="98">
        <v>115.69</v>
      </c>
      <c r="Q27" s="90"/>
      <c r="R27" s="90">
        <v>3.3013000000000004E-5</v>
      </c>
      <c r="S27" s="91">
        <v>2.6512135855464207E-11</v>
      </c>
      <c r="T27" s="91">
        <f t="shared" si="0"/>
        <v>3.0021309968917866E-10</v>
      </c>
      <c r="U27" s="91">
        <f>R27/'סכום נכסי הקרן'!$C$42</f>
        <v>1.6766507505884295E-11</v>
      </c>
    </row>
    <row r="28" spans="2:21">
      <c r="B28" s="86" t="s">
        <v>289</v>
      </c>
      <c r="C28" s="87" t="s">
        <v>290</v>
      </c>
      <c r="D28" s="88" t="s">
        <v>118</v>
      </c>
      <c r="E28" s="88" t="s">
        <v>246</v>
      </c>
      <c r="F28" s="87" t="s">
        <v>288</v>
      </c>
      <c r="G28" s="88" t="s">
        <v>254</v>
      </c>
      <c r="H28" s="87" t="s">
        <v>255</v>
      </c>
      <c r="I28" s="87" t="s">
        <v>128</v>
      </c>
      <c r="J28" s="97"/>
      <c r="K28" s="90">
        <v>0.23999973733074731</v>
      </c>
      <c r="L28" s="88" t="s">
        <v>130</v>
      </c>
      <c r="M28" s="89">
        <v>6.9999999999999993E-3</v>
      </c>
      <c r="N28" s="89">
        <v>1.4099841091430566E-2</v>
      </c>
      <c r="O28" s="90">
        <v>2.3438999999999998E-2</v>
      </c>
      <c r="P28" s="98">
        <v>109.95</v>
      </c>
      <c r="Q28" s="90"/>
      <c r="R28" s="90">
        <v>2.5800999999999999E-5</v>
      </c>
      <c r="S28" s="91">
        <v>3.3025412236795148E-11</v>
      </c>
      <c r="T28" s="91">
        <f t="shared" si="0"/>
        <v>2.3462872762489012E-10</v>
      </c>
      <c r="U28" s="91">
        <f>R28/'סכום נכסי הקרן'!$C$42</f>
        <v>1.3103706423509547E-11</v>
      </c>
    </row>
    <row r="29" spans="2:21">
      <c r="B29" s="86" t="s">
        <v>291</v>
      </c>
      <c r="C29" s="87" t="s">
        <v>292</v>
      </c>
      <c r="D29" s="88" t="s">
        <v>118</v>
      </c>
      <c r="E29" s="88" t="s">
        <v>246</v>
      </c>
      <c r="F29" s="87" t="s">
        <v>288</v>
      </c>
      <c r="G29" s="88" t="s">
        <v>254</v>
      </c>
      <c r="H29" s="87" t="s">
        <v>255</v>
      </c>
      <c r="I29" s="87" t="s">
        <v>128</v>
      </c>
      <c r="J29" s="97"/>
      <c r="K29" s="90">
        <v>2.7700000000253833</v>
      </c>
      <c r="L29" s="88" t="s">
        <v>130</v>
      </c>
      <c r="M29" s="89">
        <v>6.0000000000000001E-3</v>
      </c>
      <c r="N29" s="89">
        <v>1.4700000000148069E-2</v>
      </c>
      <c r="O29" s="90">
        <v>70942.796321000002</v>
      </c>
      <c r="P29" s="98">
        <v>106.62</v>
      </c>
      <c r="Q29" s="90"/>
      <c r="R29" s="90">
        <v>75.639210304000002</v>
      </c>
      <c r="S29" s="91">
        <v>5.3161099559485332E-5</v>
      </c>
      <c r="T29" s="91">
        <f t="shared" si="0"/>
        <v>6.8784665990384087E-4</v>
      </c>
      <c r="U29" s="91">
        <f>R29/'סכום נכסי הקרן'!$C$42</f>
        <v>3.8415332968866106E-5</v>
      </c>
    </row>
    <row r="30" spans="2:21">
      <c r="B30" s="86" t="s">
        <v>293</v>
      </c>
      <c r="C30" s="87" t="s">
        <v>294</v>
      </c>
      <c r="D30" s="88" t="s">
        <v>118</v>
      </c>
      <c r="E30" s="88" t="s">
        <v>246</v>
      </c>
      <c r="F30" s="87" t="s">
        <v>288</v>
      </c>
      <c r="G30" s="88" t="s">
        <v>254</v>
      </c>
      <c r="H30" s="87" t="s">
        <v>255</v>
      </c>
      <c r="I30" s="87" t="s">
        <v>128</v>
      </c>
      <c r="J30" s="97"/>
      <c r="K30" s="90">
        <v>4.2599999999951672</v>
      </c>
      <c r="L30" s="88" t="s">
        <v>130</v>
      </c>
      <c r="M30" s="89">
        <v>1.7500000000000002E-2</v>
      </c>
      <c r="N30" s="89">
        <v>1.6500000000004171E-2</v>
      </c>
      <c r="O30" s="90">
        <v>222701.69296000001</v>
      </c>
      <c r="P30" s="98">
        <v>107.76</v>
      </c>
      <c r="Q30" s="90"/>
      <c r="R30" s="90">
        <v>239.98335656599997</v>
      </c>
      <c r="S30" s="91">
        <v>6.7445799677246773E-5</v>
      </c>
      <c r="T30" s="91">
        <f t="shared" si="0"/>
        <v>2.1823568699752293E-3</v>
      </c>
      <c r="U30" s="91">
        <f>R30/'סכום נכסי הקרן'!$C$42</f>
        <v>1.2188176624817938E-4</v>
      </c>
    </row>
    <row r="31" spans="2:21">
      <c r="B31" s="86" t="s">
        <v>295</v>
      </c>
      <c r="C31" s="87" t="s">
        <v>296</v>
      </c>
      <c r="D31" s="88" t="s">
        <v>118</v>
      </c>
      <c r="E31" s="88" t="s">
        <v>246</v>
      </c>
      <c r="F31" s="87" t="s">
        <v>297</v>
      </c>
      <c r="G31" s="88" t="s">
        <v>298</v>
      </c>
      <c r="H31" s="87" t="s">
        <v>299</v>
      </c>
      <c r="I31" s="87" t="s">
        <v>128</v>
      </c>
      <c r="J31" s="97"/>
      <c r="K31" s="90">
        <v>4.8299999999980843</v>
      </c>
      <c r="L31" s="88" t="s">
        <v>130</v>
      </c>
      <c r="M31" s="89">
        <v>3.85E-2</v>
      </c>
      <c r="N31" s="89">
        <v>2.0499999999991175E-2</v>
      </c>
      <c r="O31" s="90">
        <v>1330478.1408619999</v>
      </c>
      <c r="P31" s="98">
        <v>119.26</v>
      </c>
      <c r="Q31" s="90"/>
      <c r="R31" s="90">
        <v>1586.7283017880002</v>
      </c>
      <c r="S31" s="91">
        <v>5.0968331027287166E-4</v>
      </c>
      <c r="T31" s="91">
        <f t="shared" si="0"/>
        <v>1.4429364851553085E-2</v>
      </c>
      <c r="U31" s="91">
        <f>R31/'סכום נכסי הקרן'!$C$42</f>
        <v>8.0586108447361783E-4</v>
      </c>
    </row>
    <row r="32" spans="2:21">
      <c r="B32" s="86" t="s">
        <v>300</v>
      </c>
      <c r="C32" s="87" t="s">
        <v>301</v>
      </c>
      <c r="D32" s="88" t="s">
        <v>118</v>
      </c>
      <c r="E32" s="88" t="s">
        <v>246</v>
      </c>
      <c r="F32" s="87" t="s">
        <v>297</v>
      </c>
      <c r="G32" s="88" t="s">
        <v>298</v>
      </c>
      <c r="H32" s="87" t="s">
        <v>299</v>
      </c>
      <c r="I32" s="87" t="s">
        <v>128</v>
      </c>
      <c r="J32" s="97"/>
      <c r="K32" s="90">
        <v>2.5200000000005884</v>
      </c>
      <c r="L32" s="88" t="s">
        <v>130</v>
      </c>
      <c r="M32" s="89">
        <v>4.4999999999999998E-2</v>
      </c>
      <c r="N32" s="89">
        <v>1.8100000000000002E-2</v>
      </c>
      <c r="O32" s="90">
        <v>1433546.2376639999</v>
      </c>
      <c r="P32" s="98">
        <v>118.6</v>
      </c>
      <c r="Q32" s="90"/>
      <c r="R32" s="90">
        <v>1700.1857966</v>
      </c>
      <c r="S32" s="91">
        <v>4.8502645269216837E-4</v>
      </c>
      <c r="T32" s="91">
        <f t="shared" si="0"/>
        <v>1.5461122831757228E-2</v>
      </c>
      <c r="U32" s="91">
        <f>R32/'סכום נכסי הקרן'!$C$42</f>
        <v>8.634834132036401E-4</v>
      </c>
    </row>
    <row r="33" spans="2:21">
      <c r="B33" s="86" t="s">
        <v>302</v>
      </c>
      <c r="C33" s="87" t="s">
        <v>303</v>
      </c>
      <c r="D33" s="88" t="s">
        <v>118</v>
      </c>
      <c r="E33" s="88" t="s">
        <v>246</v>
      </c>
      <c r="F33" s="87" t="s">
        <v>297</v>
      </c>
      <c r="G33" s="88" t="s">
        <v>298</v>
      </c>
      <c r="H33" s="87" t="s">
        <v>299</v>
      </c>
      <c r="I33" s="87" t="s">
        <v>128</v>
      </c>
      <c r="J33" s="97"/>
      <c r="K33" s="90">
        <v>7.2700000000014091</v>
      </c>
      <c r="L33" s="88" t="s">
        <v>130</v>
      </c>
      <c r="M33" s="89">
        <v>2.3900000000000001E-2</v>
      </c>
      <c r="N33" s="89">
        <v>2.1800000000004552E-2</v>
      </c>
      <c r="O33" s="90">
        <v>1877391.9533550001</v>
      </c>
      <c r="P33" s="98">
        <v>109.95</v>
      </c>
      <c r="Q33" s="90"/>
      <c r="R33" s="90">
        <v>2064.1924620669997</v>
      </c>
      <c r="S33" s="91">
        <v>4.8272576753443172E-4</v>
      </c>
      <c r="T33" s="91">
        <f t="shared" si="0"/>
        <v>1.8771320915765645E-2</v>
      </c>
      <c r="U33" s="91">
        <f>R33/'סכום נכסי הקרן'!$C$42</f>
        <v>1.0483536306556851E-3</v>
      </c>
    </row>
    <row r="34" spans="2:21">
      <c r="B34" s="86" t="s">
        <v>304</v>
      </c>
      <c r="C34" s="87" t="s">
        <v>305</v>
      </c>
      <c r="D34" s="88" t="s">
        <v>118</v>
      </c>
      <c r="E34" s="88" t="s">
        <v>246</v>
      </c>
      <c r="F34" s="87" t="s">
        <v>297</v>
      </c>
      <c r="G34" s="88" t="s">
        <v>298</v>
      </c>
      <c r="H34" s="87" t="s">
        <v>299</v>
      </c>
      <c r="I34" s="87" t="s">
        <v>128</v>
      </c>
      <c r="J34" s="97"/>
      <c r="K34" s="90">
        <v>4.4600000000015099</v>
      </c>
      <c r="L34" s="88" t="s">
        <v>130</v>
      </c>
      <c r="M34" s="89">
        <v>0.01</v>
      </c>
      <c r="N34" s="89">
        <v>1.8299999999985519E-2</v>
      </c>
      <c r="O34" s="90">
        <v>308917.15294399997</v>
      </c>
      <c r="P34" s="98">
        <v>102.84</v>
      </c>
      <c r="Q34" s="90"/>
      <c r="R34" s="90">
        <v>317.69039076199999</v>
      </c>
      <c r="S34" s="91">
        <v>2.5705801245359854E-4</v>
      </c>
      <c r="T34" s="91">
        <f t="shared" si="0"/>
        <v>2.8890078742351928E-3</v>
      </c>
      <c r="U34" s="91">
        <f>R34/'סכום נכסי הקרן'!$C$42</f>
        <v>1.6134729716349279E-4</v>
      </c>
    </row>
    <row r="35" spans="2:21">
      <c r="B35" s="86" t="s">
        <v>306</v>
      </c>
      <c r="C35" s="87" t="s">
        <v>307</v>
      </c>
      <c r="D35" s="88" t="s">
        <v>118</v>
      </c>
      <c r="E35" s="88" t="s">
        <v>246</v>
      </c>
      <c r="F35" s="87" t="s">
        <v>297</v>
      </c>
      <c r="G35" s="88" t="s">
        <v>298</v>
      </c>
      <c r="H35" s="87" t="s">
        <v>299</v>
      </c>
      <c r="I35" s="87" t="s">
        <v>128</v>
      </c>
      <c r="J35" s="97"/>
      <c r="K35" s="90">
        <v>12.250000000001604</v>
      </c>
      <c r="L35" s="88" t="s">
        <v>130</v>
      </c>
      <c r="M35" s="89">
        <v>1.2500000000000001E-2</v>
      </c>
      <c r="N35" s="89">
        <v>2.429999999999782E-2</v>
      </c>
      <c r="O35" s="90">
        <v>840265.54221699992</v>
      </c>
      <c r="P35" s="98">
        <v>92.8</v>
      </c>
      <c r="Q35" s="90"/>
      <c r="R35" s="90">
        <v>779.76642461899996</v>
      </c>
      <c r="S35" s="91">
        <v>1.9578079904512461E-4</v>
      </c>
      <c r="T35" s="91">
        <f t="shared" si="0"/>
        <v>7.0910276366406635E-3</v>
      </c>
      <c r="U35" s="91">
        <f>R35/'סכום נכסי הקרן'!$C$42</f>
        <v>3.9602458459428176E-4</v>
      </c>
    </row>
    <row r="36" spans="2:21">
      <c r="B36" s="86" t="s">
        <v>308</v>
      </c>
      <c r="C36" s="87" t="s">
        <v>309</v>
      </c>
      <c r="D36" s="88" t="s">
        <v>118</v>
      </c>
      <c r="E36" s="88" t="s">
        <v>246</v>
      </c>
      <c r="F36" s="87" t="s">
        <v>310</v>
      </c>
      <c r="G36" s="88" t="s">
        <v>126</v>
      </c>
      <c r="H36" s="87" t="s">
        <v>299</v>
      </c>
      <c r="I36" s="87" t="s">
        <v>128</v>
      </c>
      <c r="J36" s="97"/>
      <c r="K36" s="90">
        <v>6.8999999999836348</v>
      </c>
      <c r="L36" s="88" t="s">
        <v>130</v>
      </c>
      <c r="M36" s="89">
        <v>2.6499999999999999E-2</v>
      </c>
      <c r="N36" s="89">
        <v>1.9799999999958181E-2</v>
      </c>
      <c r="O36" s="90">
        <v>193712.68344859069</v>
      </c>
      <c r="P36" s="98">
        <v>113.56</v>
      </c>
      <c r="Q36" s="90"/>
      <c r="R36" s="90">
        <v>219.98012370399999</v>
      </c>
      <c r="S36" s="91">
        <v>1.2844098643013818E-4</v>
      </c>
      <c r="T36" s="91">
        <f t="shared" si="0"/>
        <v>2.0004517858778904E-3</v>
      </c>
      <c r="U36" s="91">
        <f>R36/'סכום נכסי הקרן'!$C$42</f>
        <v>1.1172260610148946E-4</v>
      </c>
    </row>
    <row r="37" spans="2:21">
      <c r="B37" s="86" t="s">
        <v>311</v>
      </c>
      <c r="C37" s="87" t="s">
        <v>312</v>
      </c>
      <c r="D37" s="88" t="s">
        <v>118</v>
      </c>
      <c r="E37" s="88" t="s">
        <v>246</v>
      </c>
      <c r="F37" s="87" t="s">
        <v>313</v>
      </c>
      <c r="G37" s="88" t="s">
        <v>280</v>
      </c>
      <c r="H37" s="87" t="s">
        <v>314</v>
      </c>
      <c r="I37" s="87" t="s">
        <v>250</v>
      </c>
      <c r="J37" s="97"/>
      <c r="K37" s="90">
        <v>1.2399999999915083</v>
      </c>
      <c r="L37" s="88" t="s">
        <v>130</v>
      </c>
      <c r="M37" s="89">
        <v>6.5000000000000006E-3</v>
      </c>
      <c r="N37" s="89">
        <v>1.2999999999929235E-2</v>
      </c>
      <c r="O37" s="90">
        <v>131937.41907</v>
      </c>
      <c r="P37" s="98">
        <v>107.11</v>
      </c>
      <c r="Q37" s="90"/>
      <c r="R37" s="90">
        <v>141.31817143000001</v>
      </c>
      <c r="S37" s="91">
        <v>2.9132271040081505E-4</v>
      </c>
      <c r="T37" s="91">
        <f t="shared" si="0"/>
        <v>1.2851169626331149E-3</v>
      </c>
      <c r="U37" s="91">
        <f>R37/'סכום נכסי הקרן'!$C$42</f>
        <v>7.1772095295760422E-5</v>
      </c>
    </row>
    <row r="38" spans="2:21">
      <c r="B38" s="86" t="s">
        <v>315</v>
      </c>
      <c r="C38" s="87" t="s">
        <v>316</v>
      </c>
      <c r="D38" s="88" t="s">
        <v>118</v>
      </c>
      <c r="E38" s="88" t="s">
        <v>246</v>
      </c>
      <c r="F38" s="87" t="s">
        <v>313</v>
      </c>
      <c r="G38" s="88" t="s">
        <v>280</v>
      </c>
      <c r="H38" s="87" t="s">
        <v>299</v>
      </c>
      <c r="I38" s="87" t="s">
        <v>128</v>
      </c>
      <c r="J38" s="97"/>
      <c r="K38" s="90">
        <v>3.5899999999998786</v>
      </c>
      <c r="L38" s="88" t="s">
        <v>130</v>
      </c>
      <c r="M38" s="89">
        <v>1.34E-2</v>
      </c>
      <c r="N38" s="89">
        <v>2.1100000000001881E-2</v>
      </c>
      <c r="O38" s="90">
        <v>2780043.3811309999</v>
      </c>
      <c r="P38" s="98">
        <v>106.99</v>
      </c>
      <c r="Q38" s="90"/>
      <c r="R38" s="90">
        <v>2974.3684587040002</v>
      </c>
      <c r="S38" s="91">
        <v>7.8660745010237035E-4</v>
      </c>
      <c r="T38" s="91">
        <f t="shared" si="0"/>
        <v>2.7048265065436422E-2</v>
      </c>
      <c r="U38" s="91">
        <f>R38/'סכום נכסי הקרן'!$C$42</f>
        <v>1.510610095663106E-3</v>
      </c>
    </row>
    <row r="39" spans="2:21">
      <c r="B39" s="86" t="s">
        <v>317</v>
      </c>
      <c r="C39" s="87" t="s">
        <v>318</v>
      </c>
      <c r="D39" s="88" t="s">
        <v>118</v>
      </c>
      <c r="E39" s="88" t="s">
        <v>246</v>
      </c>
      <c r="F39" s="87" t="s">
        <v>313</v>
      </c>
      <c r="G39" s="88" t="s">
        <v>280</v>
      </c>
      <c r="H39" s="87" t="s">
        <v>299</v>
      </c>
      <c r="I39" s="87" t="s">
        <v>128</v>
      </c>
      <c r="J39" s="97"/>
      <c r="K39" s="90">
        <v>3.7599999999995934</v>
      </c>
      <c r="L39" s="88" t="s">
        <v>130</v>
      </c>
      <c r="M39" s="89">
        <v>1.77E-2</v>
      </c>
      <c r="N39" s="89">
        <v>2.2199999999993135E-2</v>
      </c>
      <c r="O39" s="90">
        <v>1483722.4133575305</v>
      </c>
      <c r="P39" s="98">
        <v>106.04</v>
      </c>
      <c r="Q39" s="90"/>
      <c r="R39" s="90">
        <v>1573.3392392640001</v>
      </c>
      <c r="S39" s="91">
        <v>4.9455160683904513E-4</v>
      </c>
      <c r="T39" s="91">
        <f t="shared" si="0"/>
        <v>1.4307607605551137E-2</v>
      </c>
      <c r="U39" s="91">
        <f>R39/'סכום נכסי הקרן'!$C$42</f>
        <v>7.9906110212407666E-4</v>
      </c>
    </row>
    <row r="40" spans="2:21">
      <c r="B40" s="86" t="s">
        <v>319</v>
      </c>
      <c r="C40" s="87" t="s">
        <v>320</v>
      </c>
      <c r="D40" s="88" t="s">
        <v>118</v>
      </c>
      <c r="E40" s="88" t="s">
        <v>246</v>
      </c>
      <c r="F40" s="87" t="s">
        <v>313</v>
      </c>
      <c r="G40" s="88" t="s">
        <v>280</v>
      </c>
      <c r="H40" s="87" t="s">
        <v>299</v>
      </c>
      <c r="I40" s="87" t="s">
        <v>128</v>
      </c>
      <c r="J40" s="97"/>
      <c r="K40" s="90">
        <v>7.0299999999979805</v>
      </c>
      <c r="L40" s="88" t="s">
        <v>130</v>
      </c>
      <c r="M40" s="89">
        <v>2.4799999999999999E-2</v>
      </c>
      <c r="N40" s="89">
        <v>2.5299999999993581E-2</v>
      </c>
      <c r="O40" s="90">
        <v>2362418.4555248544</v>
      </c>
      <c r="P40" s="98">
        <v>107.5</v>
      </c>
      <c r="Q40" s="90"/>
      <c r="R40" s="90">
        <v>2539.5998491710002</v>
      </c>
      <c r="S40" s="91">
        <v>7.1708168958624862E-4</v>
      </c>
      <c r="T40" s="91">
        <f t="shared" si="0"/>
        <v>2.309457312845838E-2</v>
      </c>
      <c r="U40" s="91">
        <f>R40/'סכום נכסי הקרן'!$C$42</f>
        <v>1.2898015912842879E-3</v>
      </c>
    </row>
    <row r="41" spans="2:21">
      <c r="B41" s="86" t="s">
        <v>321</v>
      </c>
      <c r="C41" s="87" t="s">
        <v>322</v>
      </c>
      <c r="D41" s="88" t="s">
        <v>118</v>
      </c>
      <c r="E41" s="88" t="s">
        <v>246</v>
      </c>
      <c r="F41" s="87" t="s">
        <v>313</v>
      </c>
      <c r="G41" s="88" t="s">
        <v>280</v>
      </c>
      <c r="H41" s="87" t="s">
        <v>314</v>
      </c>
      <c r="I41" s="87" t="s">
        <v>250</v>
      </c>
      <c r="J41" s="97"/>
      <c r="K41" s="90">
        <v>8.4399999999978608</v>
      </c>
      <c r="L41" s="88" t="s">
        <v>130</v>
      </c>
      <c r="M41" s="89">
        <v>9.0000000000000011E-3</v>
      </c>
      <c r="N41" s="89">
        <v>2.6799999999985905E-2</v>
      </c>
      <c r="O41" s="90">
        <v>833239.74729399988</v>
      </c>
      <c r="P41" s="98">
        <v>91.48</v>
      </c>
      <c r="Q41" s="90">
        <v>3.9825437340000001</v>
      </c>
      <c r="R41" s="90">
        <v>766.23030098099991</v>
      </c>
      <c r="S41" s="91">
        <v>4.3771879500377177E-4</v>
      </c>
      <c r="T41" s="91">
        <f t="shared" si="0"/>
        <v>6.967933048595349E-3</v>
      </c>
      <c r="U41" s="91">
        <f>R41/'סכום נכסי הקרן'!$C$42</f>
        <v>3.8914991344724556E-4</v>
      </c>
    </row>
    <row r="42" spans="2:21">
      <c r="B42" s="86" t="s">
        <v>323</v>
      </c>
      <c r="C42" s="87" t="s">
        <v>324</v>
      </c>
      <c r="D42" s="88" t="s">
        <v>118</v>
      </c>
      <c r="E42" s="88" t="s">
        <v>246</v>
      </c>
      <c r="F42" s="87" t="s">
        <v>313</v>
      </c>
      <c r="G42" s="88" t="s">
        <v>280</v>
      </c>
      <c r="H42" s="87" t="s">
        <v>314</v>
      </c>
      <c r="I42" s="87" t="s">
        <v>250</v>
      </c>
      <c r="J42" s="97"/>
      <c r="K42" s="90">
        <v>11.890000000002697</v>
      </c>
      <c r="L42" s="88" t="s">
        <v>130</v>
      </c>
      <c r="M42" s="89">
        <v>1.6899999999999998E-2</v>
      </c>
      <c r="N42" s="89">
        <v>2.8899999999999589E-2</v>
      </c>
      <c r="O42" s="90">
        <v>783101.43894500006</v>
      </c>
      <c r="P42" s="98">
        <v>92.36</v>
      </c>
      <c r="Q42" s="90">
        <v>7.028340343</v>
      </c>
      <c r="R42" s="90">
        <v>730.30078442699994</v>
      </c>
      <c r="S42" s="91">
        <v>2.9243008127420269E-4</v>
      </c>
      <c r="T42" s="91">
        <f t="shared" si="0"/>
        <v>6.6411977765809919E-3</v>
      </c>
      <c r="U42" s="91">
        <f>R42/'סכום נכסי הקרן'!$C$42</f>
        <v>3.7090217743460102E-4</v>
      </c>
    </row>
    <row r="43" spans="2:21">
      <c r="B43" s="86" t="s">
        <v>325</v>
      </c>
      <c r="C43" s="87" t="s">
        <v>326</v>
      </c>
      <c r="D43" s="88" t="s">
        <v>118</v>
      </c>
      <c r="E43" s="88" t="s">
        <v>246</v>
      </c>
      <c r="F43" s="87" t="s">
        <v>288</v>
      </c>
      <c r="G43" s="88" t="s">
        <v>254</v>
      </c>
      <c r="H43" s="87" t="s">
        <v>299</v>
      </c>
      <c r="I43" s="87" t="s">
        <v>128</v>
      </c>
      <c r="J43" s="97"/>
      <c r="K43" s="90">
        <v>0.40999999999928122</v>
      </c>
      <c r="L43" s="88" t="s">
        <v>130</v>
      </c>
      <c r="M43" s="89">
        <v>4.2000000000000003E-2</v>
      </c>
      <c r="N43" s="89">
        <v>1.4200000000093431E-2</v>
      </c>
      <c r="O43" s="90">
        <v>48858.510492000001</v>
      </c>
      <c r="P43" s="98">
        <v>113.91</v>
      </c>
      <c r="Q43" s="90"/>
      <c r="R43" s="90">
        <v>55.654728144000011</v>
      </c>
      <c r="S43" s="91">
        <v>1.4690813266361548E-4</v>
      </c>
      <c r="T43" s="91">
        <f t="shared" si="0"/>
        <v>5.061120906451643E-4</v>
      </c>
      <c r="U43" s="91">
        <f>R43/'סכום נכסי הקרן'!$C$42</f>
        <v>2.8265695852068157E-5</v>
      </c>
    </row>
    <row r="44" spans="2:21">
      <c r="B44" s="86" t="s">
        <v>327</v>
      </c>
      <c r="C44" s="87" t="s">
        <v>328</v>
      </c>
      <c r="D44" s="88" t="s">
        <v>118</v>
      </c>
      <c r="E44" s="88" t="s">
        <v>246</v>
      </c>
      <c r="F44" s="87" t="s">
        <v>329</v>
      </c>
      <c r="G44" s="88" t="s">
        <v>280</v>
      </c>
      <c r="H44" s="87" t="s">
        <v>330</v>
      </c>
      <c r="I44" s="87" t="s">
        <v>128</v>
      </c>
      <c r="J44" s="97"/>
      <c r="K44" s="90">
        <v>2.689999999999598</v>
      </c>
      <c r="L44" s="88" t="s">
        <v>130</v>
      </c>
      <c r="M44" s="89">
        <v>3.2000000000000001E-2</v>
      </c>
      <c r="N44" s="89">
        <v>1.87999999999959E-2</v>
      </c>
      <c r="O44" s="90">
        <v>1121360.9715239999</v>
      </c>
      <c r="P44" s="98">
        <v>113.1</v>
      </c>
      <c r="Q44" s="90"/>
      <c r="R44" s="90">
        <v>1268.259313779</v>
      </c>
      <c r="S44" s="91">
        <v>6.3947791347757727E-4</v>
      </c>
      <c r="T44" s="91">
        <f t="shared" si="0"/>
        <v>1.1533276581930275E-2</v>
      </c>
      <c r="U44" s="91">
        <f>R44/'סכום נכסי הקרן'!$C$42</f>
        <v>6.4411835652268101E-4</v>
      </c>
    </row>
    <row r="45" spans="2:21">
      <c r="B45" s="86" t="s">
        <v>331</v>
      </c>
      <c r="C45" s="87" t="s">
        <v>332</v>
      </c>
      <c r="D45" s="88" t="s">
        <v>118</v>
      </c>
      <c r="E45" s="88" t="s">
        <v>246</v>
      </c>
      <c r="F45" s="87" t="s">
        <v>329</v>
      </c>
      <c r="G45" s="88" t="s">
        <v>280</v>
      </c>
      <c r="H45" s="87" t="s">
        <v>330</v>
      </c>
      <c r="I45" s="87" t="s">
        <v>128</v>
      </c>
      <c r="J45" s="97"/>
      <c r="K45" s="90">
        <v>5.0000000000022524</v>
      </c>
      <c r="L45" s="88" t="s">
        <v>130</v>
      </c>
      <c r="M45" s="89">
        <v>1.1399999999999999E-2</v>
      </c>
      <c r="N45" s="89">
        <v>2.4400000000015763E-2</v>
      </c>
      <c r="O45" s="90">
        <v>888995.23360899999</v>
      </c>
      <c r="P45" s="98">
        <v>99.9</v>
      </c>
      <c r="Q45" s="90"/>
      <c r="R45" s="90">
        <v>888.10622726500003</v>
      </c>
      <c r="S45" s="91">
        <v>3.762173632264811E-4</v>
      </c>
      <c r="T45" s="91">
        <f t="shared" si="0"/>
        <v>8.0762464283914755E-3</v>
      </c>
      <c r="U45" s="91">
        <f>R45/'סכום נכסי הקרן'!$C$42</f>
        <v>4.5104776074459172E-4</v>
      </c>
    </row>
    <row r="46" spans="2:21">
      <c r="B46" s="86" t="s">
        <v>333</v>
      </c>
      <c r="C46" s="87" t="s">
        <v>334</v>
      </c>
      <c r="D46" s="88" t="s">
        <v>118</v>
      </c>
      <c r="E46" s="88" t="s">
        <v>246</v>
      </c>
      <c r="F46" s="87" t="s">
        <v>329</v>
      </c>
      <c r="G46" s="88" t="s">
        <v>280</v>
      </c>
      <c r="H46" s="87" t="s">
        <v>330</v>
      </c>
      <c r="I46" s="87" t="s">
        <v>128</v>
      </c>
      <c r="J46" s="97"/>
      <c r="K46" s="90">
        <v>7.1900000000029163</v>
      </c>
      <c r="L46" s="88" t="s">
        <v>130</v>
      </c>
      <c r="M46" s="89">
        <v>9.1999999999999998E-3</v>
      </c>
      <c r="N46" s="89">
        <v>2.6900000000006589E-2</v>
      </c>
      <c r="O46" s="90">
        <v>1152328.62916</v>
      </c>
      <c r="P46" s="98">
        <v>96.16</v>
      </c>
      <c r="Q46" s="90"/>
      <c r="R46" s="90">
        <v>1108.0791944829998</v>
      </c>
      <c r="S46" s="91">
        <v>5.757290634080635E-4</v>
      </c>
      <c r="T46" s="91">
        <f t="shared" si="0"/>
        <v>1.0076633134729639E-2</v>
      </c>
      <c r="U46" s="91">
        <f>R46/'סכום נכסי הקרן'!$C$42</f>
        <v>5.6276673223922208E-4</v>
      </c>
    </row>
    <row r="47" spans="2:21">
      <c r="B47" s="86" t="s">
        <v>335</v>
      </c>
      <c r="C47" s="87" t="s">
        <v>336</v>
      </c>
      <c r="D47" s="88" t="s">
        <v>118</v>
      </c>
      <c r="E47" s="88" t="s">
        <v>246</v>
      </c>
      <c r="F47" s="87" t="s">
        <v>337</v>
      </c>
      <c r="G47" s="88" t="s">
        <v>280</v>
      </c>
      <c r="H47" s="87" t="s">
        <v>338</v>
      </c>
      <c r="I47" s="87" t="s">
        <v>250</v>
      </c>
      <c r="J47" s="97"/>
      <c r="K47" s="90">
        <v>2.8299999999991905</v>
      </c>
      <c r="L47" s="88" t="s">
        <v>130</v>
      </c>
      <c r="M47" s="89">
        <v>2.3399999999999997E-2</v>
      </c>
      <c r="N47" s="89">
        <v>2.1000000000001053E-2</v>
      </c>
      <c r="O47" s="90">
        <v>861169.99585999991</v>
      </c>
      <c r="P47" s="98">
        <v>110.4</v>
      </c>
      <c r="Q47" s="90"/>
      <c r="R47" s="90">
        <v>950.73172001900002</v>
      </c>
      <c r="S47" s="91">
        <v>2.8065339575138491E-4</v>
      </c>
      <c r="T47" s="91">
        <f t="shared" si="0"/>
        <v>8.6457491485090205E-3</v>
      </c>
      <c r="U47" s="91">
        <f>R47/'סכום נכסי הקרן'!$C$42</f>
        <v>4.828537400351634E-4</v>
      </c>
    </row>
    <row r="48" spans="2:21">
      <c r="B48" s="86" t="s">
        <v>339</v>
      </c>
      <c r="C48" s="87" t="s">
        <v>340</v>
      </c>
      <c r="D48" s="88" t="s">
        <v>118</v>
      </c>
      <c r="E48" s="88" t="s">
        <v>246</v>
      </c>
      <c r="F48" s="87" t="s">
        <v>337</v>
      </c>
      <c r="G48" s="88" t="s">
        <v>280</v>
      </c>
      <c r="H48" s="87" t="s">
        <v>338</v>
      </c>
      <c r="I48" s="87" t="s">
        <v>250</v>
      </c>
      <c r="J48" s="97"/>
      <c r="K48" s="90">
        <v>6.1900000000021063</v>
      </c>
      <c r="L48" s="88" t="s">
        <v>130</v>
      </c>
      <c r="M48" s="89">
        <v>6.5000000000000006E-3</v>
      </c>
      <c r="N48" s="89">
        <v>2.7500000000007411E-2</v>
      </c>
      <c r="O48" s="90">
        <v>1431307.172156</v>
      </c>
      <c r="P48" s="98">
        <v>94.27</v>
      </c>
      <c r="Q48" s="90"/>
      <c r="R48" s="90">
        <v>1349.293229164</v>
      </c>
      <c r="S48" s="91">
        <v>6.2529632795695512E-4</v>
      </c>
      <c r="T48" s="91">
        <f t="shared" si="0"/>
        <v>1.227018152597297E-2</v>
      </c>
      <c r="U48" s="91">
        <f>R48/'סכום נכסי הקרן'!$C$42</f>
        <v>6.8527353025829411E-4</v>
      </c>
    </row>
    <row r="49" spans="2:21">
      <c r="B49" s="86" t="s">
        <v>341</v>
      </c>
      <c r="C49" s="87" t="s">
        <v>342</v>
      </c>
      <c r="D49" s="88" t="s">
        <v>118</v>
      </c>
      <c r="E49" s="88" t="s">
        <v>246</v>
      </c>
      <c r="F49" s="87" t="s">
        <v>343</v>
      </c>
      <c r="G49" s="88" t="s">
        <v>280</v>
      </c>
      <c r="H49" s="87" t="s">
        <v>330</v>
      </c>
      <c r="I49" s="87" t="s">
        <v>128</v>
      </c>
      <c r="J49" s="97"/>
      <c r="K49" s="90">
        <v>2.7900000000031531</v>
      </c>
      <c r="L49" s="88" t="s">
        <v>130</v>
      </c>
      <c r="M49" s="89">
        <v>1.34E-2</v>
      </c>
      <c r="N49" s="89">
        <v>2.1200000000027027E-2</v>
      </c>
      <c r="O49" s="90">
        <v>207710.08571399999</v>
      </c>
      <c r="P49" s="98">
        <v>106.88</v>
      </c>
      <c r="Q49" s="90"/>
      <c r="R49" s="90">
        <v>222.00053427</v>
      </c>
      <c r="S49" s="91">
        <v>3.6174013480322153E-4</v>
      </c>
      <c r="T49" s="91">
        <f t="shared" si="0"/>
        <v>2.0188249636764436E-3</v>
      </c>
      <c r="U49" s="91">
        <f>R49/'סכום נכסי הקרן'!$C$42</f>
        <v>1.127487239617205E-4</v>
      </c>
    </row>
    <row r="50" spans="2:21">
      <c r="B50" s="86" t="s">
        <v>344</v>
      </c>
      <c r="C50" s="87" t="s">
        <v>345</v>
      </c>
      <c r="D50" s="88" t="s">
        <v>118</v>
      </c>
      <c r="E50" s="88" t="s">
        <v>246</v>
      </c>
      <c r="F50" s="87" t="s">
        <v>343</v>
      </c>
      <c r="G50" s="88" t="s">
        <v>280</v>
      </c>
      <c r="H50" s="87" t="s">
        <v>338</v>
      </c>
      <c r="I50" s="87" t="s">
        <v>250</v>
      </c>
      <c r="J50" s="97"/>
      <c r="K50" s="90">
        <v>4.3100000000012226</v>
      </c>
      <c r="L50" s="88" t="s">
        <v>130</v>
      </c>
      <c r="M50" s="89">
        <v>1.8200000000000001E-2</v>
      </c>
      <c r="N50" s="89">
        <v>2.350000000001733E-2</v>
      </c>
      <c r="O50" s="90">
        <v>518698.89497899992</v>
      </c>
      <c r="P50" s="98">
        <v>105.72</v>
      </c>
      <c r="Q50" s="90"/>
      <c r="R50" s="90">
        <v>548.36846984299996</v>
      </c>
      <c r="S50" s="91">
        <v>1.3707687499445031E-3</v>
      </c>
      <c r="T50" s="91">
        <f t="shared" si="0"/>
        <v>4.9867445583066938E-3</v>
      </c>
      <c r="U50" s="91">
        <f>R50/'סכום נכסי הקרן'!$C$42</f>
        <v>2.785031371160738E-4</v>
      </c>
    </row>
    <row r="51" spans="2:21">
      <c r="B51" s="86" t="s">
        <v>346</v>
      </c>
      <c r="C51" s="87" t="s">
        <v>347</v>
      </c>
      <c r="D51" s="88" t="s">
        <v>118</v>
      </c>
      <c r="E51" s="88" t="s">
        <v>246</v>
      </c>
      <c r="F51" s="87" t="s">
        <v>343</v>
      </c>
      <c r="G51" s="88" t="s">
        <v>280</v>
      </c>
      <c r="H51" s="87" t="s">
        <v>338</v>
      </c>
      <c r="I51" s="87" t="s">
        <v>250</v>
      </c>
      <c r="J51" s="97"/>
      <c r="K51" s="90">
        <v>5.07</v>
      </c>
      <c r="L51" s="88" t="s">
        <v>130</v>
      </c>
      <c r="M51" s="89">
        <v>7.8000000000000005E-3</v>
      </c>
      <c r="N51" s="89">
        <v>2.4100914324415846E-2</v>
      </c>
      <c r="O51" s="90">
        <v>6.0309999999999999E-3</v>
      </c>
      <c r="P51" s="98">
        <v>98.69</v>
      </c>
      <c r="Q51" s="90"/>
      <c r="R51" s="90">
        <v>5.9059999999999999E-6</v>
      </c>
      <c r="S51" s="91">
        <v>1.452552986512524E-11</v>
      </c>
      <c r="T51" s="91">
        <f t="shared" si="0"/>
        <v>5.370788982413864E-11</v>
      </c>
      <c r="U51" s="91">
        <f>R51/'סכום נכסי הקרן'!$C$42</f>
        <v>2.999515140391744E-12</v>
      </c>
    </row>
    <row r="52" spans="2:21">
      <c r="B52" s="86" t="s">
        <v>348</v>
      </c>
      <c r="C52" s="87" t="s">
        <v>349</v>
      </c>
      <c r="D52" s="88" t="s">
        <v>118</v>
      </c>
      <c r="E52" s="88" t="s">
        <v>246</v>
      </c>
      <c r="F52" s="87" t="s">
        <v>343</v>
      </c>
      <c r="G52" s="88" t="s">
        <v>280</v>
      </c>
      <c r="H52" s="87" t="s">
        <v>338</v>
      </c>
      <c r="I52" s="87" t="s">
        <v>250</v>
      </c>
      <c r="J52" s="97"/>
      <c r="K52" s="90">
        <v>2.7699999999984759</v>
      </c>
      <c r="L52" s="88" t="s">
        <v>130</v>
      </c>
      <c r="M52" s="89">
        <v>2E-3</v>
      </c>
      <c r="N52" s="89">
        <v>2.0799999999986666E-2</v>
      </c>
      <c r="O52" s="90">
        <v>414133.11549699999</v>
      </c>
      <c r="P52" s="98">
        <v>101.4</v>
      </c>
      <c r="Q52" s="90"/>
      <c r="R52" s="90">
        <v>419.93099153200001</v>
      </c>
      <c r="S52" s="91">
        <v>1.2549488348393939E-3</v>
      </c>
      <c r="T52" s="91">
        <f t="shared" si="0"/>
        <v>3.8187618399833988E-3</v>
      </c>
      <c r="U52" s="91">
        <f>R52/'סכום נכסי הקרן'!$C$42</f>
        <v>2.1327283559430263E-4</v>
      </c>
    </row>
    <row r="53" spans="2:21">
      <c r="B53" s="86" t="s">
        <v>350</v>
      </c>
      <c r="C53" s="87" t="s">
        <v>351</v>
      </c>
      <c r="D53" s="88" t="s">
        <v>118</v>
      </c>
      <c r="E53" s="88" t="s">
        <v>246</v>
      </c>
      <c r="F53" s="87" t="s">
        <v>352</v>
      </c>
      <c r="G53" s="88" t="s">
        <v>280</v>
      </c>
      <c r="H53" s="87" t="s">
        <v>330</v>
      </c>
      <c r="I53" s="87" t="s">
        <v>128</v>
      </c>
      <c r="J53" s="97"/>
      <c r="K53" s="90">
        <v>1.6900000000008299</v>
      </c>
      <c r="L53" s="88" t="s">
        <v>130</v>
      </c>
      <c r="M53" s="89">
        <v>4.7500000000000001E-2</v>
      </c>
      <c r="N53" s="89">
        <v>2.2399999999998119E-2</v>
      </c>
      <c r="O53" s="90">
        <v>463158.76180599997</v>
      </c>
      <c r="P53" s="98">
        <v>137.94999999999999</v>
      </c>
      <c r="Q53" s="90"/>
      <c r="R53" s="90">
        <v>638.92749126299998</v>
      </c>
      <c r="S53" s="91">
        <v>3.456266163697355E-4</v>
      </c>
      <c r="T53" s="91">
        <f t="shared" si="0"/>
        <v>5.8102687616604313E-3</v>
      </c>
      <c r="U53" s="91">
        <f>R53/'סכום נכסי הקרן'!$C$42</f>
        <v>3.244958827727535E-4</v>
      </c>
    </row>
    <row r="54" spans="2:21">
      <c r="B54" s="86" t="s">
        <v>353</v>
      </c>
      <c r="C54" s="87" t="s">
        <v>354</v>
      </c>
      <c r="D54" s="88" t="s">
        <v>118</v>
      </c>
      <c r="E54" s="88" t="s">
        <v>246</v>
      </c>
      <c r="F54" s="87" t="s">
        <v>352</v>
      </c>
      <c r="G54" s="88" t="s">
        <v>280</v>
      </c>
      <c r="H54" s="87" t="s">
        <v>330</v>
      </c>
      <c r="I54" s="87" t="s">
        <v>128</v>
      </c>
      <c r="J54" s="97"/>
      <c r="K54" s="90">
        <v>4.4400000000043685</v>
      </c>
      <c r="L54" s="88" t="s">
        <v>130</v>
      </c>
      <c r="M54" s="89">
        <v>5.0000000000000001E-3</v>
      </c>
      <c r="N54" s="89">
        <v>2.5200000000030944E-2</v>
      </c>
      <c r="O54" s="110">
        <v>447023.21509472607</v>
      </c>
      <c r="P54" s="98">
        <v>98.31</v>
      </c>
      <c r="Q54" s="90"/>
      <c r="R54" s="90">
        <v>439.46852308200005</v>
      </c>
      <c r="S54" s="91">
        <v>2.1870443646527821E-4</v>
      </c>
      <c r="T54" s="91">
        <f t="shared" si="0"/>
        <v>3.9964319368210269E-3</v>
      </c>
      <c r="U54" s="91">
        <f>R54/'סכום נכסי הקרן'!$C$42</f>
        <v>2.2319547726211612E-4</v>
      </c>
    </row>
    <row r="55" spans="2:21">
      <c r="B55" s="86" t="s">
        <v>355</v>
      </c>
      <c r="C55" s="87" t="s">
        <v>356</v>
      </c>
      <c r="D55" s="88" t="s">
        <v>118</v>
      </c>
      <c r="E55" s="88" t="s">
        <v>246</v>
      </c>
      <c r="F55" s="87" t="s">
        <v>352</v>
      </c>
      <c r="G55" s="88" t="s">
        <v>280</v>
      </c>
      <c r="H55" s="87" t="s">
        <v>330</v>
      </c>
      <c r="I55" s="87" t="s">
        <v>128</v>
      </c>
      <c r="J55" s="97"/>
      <c r="K55" s="90">
        <v>6.8699999999997372</v>
      </c>
      <c r="L55" s="88" t="s">
        <v>130</v>
      </c>
      <c r="M55" s="89">
        <v>5.8999999999999999E-3</v>
      </c>
      <c r="N55" s="89">
        <v>2.8399999999986023E-2</v>
      </c>
      <c r="O55" s="110">
        <v>636930.83588311006</v>
      </c>
      <c r="P55" s="98">
        <v>89.83</v>
      </c>
      <c r="Q55" s="90"/>
      <c r="R55" s="90">
        <v>572.15496764499994</v>
      </c>
      <c r="S55" s="91">
        <v>5.7934667329121922E-4</v>
      </c>
      <c r="T55" s="91">
        <f t="shared" si="0"/>
        <v>5.2030538375569362E-3</v>
      </c>
      <c r="U55" s="91">
        <f>R55/'סכום נכסי הקרן'!$C$42</f>
        <v>2.9058372639714287E-4</v>
      </c>
    </row>
    <row r="56" spans="2:21">
      <c r="B56" s="86" t="s">
        <v>357</v>
      </c>
      <c r="C56" s="87" t="s">
        <v>358</v>
      </c>
      <c r="D56" s="88" t="s">
        <v>118</v>
      </c>
      <c r="E56" s="88" t="s">
        <v>246</v>
      </c>
      <c r="F56" s="87" t="s">
        <v>359</v>
      </c>
      <c r="G56" s="88" t="s">
        <v>280</v>
      </c>
      <c r="H56" s="87" t="s">
        <v>330</v>
      </c>
      <c r="I56" s="87" t="s">
        <v>128</v>
      </c>
      <c r="J56" s="97"/>
      <c r="K56" s="90">
        <v>3.5399999999978875</v>
      </c>
      <c r="L56" s="88" t="s">
        <v>130</v>
      </c>
      <c r="M56" s="89">
        <v>1.5800000000000002E-2</v>
      </c>
      <c r="N56" s="89">
        <v>2.1499999999994128E-2</v>
      </c>
      <c r="O56" s="90">
        <v>557777.90552699997</v>
      </c>
      <c r="P56" s="98">
        <v>106.98</v>
      </c>
      <c r="Q56" s="90"/>
      <c r="R56" s="90">
        <v>596.71081836900009</v>
      </c>
      <c r="S56" s="91">
        <v>1.1134784344241184E-3</v>
      </c>
      <c r="T56" s="91">
        <f t="shared" si="0"/>
        <v>5.4263594462976399E-3</v>
      </c>
      <c r="U56" s="91">
        <f>R56/'סכום נכסי הקרן'!$C$42</f>
        <v>3.0305505149565929E-4</v>
      </c>
    </row>
    <row r="57" spans="2:21">
      <c r="B57" s="86" t="s">
        <v>360</v>
      </c>
      <c r="C57" s="87" t="s">
        <v>361</v>
      </c>
      <c r="D57" s="88" t="s">
        <v>118</v>
      </c>
      <c r="E57" s="88" t="s">
        <v>246</v>
      </c>
      <c r="F57" s="87" t="s">
        <v>359</v>
      </c>
      <c r="G57" s="88" t="s">
        <v>280</v>
      </c>
      <c r="H57" s="87" t="s">
        <v>330</v>
      </c>
      <c r="I57" s="87" t="s">
        <v>128</v>
      </c>
      <c r="J57" s="97"/>
      <c r="K57" s="90">
        <v>6.230000000008773</v>
      </c>
      <c r="L57" s="88" t="s">
        <v>130</v>
      </c>
      <c r="M57" s="89">
        <v>8.3999999999999995E-3</v>
      </c>
      <c r="N57" s="89">
        <v>2.5400000000023359E-2</v>
      </c>
      <c r="O57" s="90">
        <v>416836.47313900001</v>
      </c>
      <c r="P57" s="98">
        <v>96.52</v>
      </c>
      <c r="Q57" s="90"/>
      <c r="R57" s="90">
        <v>402.33055088899999</v>
      </c>
      <c r="S57" s="91">
        <v>9.3482052733572549E-4</v>
      </c>
      <c r="T57" s="91">
        <f t="shared" si="0"/>
        <v>3.6587072299409779E-3</v>
      </c>
      <c r="U57" s="91">
        <f>R57/'סכום נכסי הקרן'!$C$42</f>
        <v>2.0433399573885989E-4</v>
      </c>
    </row>
    <row r="58" spans="2:21">
      <c r="B58" s="86" t="s">
        <v>362</v>
      </c>
      <c r="C58" s="87" t="s">
        <v>363</v>
      </c>
      <c r="D58" s="88" t="s">
        <v>118</v>
      </c>
      <c r="E58" s="88" t="s">
        <v>246</v>
      </c>
      <c r="F58" s="87" t="s">
        <v>261</v>
      </c>
      <c r="G58" s="88" t="s">
        <v>254</v>
      </c>
      <c r="H58" s="87" t="s">
        <v>338</v>
      </c>
      <c r="I58" s="87" t="s">
        <v>250</v>
      </c>
      <c r="J58" s="97"/>
      <c r="K58" s="90">
        <v>0.58000000000011587</v>
      </c>
      <c r="L58" s="88" t="s">
        <v>130</v>
      </c>
      <c r="M58" s="89">
        <v>1.6399999999999998E-2</v>
      </c>
      <c r="N58" s="89">
        <v>2.2499999999995159E-2</v>
      </c>
      <c r="O58" s="90">
        <v>19.200917</v>
      </c>
      <c r="P58" s="98">
        <v>5386667</v>
      </c>
      <c r="Q58" s="90"/>
      <c r="R58" s="90">
        <v>1034.2894805860001</v>
      </c>
      <c r="S58" s="91">
        <v>1.5641020690778755E-3</v>
      </c>
      <c r="T58" s="91">
        <f t="shared" si="0"/>
        <v>9.405605396135875E-3</v>
      </c>
      <c r="U58" s="91">
        <f>R58/'סכום נכסי הקרן'!$C$42</f>
        <v>5.2529071394609211E-4</v>
      </c>
    </row>
    <row r="59" spans="2:21">
      <c r="B59" s="86" t="s">
        <v>364</v>
      </c>
      <c r="C59" s="87" t="s">
        <v>365</v>
      </c>
      <c r="D59" s="88" t="s">
        <v>118</v>
      </c>
      <c r="E59" s="88" t="s">
        <v>246</v>
      </c>
      <c r="F59" s="87" t="s">
        <v>261</v>
      </c>
      <c r="G59" s="88" t="s">
        <v>254</v>
      </c>
      <c r="H59" s="87" t="s">
        <v>338</v>
      </c>
      <c r="I59" s="87" t="s">
        <v>250</v>
      </c>
      <c r="J59" s="97"/>
      <c r="K59" s="90">
        <v>5.1699999999997841</v>
      </c>
      <c r="L59" s="88" t="s">
        <v>130</v>
      </c>
      <c r="M59" s="89">
        <v>2.7799999999999998E-2</v>
      </c>
      <c r="N59" s="89">
        <v>3.3499999999989198E-2</v>
      </c>
      <c r="O59" s="90">
        <v>7.0274249999999991</v>
      </c>
      <c r="P59" s="98">
        <v>5270388</v>
      </c>
      <c r="Q59" s="90"/>
      <c r="R59" s="90">
        <v>370.372598724</v>
      </c>
      <c r="S59" s="91">
        <v>1.6803981348637014E-3</v>
      </c>
      <c r="T59" s="91">
        <f t="shared" si="0"/>
        <v>3.3680885076445145E-3</v>
      </c>
      <c r="U59" s="91">
        <f>R59/'סכום נכסי הקרן'!$C$42</f>
        <v>1.8810332161511582E-4</v>
      </c>
    </row>
    <row r="60" spans="2:21">
      <c r="B60" s="86" t="s">
        <v>366</v>
      </c>
      <c r="C60" s="87" t="s">
        <v>367</v>
      </c>
      <c r="D60" s="88" t="s">
        <v>118</v>
      </c>
      <c r="E60" s="88" t="s">
        <v>246</v>
      </c>
      <c r="F60" s="87" t="s">
        <v>261</v>
      </c>
      <c r="G60" s="88" t="s">
        <v>254</v>
      </c>
      <c r="H60" s="87" t="s">
        <v>338</v>
      </c>
      <c r="I60" s="87" t="s">
        <v>250</v>
      </c>
      <c r="J60" s="97"/>
      <c r="K60" s="90">
        <v>2.1</v>
      </c>
      <c r="L60" s="88" t="s">
        <v>130</v>
      </c>
      <c r="M60" s="89">
        <v>2.4199999999999999E-2</v>
      </c>
      <c r="N60" s="89">
        <v>2.2700000000003315E-2</v>
      </c>
      <c r="O60" s="90">
        <v>27.341940999999998</v>
      </c>
      <c r="P60" s="98">
        <v>5516000</v>
      </c>
      <c r="Q60" s="90"/>
      <c r="R60" s="90">
        <v>1508.18132745</v>
      </c>
      <c r="S60" s="91">
        <v>9.4861537660895809E-4</v>
      </c>
      <c r="T60" s="91">
        <f t="shared" si="0"/>
        <v>1.3715075612852652E-2</v>
      </c>
      <c r="U60" s="91">
        <f>R60/'סכום נכסי הקרן'!$C$42</f>
        <v>7.6596896819207481E-4</v>
      </c>
    </row>
    <row r="61" spans="2:21">
      <c r="B61" s="86" t="s">
        <v>368</v>
      </c>
      <c r="C61" s="87" t="s">
        <v>369</v>
      </c>
      <c r="D61" s="88" t="s">
        <v>118</v>
      </c>
      <c r="E61" s="88" t="s">
        <v>246</v>
      </c>
      <c r="F61" s="87" t="s">
        <v>261</v>
      </c>
      <c r="G61" s="88" t="s">
        <v>254</v>
      </c>
      <c r="H61" s="87" t="s">
        <v>338</v>
      </c>
      <c r="I61" s="87" t="s">
        <v>250</v>
      </c>
      <c r="J61" s="97"/>
      <c r="K61" s="90">
        <v>1.7299999999989377</v>
      </c>
      <c r="L61" s="88" t="s">
        <v>130</v>
      </c>
      <c r="M61" s="89">
        <v>1.95E-2</v>
      </c>
      <c r="N61" s="89">
        <v>2.7599999999992332E-2</v>
      </c>
      <c r="O61" s="90">
        <v>23.786726999999999</v>
      </c>
      <c r="P61" s="98">
        <v>5263064</v>
      </c>
      <c r="Q61" s="90"/>
      <c r="R61" s="90">
        <v>1251.9106762210001</v>
      </c>
      <c r="S61" s="91">
        <v>9.5840795358394779E-4</v>
      </c>
      <c r="T61" s="91">
        <f t="shared" si="0"/>
        <v>1.138460559907558E-2</v>
      </c>
      <c r="U61" s="91">
        <f>R61/'סכום נכסי הקרן'!$C$42</f>
        <v>6.358152773015504E-4</v>
      </c>
    </row>
    <row r="62" spans="2:21">
      <c r="B62" s="86" t="s">
        <v>370</v>
      </c>
      <c r="C62" s="87" t="s">
        <v>371</v>
      </c>
      <c r="D62" s="88" t="s">
        <v>118</v>
      </c>
      <c r="E62" s="88" t="s">
        <v>246</v>
      </c>
      <c r="F62" s="87" t="s">
        <v>261</v>
      </c>
      <c r="G62" s="88" t="s">
        <v>254</v>
      </c>
      <c r="H62" s="87" t="s">
        <v>330</v>
      </c>
      <c r="I62" s="87" t="s">
        <v>128</v>
      </c>
      <c r="J62" s="97"/>
      <c r="K62" s="90">
        <v>5.0099999999965803</v>
      </c>
      <c r="L62" s="88" t="s">
        <v>130</v>
      </c>
      <c r="M62" s="89">
        <v>1.4999999999999999E-2</v>
      </c>
      <c r="N62" s="89">
        <v>3.1099999999976966E-2</v>
      </c>
      <c r="O62" s="90">
        <v>22.133622999999996</v>
      </c>
      <c r="P62" s="98">
        <v>4861800</v>
      </c>
      <c r="Q62" s="90"/>
      <c r="R62" s="90">
        <v>1076.0924443679999</v>
      </c>
      <c r="S62" s="91">
        <v>7.8829058337488407E-4</v>
      </c>
      <c r="T62" s="91">
        <f t="shared" si="0"/>
        <v>9.7857525300888201E-3</v>
      </c>
      <c r="U62" s="91">
        <f>R62/'סכום נכסי הקרן'!$C$42</f>
        <v>5.4652143233033799E-4</v>
      </c>
    </row>
    <row r="63" spans="2:21">
      <c r="B63" s="86" t="s">
        <v>372</v>
      </c>
      <c r="C63" s="87" t="s">
        <v>373</v>
      </c>
      <c r="D63" s="88" t="s">
        <v>118</v>
      </c>
      <c r="E63" s="88" t="s">
        <v>246</v>
      </c>
      <c r="F63" s="87" t="s">
        <v>374</v>
      </c>
      <c r="G63" s="88" t="s">
        <v>280</v>
      </c>
      <c r="H63" s="87" t="s">
        <v>330</v>
      </c>
      <c r="I63" s="87" t="s">
        <v>128</v>
      </c>
      <c r="J63" s="97"/>
      <c r="K63" s="90">
        <v>2.8700000000491968</v>
      </c>
      <c r="L63" s="88" t="s">
        <v>130</v>
      </c>
      <c r="M63" s="89">
        <v>3.7000000000000005E-2</v>
      </c>
      <c r="N63" s="89">
        <v>1.960000000024598E-2</v>
      </c>
      <c r="O63" s="90">
        <v>43049.48489007794</v>
      </c>
      <c r="P63" s="98">
        <v>113.32</v>
      </c>
      <c r="Q63" s="90"/>
      <c r="R63" s="90">
        <v>48.783676480000004</v>
      </c>
      <c r="S63" s="91">
        <v>9.5428618100643376E-5</v>
      </c>
      <c r="T63" s="91">
        <f t="shared" si="0"/>
        <v>4.4362822919137552E-4</v>
      </c>
      <c r="U63" s="91">
        <f>R63/'סכום נכסי הקרן'!$C$42</f>
        <v>2.4776054217022119E-5</v>
      </c>
    </row>
    <row r="64" spans="2:21">
      <c r="B64" s="86" t="s">
        <v>375</v>
      </c>
      <c r="C64" s="87" t="s">
        <v>376</v>
      </c>
      <c r="D64" s="88" t="s">
        <v>118</v>
      </c>
      <c r="E64" s="88" t="s">
        <v>246</v>
      </c>
      <c r="F64" s="87" t="s">
        <v>374</v>
      </c>
      <c r="G64" s="88" t="s">
        <v>280</v>
      </c>
      <c r="H64" s="87" t="s">
        <v>338</v>
      </c>
      <c r="I64" s="87" t="s">
        <v>250</v>
      </c>
      <c r="J64" s="97"/>
      <c r="K64" s="90">
        <v>1.6200000000012686</v>
      </c>
      <c r="L64" s="88" t="s">
        <v>130</v>
      </c>
      <c r="M64" s="89">
        <v>2.8500000000000001E-2</v>
      </c>
      <c r="N64" s="89">
        <v>1.7400000000016312E-2</v>
      </c>
      <c r="O64" s="90">
        <v>490354.60131100001</v>
      </c>
      <c r="P64" s="98">
        <v>112.51</v>
      </c>
      <c r="Q64" s="90"/>
      <c r="R64" s="90">
        <v>551.69794861499997</v>
      </c>
      <c r="S64" s="91">
        <v>8.5787820170226911E-4</v>
      </c>
      <c r="T64" s="91">
        <f t="shared" si="0"/>
        <v>5.0170221199488177E-3</v>
      </c>
      <c r="U64" s="91">
        <f>R64/'סכום נכסי הקרן'!$C$42</f>
        <v>2.8019409918621045E-4</v>
      </c>
    </row>
    <row r="65" spans="2:21">
      <c r="B65" s="86" t="s">
        <v>377</v>
      </c>
      <c r="C65" s="87" t="s">
        <v>378</v>
      </c>
      <c r="D65" s="88" t="s">
        <v>118</v>
      </c>
      <c r="E65" s="88" t="s">
        <v>246</v>
      </c>
      <c r="F65" s="87" t="s">
        <v>374</v>
      </c>
      <c r="G65" s="88" t="s">
        <v>280</v>
      </c>
      <c r="H65" s="87" t="s">
        <v>330</v>
      </c>
      <c r="I65" s="87" t="s">
        <v>128</v>
      </c>
      <c r="J65" s="97"/>
      <c r="K65" s="90">
        <v>4.7900000000364358</v>
      </c>
      <c r="L65" s="88" t="s">
        <v>130</v>
      </c>
      <c r="M65" s="89">
        <v>2.81E-2</v>
      </c>
      <c r="N65" s="89">
        <v>2.5300000000140356E-2</v>
      </c>
      <c r="O65" s="90">
        <v>63767.395982000002</v>
      </c>
      <c r="P65" s="98">
        <v>110.61</v>
      </c>
      <c r="Q65" s="90"/>
      <c r="R65" s="90">
        <v>70.533117017000009</v>
      </c>
      <c r="S65" s="91">
        <v>6.7164099414509891E-5</v>
      </c>
      <c r="T65" s="91">
        <f t="shared" si="0"/>
        <v>6.414129491537614E-4</v>
      </c>
      <c r="U65" s="91">
        <f>R65/'סכום נכסי הקרן'!$C$42</f>
        <v>3.5822071180412141E-5</v>
      </c>
    </row>
    <row r="66" spans="2:21">
      <c r="B66" s="86" t="s">
        <v>379</v>
      </c>
      <c r="C66" s="87" t="s">
        <v>380</v>
      </c>
      <c r="D66" s="88" t="s">
        <v>118</v>
      </c>
      <c r="E66" s="88" t="s">
        <v>246</v>
      </c>
      <c r="F66" s="87" t="s">
        <v>374</v>
      </c>
      <c r="G66" s="88" t="s">
        <v>280</v>
      </c>
      <c r="H66" s="87" t="s">
        <v>338</v>
      </c>
      <c r="I66" s="87" t="s">
        <v>250</v>
      </c>
      <c r="J66" s="97"/>
      <c r="K66" s="90">
        <v>3.2299999999918976</v>
      </c>
      <c r="L66" s="88" t="s">
        <v>130</v>
      </c>
      <c r="M66" s="89">
        <v>2.4E-2</v>
      </c>
      <c r="N66" s="89">
        <v>2.2299999999918982E-2</v>
      </c>
      <c r="O66" s="90">
        <v>94484.85074200001</v>
      </c>
      <c r="P66" s="98">
        <v>109.73</v>
      </c>
      <c r="Q66" s="90"/>
      <c r="R66" s="90">
        <v>103.678219308</v>
      </c>
      <c r="S66" s="91">
        <v>1.5325392760178624E-4</v>
      </c>
      <c r="T66" s="91">
        <f t="shared" si="0"/>
        <v>9.4282735857720073E-4</v>
      </c>
      <c r="U66" s="91">
        <f>R66/'סכום נכסי הקרן'!$C$42</f>
        <v>5.2655670257907488E-5</v>
      </c>
    </row>
    <row r="67" spans="2:21">
      <c r="B67" s="86" t="s">
        <v>381</v>
      </c>
      <c r="C67" s="87" t="s">
        <v>382</v>
      </c>
      <c r="D67" s="88" t="s">
        <v>118</v>
      </c>
      <c r="E67" s="88" t="s">
        <v>246</v>
      </c>
      <c r="F67" s="87" t="s">
        <v>374</v>
      </c>
      <c r="G67" s="88" t="s">
        <v>280</v>
      </c>
      <c r="H67" s="87" t="s">
        <v>330</v>
      </c>
      <c r="I67" s="87" t="s">
        <v>128</v>
      </c>
      <c r="J67" s="97"/>
      <c r="K67" s="90">
        <v>4.3900000000012716</v>
      </c>
      <c r="L67" s="88" t="s">
        <v>130</v>
      </c>
      <c r="M67" s="89">
        <v>2.6000000000000002E-2</v>
      </c>
      <c r="N67" s="89">
        <v>2.3100000000000183E-2</v>
      </c>
      <c r="O67" s="90">
        <v>494431.78977999999</v>
      </c>
      <c r="P67" s="98">
        <v>109.79</v>
      </c>
      <c r="Q67" s="90"/>
      <c r="R67" s="90">
        <v>542.83666082900004</v>
      </c>
      <c r="S67" s="91">
        <v>9.6050859735908201E-4</v>
      </c>
      <c r="T67" s="91">
        <f t="shared" si="0"/>
        <v>4.9364394805802994E-3</v>
      </c>
      <c r="U67" s="91">
        <f>R67/'סכום נכסי הקרן'!$C$42</f>
        <v>2.7569366456422004E-4</v>
      </c>
    </row>
    <row r="68" spans="2:21">
      <c r="B68" s="86" t="s">
        <v>383</v>
      </c>
      <c r="C68" s="87" t="s">
        <v>384</v>
      </c>
      <c r="D68" s="88" t="s">
        <v>118</v>
      </c>
      <c r="E68" s="88" t="s">
        <v>246</v>
      </c>
      <c r="F68" s="87" t="s">
        <v>374</v>
      </c>
      <c r="G68" s="88" t="s">
        <v>280</v>
      </c>
      <c r="H68" s="87" t="s">
        <v>330</v>
      </c>
      <c r="I68" s="87" t="s">
        <v>128</v>
      </c>
      <c r="J68" s="97"/>
      <c r="K68" s="90">
        <v>7.1599999999958976</v>
      </c>
      <c r="L68" s="88" t="s">
        <v>130</v>
      </c>
      <c r="M68" s="89">
        <v>3.4999999999999996E-3</v>
      </c>
      <c r="N68" s="89">
        <v>2.8299999999983307E-2</v>
      </c>
      <c r="O68" s="90">
        <v>739916.38395099994</v>
      </c>
      <c r="P68" s="98">
        <v>88.29</v>
      </c>
      <c r="Q68" s="90"/>
      <c r="R68" s="90">
        <v>653.27218932300002</v>
      </c>
      <c r="S68" s="91">
        <v>7.2069824456152238E-4</v>
      </c>
      <c r="T68" s="91">
        <f t="shared" si="0"/>
        <v>5.9407163510554559E-3</v>
      </c>
      <c r="U68" s="91">
        <f>R68/'סכום נכסי הקרן'!$C$42</f>
        <v>3.3178120939234685E-4</v>
      </c>
    </row>
    <row r="69" spans="2:21">
      <c r="B69" s="86" t="s">
        <v>385</v>
      </c>
      <c r="C69" s="87" t="s">
        <v>386</v>
      </c>
      <c r="D69" s="88" t="s">
        <v>118</v>
      </c>
      <c r="E69" s="88" t="s">
        <v>246</v>
      </c>
      <c r="F69" s="87" t="s">
        <v>387</v>
      </c>
      <c r="G69" s="88" t="s">
        <v>280</v>
      </c>
      <c r="H69" s="87" t="s">
        <v>338</v>
      </c>
      <c r="I69" s="87" t="s">
        <v>250</v>
      </c>
      <c r="J69" s="97"/>
      <c r="K69" s="90">
        <v>0.76999999999773217</v>
      </c>
      <c r="L69" s="88" t="s">
        <v>130</v>
      </c>
      <c r="M69" s="89">
        <v>4.9000000000000002E-2</v>
      </c>
      <c r="N69" s="89">
        <v>1.3300000000040122E-2</v>
      </c>
      <c r="O69" s="90">
        <v>99357.274326999992</v>
      </c>
      <c r="P69" s="98">
        <v>115.39</v>
      </c>
      <c r="Q69" s="90"/>
      <c r="R69" s="90">
        <v>114.648358438</v>
      </c>
      <c r="S69" s="91">
        <v>7.4703226282964044E-4</v>
      </c>
      <c r="T69" s="91">
        <f t="shared" si="0"/>
        <v>1.0425874370989603E-3</v>
      </c>
      <c r="U69" s="91">
        <f>R69/'סכום נכסי הקרן'!$C$42</f>
        <v>5.8227139680975374E-5</v>
      </c>
    </row>
    <row r="70" spans="2:21">
      <c r="B70" s="86" t="s">
        <v>388</v>
      </c>
      <c r="C70" s="87" t="s">
        <v>389</v>
      </c>
      <c r="D70" s="88" t="s">
        <v>118</v>
      </c>
      <c r="E70" s="88" t="s">
        <v>246</v>
      </c>
      <c r="F70" s="87" t="s">
        <v>387</v>
      </c>
      <c r="G70" s="88" t="s">
        <v>280</v>
      </c>
      <c r="H70" s="87" t="s">
        <v>338</v>
      </c>
      <c r="I70" s="87" t="s">
        <v>250</v>
      </c>
      <c r="J70" s="97"/>
      <c r="K70" s="90">
        <v>3.859999999999753</v>
      </c>
      <c r="L70" s="88" t="s">
        <v>130</v>
      </c>
      <c r="M70" s="89">
        <v>2.35E-2</v>
      </c>
      <c r="N70" s="89">
        <v>2.1799999999998768E-2</v>
      </c>
      <c r="O70" s="90">
        <v>880298.981057</v>
      </c>
      <c r="P70" s="98">
        <v>110.48</v>
      </c>
      <c r="Q70" s="90"/>
      <c r="R70" s="90">
        <v>972.55433838400018</v>
      </c>
      <c r="S70" s="91">
        <v>1.1853281331147413E-3</v>
      </c>
      <c r="T70" s="91">
        <f t="shared" si="0"/>
        <v>8.8441993318516647E-3</v>
      </c>
      <c r="U70" s="91">
        <f>R70/'סכום נכסי הקרן'!$C$42</f>
        <v>4.9393692225473823E-4</v>
      </c>
    </row>
    <row r="71" spans="2:21">
      <c r="B71" s="86" t="s">
        <v>390</v>
      </c>
      <c r="C71" s="87" t="s">
        <v>391</v>
      </c>
      <c r="D71" s="88" t="s">
        <v>118</v>
      </c>
      <c r="E71" s="88" t="s">
        <v>246</v>
      </c>
      <c r="F71" s="87" t="s">
        <v>387</v>
      </c>
      <c r="G71" s="88" t="s">
        <v>280</v>
      </c>
      <c r="H71" s="87" t="s">
        <v>338</v>
      </c>
      <c r="I71" s="87" t="s">
        <v>250</v>
      </c>
      <c r="J71" s="97"/>
      <c r="K71" s="90">
        <v>2.4299999999989357</v>
      </c>
      <c r="L71" s="88" t="s">
        <v>130</v>
      </c>
      <c r="M71" s="89">
        <v>1.7600000000000001E-2</v>
      </c>
      <c r="N71" s="89">
        <v>1.8299999999996222E-2</v>
      </c>
      <c r="O71" s="90">
        <v>783423.34369800007</v>
      </c>
      <c r="P71" s="98">
        <v>109.32</v>
      </c>
      <c r="Q71" s="90">
        <v>17.737736809000001</v>
      </c>
      <c r="R71" s="90">
        <v>874.17613615100015</v>
      </c>
      <c r="S71" s="91">
        <v>5.8649301689740025E-4</v>
      </c>
      <c r="T71" s="91">
        <f t="shared" si="0"/>
        <v>7.9495691851149911E-3</v>
      </c>
      <c r="U71" s="91">
        <f>R71/'סכום נכסי הקרן'!$C$42</f>
        <v>4.4397300300610899E-4</v>
      </c>
    </row>
    <row r="72" spans="2:21">
      <c r="B72" s="86" t="s">
        <v>392</v>
      </c>
      <c r="C72" s="87" t="s">
        <v>393</v>
      </c>
      <c r="D72" s="88" t="s">
        <v>118</v>
      </c>
      <c r="E72" s="88" t="s">
        <v>246</v>
      </c>
      <c r="F72" s="87" t="s">
        <v>387</v>
      </c>
      <c r="G72" s="88" t="s">
        <v>280</v>
      </c>
      <c r="H72" s="87" t="s">
        <v>338</v>
      </c>
      <c r="I72" s="87" t="s">
        <v>250</v>
      </c>
      <c r="J72" s="97"/>
      <c r="K72" s="90">
        <v>0.40999942824379471</v>
      </c>
      <c r="L72" s="88" t="s">
        <v>130</v>
      </c>
      <c r="M72" s="89">
        <v>5.8499999999999996E-2</v>
      </c>
      <c r="N72" s="89">
        <v>1.4000321698568442E-2</v>
      </c>
      <c r="O72" s="90">
        <v>1.5605000000000001E-2</v>
      </c>
      <c r="P72" s="98">
        <v>119.5</v>
      </c>
      <c r="Q72" s="90"/>
      <c r="R72" s="90">
        <v>1.8651000000000002E-5</v>
      </c>
      <c r="S72" s="91">
        <v>1.3073122594876355E-10</v>
      </c>
      <c r="T72" s="91">
        <f t="shared" si="0"/>
        <v>1.6960817018455975E-10</v>
      </c>
      <c r="U72" s="91">
        <f>R72/'סכום נכסי הקרן'!$C$42</f>
        <v>9.4723936477220491E-12</v>
      </c>
    </row>
    <row r="73" spans="2:21">
      <c r="B73" s="86" t="s">
        <v>394</v>
      </c>
      <c r="C73" s="87" t="s">
        <v>395</v>
      </c>
      <c r="D73" s="88" t="s">
        <v>118</v>
      </c>
      <c r="E73" s="88" t="s">
        <v>246</v>
      </c>
      <c r="F73" s="87" t="s">
        <v>387</v>
      </c>
      <c r="G73" s="88" t="s">
        <v>280</v>
      </c>
      <c r="H73" s="87" t="s">
        <v>338</v>
      </c>
      <c r="I73" s="87" t="s">
        <v>250</v>
      </c>
      <c r="J73" s="97"/>
      <c r="K73" s="90">
        <v>3.1000000000009513</v>
      </c>
      <c r="L73" s="88" t="s">
        <v>130</v>
      </c>
      <c r="M73" s="89">
        <v>2.1499999999999998E-2</v>
      </c>
      <c r="N73" s="89">
        <v>2.2000000000009508E-2</v>
      </c>
      <c r="O73" s="90">
        <v>955239.56914000004</v>
      </c>
      <c r="P73" s="98">
        <v>110.05</v>
      </c>
      <c r="Q73" s="90"/>
      <c r="R73" s="90">
        <v>1051.24117239</v>
      </c>
      <c r="S73" s="91">
        <v>7.7316376494685239E-4</v>
      </c>
      <c r="T73" s="91">
        <f t="shared" si="0"/>
        <v>9.5597604241991971E-3</v>
      </c>
      <c r="U73" s="91">
        <f>R73/'סכום נכסי הקרן'!$C$42</f>
        <v>5.3390006989281617E-4</v>
      </c>
    </row>
    <row r="74" spans="2:21">
      <c r="B74" s="86" t="s">
        <v>396</v>
      </c>
      <c r="C74" s="87" t="s">
        <v>397</v>
      </c>
      <c r="D74" s="88" t="s">
        <v>118</v>
      </c>
      <c r="E74" s="88" t="s">
        <v>246</v>
      </c>
      <c r="F74" s="87" t="s">
        <v>387</v>
      </c>
      <c r="G74" s="88" t="s">
        <v>280</v>
      </c>
      <c r="H74" s="87" t="s">
        <v>338</v>
      </c>
      <c r="I74" s="87" t="s">
        <v>250</v>
      </c>
      <c r="J74" s="97"/>
      <c r="K74" s="90">
        <v>4.6700000000034683</v>
      </c>
      <c r="L74" s="88" t="s">
        <v>130</v>
      </c>
      <c r="M74" s="89">
        <v>2.2499999999999999E-2</v>
      </c>
      <c r="N74" s="89">
        <v>2.6200000000021789E-2</v>
      </c>
      <c r="O74" s="90">
        <v>1041933.1688149999</v>
      </c>
      <c r="P74" s="98">
        <v>107.42</v>
      </c>
      <c r="Q74" s="90">
        <v>82.967725510000022</v>
      </c>
      <c r="R74" s="90">
        <v>1202.2123354490002</v>
      </c>
      <c r="S74" s="91">
        <v>1.0450483309086293E-3</v>
      </c>
      <c r="T74" s="91">
        <f t="shared" si="0"/>
        <v>1.0932659610144819E-2</v>
      </c>
      <c r="U74" s="91">
        <f>R74/'סכום נכסי הקרן'!$C$42</f>
        <v>6.1057468712241692E-4</v>
      </c>
    </row>
    <row r="75" spans="2:21">
      <c r="B75" s="86" t="s">
        <v>398</v>
      </c>
      <c r="C75" s="87" t="s">
        <v>399</v>
      </c>
      <c r="D75" s="88" t="s">
        <v>118</v>
      </c>
      <c r="E75" s="88" t="s">
        <v>246</v>
      </c>
      <c r="F75" s="87" t="s">
        <v>387</v>
      </c>
      <c r="G75" s="88" t="s">
        <v>280</v>
      </c>
      <c r="H75" s="87" t="s">
        <v>338</v>
      </c>
      <c r="I75" s="87" t="s">
        <v>250</v>
      </c>
      <c r="J75" s="97"/>
      <c r="K75" s="90">
        <v>5.1100000000048871</v>
      </c>
      <c r="L75" s="88" t="s">
        <v>130</v>
      </c>
      <c r="M75" s="89">
        <v>6.5000000000000006E-3</v>
      </c>
      <c r="N75" s="89">
        <v>2.340000000002353E-2</v>
      </c>
      <c r="O75" s="90">
        <v>440590.35372099996</v>
      </c>
      <c r="P75" s="98">
        <v>98.81</v>
      </c>
      <c r="Q75" s="90">
        <v>6.6000471150000006</v>
      </c>
      <c r="R75" s="90">
        <v>441.94737564400003</v>
      </c>
      <c r="S75" s="91">
        <v>1.1842486308696809E-3</v>
      </c>
      <c r="T75" s="91">
        <f t="shared" si="0"/>
        <v>4.0189740872257308E-3</v>
      </c>
      <c r="U75" s="91">
        <f>R75/'סכום נכסי הקרן'!$C$42</f>
        <v>2.2445442676948451E-4</v>
      </c>
    </row>
    <row r="76" spans="2:21">
      <c r="B76" s="86" t="s">
        <v>400</v>
      </c>
      <c r="C76" s="87" t="s">
        <v>401</v>
      </c>
      <c r="D76" s="88" t="s">
        <v>118</v>
      </c>
      <c r="E76" s="88" t="s">
        <v>246</v>
      </c>
      <c r="F76" s="87" t="s">
        <v>387</v>
      </c>
      <c r="G76" s="88" t="s">
        <v>280</v>
      </c>
      <c r="H76" s="87" t="s">
        <v>338</v>
      </c>
      <c r="I76" s="87" t="s">
        <v>250</v>
      </c>
      <c r="J76" s="97"/>
      <c r="K76" s="90">
        <v>5.8200000000853311</v>
      </c>
      <c r="L76" s="88" t="s">
        <v>130</v>
      </c>
      <c r="M76" s="89">
        <v>1.43E-2</v>
      </c>
      <c r="N76" s="89">
        <v>2.629999999907786E-2</v>
      </c>
      <c r="O76" s="90">
        <v>7081.4879200000005</v>
      </c>
      <c r="P76" s="98">
        <v>100.69</v>
      </c>
      <c r="Q76" s="90">
        <v>0.12558618700000002</v>
      </c>
      <c r="R76" s="90">
        <v>7.2657415090000006</v>
      </c>
      <c r="S76" s="91">
        <v>1.7599383575996065E-5</v>
      </c>
      <c r="T76" s="91">
        <f t="shared" ref="T76:T139" si="1">IFERROR(R76/$R$11,0)</f>
        <v>6.6073085752801021E-5</v>
      </c>
      <c r="U76" s="91">
        <f>R76/'סכום נכסי הקרן'!$C$42</f>
        <v>3.6900951003078665E-6</v>
      </c>
    </row>
    <row r="77" spans="2:21">
      <c r="B77" s="86" t="s">
        <v>402</v>
      </c>
      <c r="C77" s="87" t="s">
        <v>403</v>
      </c>
      <c r="D77" s="88" t="s">
        <v>118</v>
      </c>
      <c r="E77" s="88" t="s">
        <v>246</v>
      </c>
      <c r="F77" s="87" t="s">
        <v>387</v>
      </c>
      <c r="G77" s="88" t="s">
        <v>280</v>
      </c>
      <c r="H77" s="87" t="s">
        <v>338</v>
      </c>
      <c r="I77" s="87" t="s">
        <v>250</v>
      </c>
      <c r="J77" s="97"/>
      <c r="K77" s="90">
        <v>6.6000000000033534</v>
      </c>
      <c r="L77" s="88" t="s">
        <v>130</v>
      </c>
      <c r="M77" s="89">
        <v>2.5000000000000001E-3</v>
      </c>
      <c r="N77" s="89">
        <v>2.5100000000011176E-2</v>
      </c>
      <c r="O77" s="90">
        <v>955379.63404702069</v>
      </c>
      <c r="P77" s="98">
        <v>91.26</v>
      </c>
      <c r="Q77" s="90">
        <v>22.760472699738241</v>
      </c>
      <c r="R77" s="90">
        <v>894.63992670000005</v>
      </c>
      <c r="S77" s="91">
        <v>7.3589876871902834E-4</v>
      </c>
      <c r="T77" s="91">
        <f t="shared" si="1"/>
        <v>8.1356624814559898E-3</v>
      </c>
      <c r="U77" s="91">
        <f>R77/'סכום נכסי הקרן'!$C$42</f>
        <v>4.5436606930843382E-4</v>
      </c>
    </row>
    <row r="78" spans="2:21">
      <c r="B78" s="86" t="s">
        <v>404</v>
      </c>
      <c r="C78" s="87" t="s">
        <v>405</v>
      </c>
      <c r="D78" s="88" t="s">
        <v>118</v>
      </c>
      <c r="E78" s="88" t="s">
        <v>246</v>
      </c>
      <c r="F78" s="87" t="s">
        <v>288</v>
      </c>
      <c r="G78" s="88" t="s">
        <v>254</v>
      </c>
      <c r="H78" s="87" t="s">
        <v>330</v>
      </c>
      <c r="I78" s="87" t="s">
        <v>128</v>
      </c>
      <c r="J78" s="97"/>
      <c r="K78" s="90">
        <v>0.330000000000225</v>
      </c>
      <c r="L78" s="88" t="s">
        <v>130</v>
      </c>
      <c r="M78" s="89">
        <v>1.4199999999999999E-2</v>
      </c>
      <c r="N78" s="89">
        <v>3.0199999999999734E-2</v>
      </c>
      <c r="O78" s="90">
        <v>27.667028000000002</v>
      </c>
      <c r="P78" s="98">
        <v>5462000</v>
      </c>
      <c r="Q78" s="90"/>
      <c r="R78" s="90">
        <v>1511.173031802</v>
      </c>
      <c r="S78" s="91">
        <v>1.3054795451328269E-3</v>
      </c>
      <c r="T78" s="91">
        <f t="shared" si="1"/>
        <v>1.3742281526791631E-2</v>
      </c>
      <c r="U78" s="91">
        <f>R78/'סכום נכסי הקרן'!$C$42</f>
        <v>7.6748838277036801E-4</v>
      </c>
    </row>
    <row r="79" spans="2:21">
      <c r="B79" s="86" t="s">
        <v>406</v>
      </c>
      <c r="C79" s="87" t="s">
        <v>407</v>
      </c>
      <c r="D79" s="88" t="s">
        <v>118</v>
      </c>
      <c r="E79" s="88" t="s">
        <v>246</v>
      </c>
      <c r="F79" s="87" t="s">
        <v>288</v>
      </c>
      <c r="G79" s="88" t="s">
        <v>254</v>
      </c>
      <c r="H79" s="87" t="s">
        <v>330</v>
      </c>
      <c r="I79" s="87" t="s">
        <v>128</v>
      </c>
      <c r="J79" s="97"/>
      <c r="K79" s="90">
        <v>1</v>
      </c>
      <c r="L79" s="88" t="s">
        <v>130</v>
      </c>
      <c r="M79" s="89">
        <v>1.5900000000000001E-2</v>
      </c>
      <c r="N79" s="89">
        <v>2.260000000001141E-2</v>
      </c>
      <c r="O79" s="90">
        <v>21.587199000000002</v>
      </c>
      <c r="P79" s="98">
        <v>5355000</v>
      </c>
      <c r="Q79" s="90"/>
      <c r="R79" s="90">
        <v>1155.9944816180002</v>
      </c>
      <c r="S79" s="91">
        <v>1.4420306613226455E-3</v>
      </c>
      <c r="T79" s="91">
        <f t="shared" si="1"/>
        <v>1.0512364418566173E-2</v>
      </c>
      <c r="U79" s="91">
        <f>R79/'סכום נכסי הקרן'!$C$42</f>
        <v>5.8710175242507572E-4</v>
      </c>
    </row>
    <row r="80" spans="2:21">
      <c r="B80" s="86" t="s">
        <v>408</v>
      </c>
      <c r="C80" s="87" t="s">
        <v>409</v>
      </c>
      <c r="D80" s="88" t="s">
        <v>118</v>
      </c>
      <c r="E80" s="88" t="s">
        <v>246</v>
      </c>
      <c r="F80" s="87" t="s">
        <v>288</v>
      </c>
      <c r="G80" s="88" t="s">
        <v>254</v>
      </c>
      <c r="H80" s="87" t="s">
        <v>330</v>
      </c>
      <c r="I80" s="87" t="s">
        <v>128</v>
      </c>
      <c r="J80" s="97"/>
      <c r="K80" s="90">
        <v>3.23000000000083</v>
      </c>
      <c r="L80" s="88" t="s">
        <v>130</v>
      </c>
      <c r="M80" s="89">
        <v>2.5899999999999999E-2</v>
      </c>
      <c r="N80" s="89">
        <v>2.8100000000002047E-2</v>
      </c>
      <c r="O80" s="90">
        <v>34.182613000000003</v>
      </c>
      <c r="P80" s="98">
        <v>5428111</v>
      </c>
      <c r="Q80" s="90"/>
      <c r="R80" s="90">
        <v>1855.470141602</v>
      </c>
      <c r="S80" s="91">
        <v>1.6182650665151732E-3</v>
      </c>
      <c r="T80" s="91">
        <f t="shared" si="1"/>
        <v>1.6873245163755358E-2</v>
      </c>
      <c r="U80" s="91">
        <f>R80/'סכום נכסי הקרן'!$C$42</f>
        <v>9.4234859164917244E-4</v>
      </c>
    </row>
    <row r="81" spans="2:21">
      <c r="B81" s="86" t="s">
        <v>410</v>
      </c>
      <c r="C81" s="87" t="s">
        <v>411</v>
      </c>
      <c r="D81" s="88" t="s">
        <v>118</v>
      </c>
      <c r="E81" s="88" t="s">
        <v>246</v>
      </c>
      <c r="F81" s="87" t="s">
        <v>288</v>
      </c>
      <c r="G81" s="88" t="s">
        <v>254</v>
      </c>
      <c r="H81" s="87" t="s">
        <v>330</v>
      </c>
      <c r="I81" s="87" t="s">
        <v>128</v>
      </c>
      <c r="J81" s="97"/>
      <c r="K81" s="90">
        <v>2.2000000000014444</v>
      </c>
      <c r="L81" s="88" t="s">
        <v>130</v>
      </c>
      <c r="M81" s="89">
        <v>2.0199999999999999E-2</v>
      </c>
      <c r="N81" s="89">
        <v>2.4900000000018876E-2</v>
      </c>
      <c r="O81" s="90">
        <v>17.900566999999999</v>
      </c>
      <c r="P81" s="98">
        <v>5415800</v>
      </c>
      <c r="Q81" s="90"/>
      <c r="R81" s="90">
        <v>969.45887603299991</v>
      </c>
      <c r="S81" s="91">
        <v>8.5058526966025176E-4</v>
      </c>
      <c r="T81" s="91">
        <f t="shared" si="1"/>
        <v>8.816049865054798E-3</v>
      </c>
      <c r="U81" s="91">
        <f>R81/'סכום נכסי הקרן'!$C$42</f>
        <v>4.9236481148800311E-4</v>
      </c>
    </row>
    <row r="82" spans="2:21">
      <c r="B82" s="86" t="s">
        <v>412</v>
      </c>
      <c r="C82" s="87" t="s">
        <v>413</v>
      </c>
      <c r="D82" s="88" t="s">
        <v>118</v>
      </c>
      <c r="E82" s="88" t="s">
        <v>246</v>
      </c>
      <c r="F82" s="87" t="s">
        <v>285</v>
      </c>
      <c r="G82" s="88" t="s">
        <v>254</v>
      </c>
      <c r="H82" s="87" t="s">
        <v>330</v>
      </c>
      <c r="I82" s="87" t="s">
        <v>128</v>
      </c>
      <c r="J82" s="97"/>
      <c r="K82" s="90">
        <v>3.4599999999995572</v>
      </c>
      <c r="L82" s="88" t="s">
        <v>130</v>
      </c>
      <c r="M82" s="89">
        <v>2.9700000000000001E-2</v>
      </c>
      <c r="N82" s="89">
        <v>2.9099999999994002E-2</v>
      </c>
      <c r="O82" s="90">
        <v>5.8031589999999991</v>
      </c>
      <c r="P82" s="98">
        <v>5460401</v>
      </c>
      <c r="Q82" s="90"/>
      <c r="R82" s="90">
        <v>316.87576500900002</v>
      </c>
      <c r="S82" s="91">
        <v>4.1451135714285707E-4</v>
      </c>
      <c r="T82" s="91">
        <f t="shared" si="1"/>
        <v>2.881599843386898E-3</v>
      </c>
      <c r="U82" s="91">
        <f>R82/'סכום נכסי הקרן'!$C$42</f>
        <v>1.60933568365681E-4</v>
      </c>
    </row>
    <row r="83" spans="2:21">
      <c r="B83" s="86" t="s">
        <v>414</v>
      </c>
      <c r="C83" s="87" t="s">
        <v>415</v>
      </c>
      <c r="D83" s="88" t="s">
        <v>118</v>
      </c>
      <c r="E83" s="88" t="s">
        <v>246</v>
      </c>
      <c r="F83" s="87" t="s">
        <v>285</v>
      </c>
      <c r="G83" s="88" t="s">
        <v>254</v>
      </c>
      <c r="H83" s="87" t="s">
        <v>330</v>
      </c>
      <c r="I83" s="87" t="s">
        <v>128</v>
      </c>
      <c r="J83" s="97"/>
      <c r="K83" s="90">
        <v>5.0699999999923655</v>
      </c>
      <c r="L83" s="88" t="s">
        <v>130</v>
      </c>
      <c r="M83" s="89">
        <v>8.3999999999999995E-3</v>
      </c>
      <c r="N83" s="89">
        <v>3.2699999999961947E-2</v>
      </c>
      <c r="O83" s="90">
        <v>8.9433670000000003</v>
      </c>
      <c r="P83" s="98">
        <v>4672001</v>
      </c>
      <c r="Q83" s="90"/>
      <c r="R83" s="90">
        <v>417.83419301699996</v>
      </c>
      <c r="S83" s="91">
        <v>1.1245274739092167E-3</v>
      </c>
      <c r="T83" s="91">
        <f t="shared" si="1"/>
        <v>3.7996940066567751E-3</v>
      </c>
      <c r="U83" s="91">
        <f>R83/'סכום נכסי הקרן'!$C$42</f>
        <v>2.1220792213475409E-4</v>
      </c>
    </row>
    <row r="84" spans="2:21">
      <c r="B84" s="86" t="s">
        <v>416</v>
      </c>
      <c r="C84" s="87" t="s">
        <v>417</v>
      </c>
      <c r="D84" s="88" t="s">
        <v>118</v>
      </c>
      <c r="E84" s="88" t="s">
        <v>246</v>
      </c>
      <c r="F84" s="87" t="s">
        <v>285</v>
      </c>
      <c r="G84" s="88" t="s">
        <v>254</v>
      </c>
      <c r="H84" s="87" t="s">
        <v>330</v>
      </c>
      <c r="I84" s="87" t="s">
        <v>128</v>
      </c>
      <c r="J84" s="97"/>
      <c r="K84" s="90">
        <v>5.479999999997287</v>
      </c>
      <c r="L84" s="88" t="s">
        <v>130</v>
      </c>
      <c r="M84" s="89">
        <v>3.0899999999999997E-2</v>
      </c>
      <c r="N84" s="89">
        <v>3.4499999999977549E-2</v>
      </c>
      <c r="O84" s="90">
        <v>21.275945</v>
      </c>
      <c r="P84" s="98">
        <v>4921002</v>
      </c>
      <c r="Q84" s="90"/>
      <c r="R84" s="90">
        <v>1046.9896331830003</v>
      </c>
      <c r="S84" s="91">
        <v>1.1197865789473683E-3</v>
      </c>
      <c r="T84" s="91">
        <f t="shared" si="1"/>
        <v>9.5210978438889111E-3</v>
      </c>
      <c r="U84" s="91">
        <f>R84/'סכום נכסי הקרן'!$C$42</f>
        <v>5.317408155376918E-4</v>
      </c>
    </row>
    <row r="85" spans="2:21">
      <c r="B85" s="86" t="s">
        <v>418</v>
      </c>
      <c r="C85" s="87" t="s">
        <v>419</v>
      </c>
      <c r="D85" s="88" t="s">
        <v>118</v>
      </c>
      <c r="E85" s="88" t="s">
        <v>246</v>
      </c>
      <c r="F85" s="87" t="s">
        <v>420</v>
      </c>
      <c r="G85" s="88" t="s">
        <v>280</v>
      </c>
      <c r="H85" s="87" t="s">
        <v>338</v>
      </c>
      <c r="I85" s="87" t="s">
        <v>250</v>
      </c>
      <c r="J85" s="97"/>
      <c r="K85" s="90">
        <v>3.7100000000003521</v>
      </c>
      <c r="L85" s="88" t="s">
        <v>130</v>
      </c>
      <c r="M85" s="89">
        <v>1.4199999999999999E-2</v>
      </c>
      <c r="N85" s="89">
        <v>2.1700000000003793E-2</v>
      </c>
      <c r="O85" s="90">
        <v>727982.68442300009</v>
      </c>
      <c r="P85" s="98">
        <v>105.14</v>
      </c>
      <c r="Q85" s="90"/>
      <c r="R85" s="90">
        <v>765.40095056300004</v>
      </c>
      <c r="S85" s="91">
        <v>7.5611080245915571E-4</v>
      </c>
      <c r="T85" s="91">
        <f t="shared" si="1"/>
        <v>6.9603911148202833E-3</v>
      </c>
      <c r="U85" s="91">
        <f>R85/'סכום נכסי הקרן'!$C$42</f>
        <v>3.887287063467578E-4</v>
      </c>
    </row>
    <row r="86" spans="2:21">
      <c r="B86" s="86" t="s">
        <v>421</v>
      </c>
      <c r="C86" s="87" t="s">
        <v>422</v>
      </c>
      <c r="D86" s="88" t="s">
        <v>118</v>
      </c>
      <c r="E86" s="88" t="s">
        <v>246</v>
      </c>
      <c r="F86" s="87" t="s">
        <v>423</v>
      </c>
      <c r="G86" s="88" t="s">
        <v>280</v>
      </c>
      <c r="H86" s="87" t="s">
        <v>338</v>
      </c>
      <c r="I86" s="87" t="s">
        <v>250</v>
      </c>
      <c r="J86" s="97"/>
      <c r="K86" s="90">
        <v>1.2000000000215894</v>
      </c>
      <c r="L86" s="88" t="s">
        <v>130</v>
      </c>
      <c r="M86" s="89">
        <v>0.04</v>
      </c>
      <c r="N86" s="89">
        <v>1.5000000000179911E-2</v>
      </c>
      <c r="O86" s="90">
        <v>24809.264315</v>
      </c>
      <c r="P86" s="98">
        <v>112.02</v>
      </c>
      <c r="Q86" s="90"/>
      <c r="R86" s="90">
        <v>27.791338617000001</v>
      </c>
      <c r="S86" s="91">
        <v>1.5237062880168624E-4</v>
      </c>
      <c r="T86" s="91">
        <f t="shared" si="1"/>
        <v>2.5272843760703787E-4</v>
      </c>
      <c r="U86" s="91">
        <f>R86/'סכום נכסי הקרן'!$C$42</f>
        <v>1.4114551465195607E-5</v>
      </c>
    </row>
    <row r="87" spans="2:21">
      <c r="B87" s="86" t="s">
        <v>424</v>
      </c>
      <c r="C87" s="87" t="s">
        <v>425</v>
      </c>
      <c r="D87" s="88" t="s">
        <v>118</v>
      </c>
      <c r="E87" s="88" t="s">
        <v>246</v>
      </c>
      <c r="F87" s="87" t="s">
        <v>423</v>
      </c>
      <c r="G87" s="88" t="s">
        <v>280</v>
      </c>
      <c r="H87" s="87" t="s">
        <v>338</v>
      </c>
      <c r="I87" s="87" t="s">
        <v>250</v>
      </c>
      <c r="J87" s="97"/>
      <c r="K87" s="90">
        <v>3.4099999999987296</v>
      </c>
      <c r="L87" s="88" t="s">
        <v>130</v>
      </c>
      <c r="M87" s="89">
        <v>0.04</v>
      </c>
      <c r="N87" s="89">
        <v>2.119999999999108E-2</v>
      </c>
      <c r="O87" s="90">
        <v>883093.10605499998</v>
      </c>
      <c r="P87" s="98">
        <v>116.79</v>
      </c>
      <c r="Q87" s="90"/>
      <c r="R87" s="90">
        <v>1031.364433791</v>
      </c>
      <c r="S87" s="91">
        <v>9.2384204169094933E-4</v>
      </c>
      <c r="T87" s="91">
        <f t="shared" si="1"/>
        <v>9.3790056516393772E-3</v>
      </c>
      <c r="U87" s="91">
        <f>R87/'סכום נכסי הקרן'!$C$42</f>
        <v>5.2380515313539837E-4</v>
      </c>
    </row>
    <row r="88" spans="2:21">
      <c r="B88" s="86" t="s">
        <v>426</v>
      </c>
      <c r="C88" s="87" t="s">
        <v>427</v>
      </c>
      <c r="D88" s="88" t="s">
        <v>118</v>
      </c>
      <c r="E88" s="88" t="s">
        <v>246</v>
      </c>
      <c r="F88" s="87" t="s">
        <v>423</v>
      </c>
      <c r="G88" s="88" t="s">
        <v>280</v>
      </c>
      <c r="H88" s="87" t="s">
        <v>338</v>
      </c>
      <c r="I88" s="87" t="s">
        <v>250</v>
      </c>
      <c r="J88" s="97"/>
      <c r="K88" s="90">
        <v>4.8000000000082368</v>
      </c>
      <c r="L88" s="88" t="s">
        <v>130</v>
      </c>
      <c r="M88" s="89">
        <v>3.5000000000000003E-2</v>
      </c>
      <c r="N88" s="89">
        <v>2.4200000000065312E-2</v>
      </c>
      <c r="O88" s="90">
        <v>291962.72205500002</v>
      </c>
      <c r="P88" s="98">
        <v>116.43</v>
      </c>
      <c r="Q88" s="90"/>
      <c r="R88" s="90">
        <v>339.93221090899993</v>
      </c>
      <c r="S88" s="91">
        <v>3.2364257485273E-4</v>
      </c>
      <c r="T88" s="91">
        <f t="shared" si="1"/>
        <v>3.0912701881436553E-3</v>
      </c>
      <c r="U88" s="91">
        <f>R88/'סכום נכסי הקרן'!$C$42</f>
        <v>1.7264338187070519E-4</v>
      </c>
    </row>
    <row r="89" spans="2:21">
      <c r="B89" s="86" t="s">
        <v>428</v>
      </c>
      <c r="C89" s="87" t="s">
        <v>429</v>
      </c>
      <c r="D89" s="88" t="s">
        <v>118</v>
      </c>
      <c r="E89" s="88" t="s">
        <v>246</v>
      </c>
      <c r="F89" s="87" t="s">
        <v>423</v>
      </c>
      <c r="G89" s="88" t="s">
        <v>280</v>
      </c>
      <c r="H89" s="87" t="s">
        <v>338</v>
      </c>
      <c r="I89" s="87" t="s">
        <v>250</v>
      </c>
      <c r="J89" s="97"/>
      <c r="K89" s="90">
        <v>6.8500000000520425</v>
      </c>
      <c r="L89" s="88" t="s">
        <v>130</v>
      </c>
      <c r="M89" s="89">
        <v>2.5000000000000001E-2</v>
      </c>
      <c r="N89" s="89">
        <v>2.5100000000128572E-2</v>
      </c>
      <c r="O89" s="90">
        <v>30079.456099999999</v>
      </c>
      <c r="P89" s="98">
        <v>108.6</v>
      </c>
      <c r="Q89" s="90"/>
      <c r="R89" s="90">
        <v>32.666289157999998</v>
      </c>
      <c r="S89" s="91">
        <v>8.5064304743404879E-5</v>
      </c>
      <c r="T89" s="91">
        <f t="shared" si="1"/>
        <v>2.9706018609233298E-4</v>
      </c>
      <c r="U89" s="91">
        <f>R89/'סכום נכסי הקרן'!$C$42</f>
        <v>1.6590421420561406E-5</v>
      </c>
    </row>
    <row r="90" spans="2:21">
      <c r="B90" s="86" t="s">
        <v>430</v>
      </c>
      <c r="C90" s="87" t="s">
        <v>431</v>
      </c>
      <c r="D90" s="88" t="s">
        <v>118</v>
      </c>
      <c r="E90" s="88" t="s">
        <v>246</v>
      </c>
      <c r="F90" s="87" t="s">
        <v>432</v>
      </c>
      <c r="G90" s="88" t="s">
        <v>433</v>
      </c>
      <c r="H90" s="87" t="s">
        <v>338</v>
      </c>
      <c r="I90" s="87" t="s">
        <v>250</v>
      </c>
      <c r="J90" s="97"/>
      <c r="K90" s="90">
        <v>3.12</v>
      </c>
      <c r="L90" s="88" t="s">
        <v>130</v>
      </c>
      <c r="M90" s="89">
        <v>4.2999999999999997E-2</v>
      </c>
      <c r="N90" s="89">
        <v>1.7206896551724134E-2</v>
      </c>
      <c r="O90" s="90">
        <v>1.493E-3</v>
      </c>
      <c r="P90" s="98">
        <v>117.55</v>
      </c>
      <c r="Q90" s="90"/>
      <c r="R90" s="90">
        <v>1.7399999999999999E-6</v>
      </c>
      <c r="S90" s="91">
        <v>2.439982477886045E-12</v>
      </c>
      <c r="T90" s="91">
        <f t="shared" si="1"/>
        <v>1.5823184607856626E-11</v>
      </c>
      <c r="U90" s="91">
        <f>R90/'סכום נכסי הקרן'!$C$42</f>
        <v>8.8370408809374099E-13</v>
      </c>
    </row>
    <row r="91" spans="2:21">
      <c r="B91" s="86" t="s">
        <v>434</v>
      </c>
      <c r="C91" s="87" t="s">
        <v>435</v>
      </c>
      <c r="D91" s="88" t="s">
        <v>118</v>
      </c>
      <c r="E91" s="88" t="s">
        <v>246</v>
      </c>
      <c r="F91" s="87" t="s">
        <v>436</v>
      </c>
      <c r="G91" s="88" t="s">
        <v>126</v>
      </c>
      <c r="H91" s="87" t="s">
        <v>338</v>
      </c>
      <c r="I91" s="87" t="s">
        <v>250</v>
      </c>
      <c r="J91" s="97"/>
      <c r="K91" s="90">
        <v>0.15999999999503495</v>
      </c>
      <c r="L91" s="88" t="s">
        <v>130</v>
      </c>
      <c r="M91" s="89">
        <v>2.1499999999999998E-2</v>
      </c>
      <c r="N91" s="89">
        <v>1.2400000000132399E-2</v>
      </c>
      <c r="O91" s="90">
        <v>88604.022977999994</v>
      </c>
      <c r="P91" s="98">
        <v>109.11</v>
      </c>
      <c r="Q91" s="90"/>
      <c r="R91" s="90">
        <v>96.675842478000007</v>
      </c>
      <c r="S91" s="91">
        <v>7.5980730324834249E-4</v>
      </c>
      <c r="T91" s="91">
        <f t="shared" si="1"/>
        <v>8.7914925439624221E-4</v>
      </c>
      <c r="U91" s="91">
        <f>R91/'סכום נכסי הקרן'!$C$42</f>
        <v>4.909933173431905E-5</v>
      </c>
    </row>
    <row r="92" spans="2:21">
      <c r="B92" s="86" t="s">
        <v>437</v>
      </c>
      <c r="C92" s="87" t="s">
        <v>438</v>
      </c>
      <c r="D92" s="88" t="s">
        <v>118</v>
      </c>
      <c r="E92" s="88" t="s">
        <v>246</v>
      </c>
      <c r="F92" s="87" t="s">
        <v>436</v>
      </c>
      <c r="G92" s="88" t="s">
        <v>126</v>
      </c>
      <c r="H92" s="87" t="s">
        <v>338</v>
      </c>
      <c r="I92" s="87" t="s">
        <v>250</v>
      </c>
      <c r="J92" s="97"/>
      <c r="K92" s="90">
        <v>1.8099999999976852</v>
      </c>
      <c r="L92" s="88" t="s">
        <v>130</v>
      </c>
      <c r="M92" s="89">
        <v>1.8000000000000002E-2</v>
      </c>
      <c r="N92" s="89">
        <v>1.7899999999968927E-2</v>
      </c>
      <c r="O92" s="90">
        <v>442224.33266700001</v>
      </c>
      <c r="P92" s="98">
        <v>108.44</v>
      </c>
      <c r="Q92" s="90"/>
      <c r="R92" s="90">
        <v>479.54807773100003</v>
      </c>
      <c r="S92" s="91">
        <v>3.8887356612246599E-4</v>
      </c>
      <c r="T92" s="91">
        <f t="shared" si="1"/>
        <v>4.3609067599312597E-3</v>
      </c>
      <c r="U92" s="91">
        <f>R92/'סכום נכסי הקרן'!$C$42</f>
        <v>2.435509176599884E-4</v>
      </c>
    </row>
    <row r="93" spans="2:21">
      <c r="B93" s="86" t="s">
        <v>439</v>
      </c>
      <c r="C93" s="87" t="s">
        <v>440</v>
      </c>
      <c r="D93" s="88" t="s">
        <v>118</v>
      </c>
      <c r="E93" s="88" t="s">
        <v>246</v>
      </c>
      <c r="F93" s="87" t="s">
        <v>441</v>
      </c>
      <c r="G93" s="88" t="s">
        <v>442</v>
      </c>
      <c r="H93" s="87" t="s">
        <v>443</v>
      </c>
      <c r="I93" s="87" t="s">
        <v>250</v>
      </c>
      <c r="J93" s="97"/>
      <c r="K93" s="90">
        <v>6.3200000000004417</v>
      </c>
      <c r="L93" s="88" t="s">
        <v>130</v>
      </c>
      <c r="M93" s="89">
        <v>5.1500000000000004E-2</v>
      </c>
      <c r="N93" s="89">
        <v>2.7599999999999198E-2</v>
      </c>
      <c r="O93" s="90">
        <v>1322081.8177189999</v>
      </c>
      <c r="P93" s="98">
        <v>150.84</v>
      </c>
      <c r="Q93" s="90"/>
      <c r="R93" s="90">
        <v>1994.2282081410001</v>
      </c>
      <c r="S93" s="91">
        <v>4.2274553844575107E-4</v>
      </c>
      <c r="T93" s="91">
        <f t="shared" si="1"/>
        <v>1.8135081084833433E-2</v>
      </c>
      <c r="U93" s="91">
        <f>R93/'סכום נכסי הקרן'!$C$42</f>
        <v>1.0128204713368148E-3</v>
      </c>
    </row>
    <row r="94" spans="2:21">
      <c r="B94" s="86" t="s">
        <v>444</v>
      </c>
      <c r="C94" s="87" t="s">
        <v>445</v>
      </c>
      <c r="D94" s="88" t="s">
        <v>118</v>
      </c>
      <c r="E94" s="88" t="s">
        <v>246</v>
      </c>
      <c r="F94" s="87" t="s">
        <v>446</v>
      </c>
      <c r="G94" s="88" t="s">
        <v>153</v>
      </c>
      <c r="H94" s="87" t="s">
        <v>447</v>
      </c>
      <c r="I94" s="87" t="s">
        <v>128</v>
      </c>
      <c r="J94" s="97"/>
      <c r="K94" s="90">
        <v>1.8900000000026989</v>
      </c>
      <c r="L94" s="88" t="s">
        <v>130</v>
      </c>
      <c r="M94" s="89">
        <v>2.2000000000000002E-2</v>
      </c>
      <c r="N94" s="89">
        <v>1.3700000000023131E-2</v>
      </c>
      <c r="O94" s="90">
        <v>377681.4111400001</v>
      </c>
      <c r="P94" s="98">
        <v>109.89</v>
      </c>
      <c r="Q94" s="90"/>
      <c r="R94" s="90">
        <v>415.03410649199998</v>
      </c>
      <c r="S94" s="91">
        <v>4.7595975867524012E-4</v>
      </c>
      <c r="T94" s="91">
        <f t="shared" si="1"/>
        <v>3.7742306238964032E-3</v>
      </c>
      <c r="U94" s="91">
        <f>R94/'סכום נכסי הקרן'!$C$42</f>
        <v>2.1078582563523762E-4</v>
      </c>
    </row>
    <row r="95" spans="2:21">
      <c r="B95" s="86" t="s">
        <v>448</v>
      </c>
      <c r="C95" s="87" t="s">
        <v>449</v>
      </c>
      <c r="D95" s="88" t="s">
        <v>118</v>
      </c>
      <c r="E95" s="88" t="s">
        <v>246</v>
      </c>
      <c r="F95" s="87" t="s">
        <v>446</v>
      </c>
      <c r="G95" s="88" t="s">
        <v>153</v>
      </c>
      <c r="H95" s="87" t="s">
        <v>447</v>
      </c>
      <c r="I95" s="87" t="s">
        <v>128</v>
      </c>
      <c r="J95" s="97"/>
      <c r="K95" s="90">
        <v>5.1699999999951132</v>
      </c>
      <c r="L95" s="88" t="s">
        <v>130</v>
      </c>
      <c r="M95" s="89">
        <v>1.7000000000000001E-2</v>
      </c>
      <c r="N95" s="89">
        <v>2.0600000000008882E-2</v>
      </c>
      <c r="O95" s="90">
        <v>236959.39466899997</v>
      </c>
      <c r="P95" s="98">
        <v>104.49</v>
      </c>
      <c r="Q95" s="90"/>
      <c r="R95" s="90">
        <v>247.59889241300002</v>
      </c>
      <c r="S95" s="91">
        <v>1.8669392287431848E-4</v>
      </c>
      <c r="T95" s="91">
        <f t="shared" si="1"/>
        <v>2.2516109099722588E-3</v>
      </c>
      <c r="U95" s="91">
        <f>R95/'סכום נכסי הקרן'!$C$42</f>
        <v>1.2574951346715544E-4</v>
      </c>
    </row>
    <row r="96" spans="2:21">
      <c r="B96" s="86" t="s">
        <v>450</v>
      </c>
      <c r="C96" s="87" t="s">
        <v>451</v>
      </c>
      <c r="D96" s="88" t="s">
        <v>118</v>
      </c>
      <c r="E96" s="88" t="s">
        <v>246</v>
      </c>
      <c r="F96" s="87" t="s">
        <v>343</v>
      </c>
      <c r="G96" s="88" t="s">
        <v>280</v>
      </c>
      <c r="H96" s="87" t="s">
        <v>447</v>
      </c>
      <c r="I96" s="87" t="s">
        <v>128</v>
      </c>
      <c r="J96" s="97"/>
      <c r="K96" s="90">
        <v>1.3399999999417311</v>
      </c>
      <c r="L96" s="88" t="s">
        <v>130</v>
      </c>
      <c r="M96" s="89">
        <v>2.5000000000000001E-2</v>
      </c>
      <c r="N96" s="89">
        <v>2.0599999994755799E-2</v>
      </c>
      <c r="O96" s="90">
        <v>1574.0464189999998</v>
      </c>
      <c r="P96" s="98">
        <v>109.03</v>
      </c>
      <c r="Q96" s="90"/>
      <c r="R96" s="90">
        <v>1.716182815</v>
      </c>
      <c r="S96" s="91">
        <v>2.228495081141431E-6</v>
      </c>
      <c r="T96" s="91">
        <f t="shared" si="1"/>
        <v>1.5606596265848307E-5</v>
      </c>
      <c r="U96" s="91">
        <f>R96/'סכום נכסי הקרן'!$C$42</f>
        <v>8.7160791352397962E-7</v>
      </c>
    </row>
    <row r="97" spans="2:21">
      <c r="B97" s="86" t="s">
        <v>452</v>
      </c>
      <c r="C97" s="87" t="s">
        <v>453</v>
      </c>
      <c r="D97" s="88" t="s">
        <v>118</v>
      </c>
      <c r="E97" s="88" t="s">
        <v>246</v>
      </c>
      <c r="F97" s="87" t="s">
        <v>343</v>
      </c>
      <c r="G97" s="88" t="s">
        <v>280</v>
      </c>
      <c r="H97" s="87" t="s">
        <v>447</v>
      </c>
      <c r="I97" s="87" t="s">
        <v>128</v>
      </c>
      <c r="J97" s="97"/>
      <c r="K97" s="90">
        <v>2.6800000000013182</v>
      </c>
      <c r="L97" s="88" t="s">
        <v>130</v>
      </c>
      <c r="M97" s="89">
        <v>1.95E-2</v>
      </c>
      <c r="N97" s="89">
        <v>2.3899999999996105E-2</v>
      </c>
      <c r="O97" s="90">
        <v>310311.311262</v>
      </c>
      <c r="P97" s="98">
        <v>107.6</v>
      </c>
      <c r="Q97" s="90"/>
      <c r="R97" s="90">
        <v>333.89497866699998</v>
      </c>
      <c r="S97" s="91">
        <v>5.4528821950117169E-4</v>
      </c>
      <c r="T97" s="91">
        <f t="shared" si="1"/>
        <v>3.0363689006231553E-3</v>
      </c>
      <c r="U97" s="91">
        <f>R97/'סכום נכסי הקרן'!$C$42</f>
        <v>1.6957721703563238E-4</v>
      </c>
    </row>
    <row r="98" spans="2:21">
      <c r="B98" s="86" t="s">
        <v>454</v>
      </c>
      <c r="C98" s="87" t="s">
        <v>455</v>
      </c>
      <c r="D98" s="88" t="s">
        <v>118</v>
      </c>
      <c r="E98" s="88" t="s">
        <v>246</v>
      </c>
      <c r="F98" s="87" t="s">
        <v>343</v>
      </c>
      <c r="G98" s="88" t="s">
        <v>280</v>
      </c>
      <c r="H98" s="87" t="s">
        <v>447</v>
      </c>
      <c r="I98" s="87" t="s">
        <v>128</v>
      </c>
      <c r="J98" s="97"/>
      <c r="K98" s="90">
        <v>5.54</v>
      </c>
      <c r="L98" s="88" t="s">
        <v>130</v>
      </c>
      <c r="M98" s="89">
        <v>1.1699999999999999E-2</v>
      </c>
      <c r="N98" s="89">
        <v>3.6500277315585132E-2</v>
      </c>
      <c r="O98" s="90">
        <v>1.928E-3</v>
      </c>
      <c r="P98" s="98">
        <v>94.04</v>
      </c>
      <c r="Q98" s="90"/>
      <c r="R98" s="90">
        <v>1.8030000000000001E-6</v>
      </c>
      <c r="S98" s="91">
        <v>2.5565213996753111E-12</v>
      </c>
      <c r="T98" s="91">
        <f t="shared" si="1"/>
        <v>1.6396093016072125E-11</v>
      </c>
      <c r="U98" s="91">
        <f>R98/'סכום נכסי הקרן'!$C$42</f>
        <v>9.1570027059368701E-13</v>
      </c>
    </row>
    <row r="99" spans="2:21">
      <c r="B99" s="86" t="s">
        <v>456</v>
      </c>
      <c r="C99" s="87" t="s">
        <v>457</v>
      </c>
      <c r="D99" s="88" t="s">
        <v>118</v>
      </c>
      <c r="E99" s="88" t="s">
        <v>246</v>
      </c>
      <c r="F99" s="87" t="s">
        <v>343</v>
      </c>
      <c r="G99" s="88" t="s">
        <v>280</v>
      </c>
      <c r="H99" s="87" t="s">
        <v>447</v>
      </c>
      <c r="I99" s="87" t="s">
        <v>128</v>
      </c>
      <c r="J99" s="97"/>
      <c r="K99" s="90">
        <v>3.9599999999958948</v>
      </c>
      <c r="L99" s="88" t="s">
        <v>130</v>
      </c>
      <c r="M99" s="89">
        <v>3.3500000000000002E-2</v>
      </c>
      <c r="N99" s="89">
        <v>2.7199999999984306E-2</v>
      </c>
      <c r="O99" s="90">
        <v>297092.11145600001</v>
      </c>
      <c r="P99" s="98">
        <v>111.49</v>
      </c>
      <c r="Q99" s="90"/>
      <c r="R99" s="90">
        <v>331.22802261599998</v>
      </c>
      <c r="S99" s="91">
        <v>6.817941117494581E-4</v>
      </c>
      <c r="T99" s="91">
        <f t="shared" si="1"/>
        <v>3.0121161776714236E-3</v>
      </c>
      <c r="U99" s="91">
        <f>R99/'סכום נכסי הקרן'!$C$42</f>
        <v>1.6822273429710648E-4</v>
      </c>
    </row>
    <row r="100" spans="2:21">
      <c r="B100" s="86" t="s">
        <v>458</v>
      </c>
      <c r="C100" s="87" t="s">
        <v>459</v>
      </c>
      <c r="D100" s="88" t="s">
        <v>118</v>
      </c>
      <c r="E100" s="88" t="s">
        <v>246</v>
      </c>
      <c r="F100" s="87" t="s">
        <v>343</v>
      </c>
      <c r="G100" s="88" t="s">
        <v>280</v>
      </c>
      <c r="H100" s="87" t="s">
        <v>447</v>
      </c>
      <c r="I100" s="87" t="s">
        <v>128</v>
      </c>
      <c r="J100" s="97"/>
      <c r="K100" s="90">
        <v>5.5199999999987224</v>
      </c>
      <c r="L100" s="88" t="s">
        <v>130</v>
      </c>
      <c r="M100" s="89">
        <v>1.3300000000000001E-2</v>
      </c>
      <c r="N100" s="89">
        <v>3.6999999999994357E-2</v>
      </c>
      <c r="O100" s="90">
        <v>560628.11259100004</v>
      </c>
      <c r="P100" s="98">
        <v>94.95</v>
      </c>
      <c r="Q100" s="90"/>
      <c r="R100" s="90">
        <v>532.31640710900001</v>
      </c>
      <c r="S100" s="91">
        <v>4.4850249007280003E-4</v>
      </c>
      <c r="T100" s="91">
        <f t="shared" si="1"/>
        <v>4.8407705629176269E-3</v>
      </c>
      <c r="U100" s="91">
        <f>R100/'סכום נכסי הקרן'!$C$42</f>
        <v>2.7035068110436522E-4</v>
      </c>
    </row>
    <row r="101" spans="2:21">
      <c r="B101" s="86" t="s">
        <v>460</v>
      </c>
      <c r="C101" s="87" t="s">
        <v>461</v>
      </c>
      <c r="D101" s="88" t="s">
        <v>118</v>
      </c>
      <c r="E101" s="88" t="s">
        <v>246</v>
      </c>
      <c r="F101" s="87" t="s">
        <v>343</v>
      </c>
      <c r="G101" s="88" t="s">
        <v>280</v>
      </c>
      <c r="H101" s="87" t="s">
        <v>443</v>
      </c>
      <c r="I101" s="87" t="s">
        <v>250</v>
      </c>
      <c r="J101" s="97"/>
      <c r="K101" s="90">
        <v>6.0399999999920588</v>
      </c>
      <c r="L101" s="88" t="s">
        <v>130</v>
      </c>
      <c r="M101" s="89">
        <v>1.8700000000000001E-2</v>
      </c>
      <c r="N101" s="89">
        <v>3.8199999999940705E-2</v>
      </c>
      <c r="O101" s="90">
        <v>441739.05091400002</v>
      </c>
      <c r="P101" s="98">
        <v>92.39</v>
      </c>
      <c r="Q101" s="90"/>
      <c r="R101" s="90">
        <v>408.12270293100011</v>
      </c>
      <c r="S101" s="91">
        <v>7.4262451085427056E-4</v>
      </c>
      <c r="T101" s="91">
        <f t="shared" si="1"/>
        <v>3.7113798109969214E-3</v>
      </c>
      <c r="U101" s="91">
        <f>R101/'סכום נכסי הקרן'!$C$42</f>
        <v>2.072756902436737E-4</v>
      </c>
    </row>
    <row r="102" spans="2:21">
      <c r="B102" s="86" t="s">
        <v>462</v>
      </c>
      <c r="C102" s="87" t="s">
        <v>463</v>
      </c>
      <c r="D102" s="88" t="s">
        <v>118</v>
      </c>
      <c r="E102" s="88" t="s">
        <v>246</v>
      </c>
      <c r="F102" s="87" t="s">
        <v>253</v>
      </c>
      <c r="G102" s="88" t="s">
        <v>254</v>
      </c>
      <c r="H102" s="87" t="s">
        <v>447</v>
      </c>
      <c r="I102" s="87" t="s">
        <v>128</v>
      </c>
      <c r="J102" s="97"/>
      <c r="K102" s="90">
        <v>5.0799999999999397</v>
      </c>
      <c r="L102" s="88" t="s">
        <v>130</v>
      </c>
      <c r="M102" s="89">
        <v>1.09E-2</v>
      </c>
      <c r="N102" s="89">
        <v>3.2399999999998187E-2</v>
      </c>
      <c r="O102" s="90">
        <v>27.999033000000001</v>
      </c>
      <c r="P102" s="98">
        <v>4713094</v>
      </c>
      <c r="Q102" s="90"/>
      <c r="R102" s="90">
        <v>1319.620642051</v>
      </c>
      <c r="S102" s="91">
        <v>1.541881876755328E-3</v>
      </c>
      <c r="T102" s="91">
        <f t="shared" si="1"/>
        <v>1.2000345420408771E-2</v>
      </c>
      <c r="U102" s="91">
        <f>R102/'סכום נכסי הקרן'!$C$42</f>
        <v>6.7020353799618164E-4</v>
      </c>
    </row>
    <row r="103" spans="2:21">
      <c r="B103" s="86" t="s">
        <v>464</v>
      </c>
      <c r="C103" s="87" t="s">
        <v>465</v>
      </c>
      <c r="D103" s="88" t="s">
        <v>118</v>
      </c>
      <c r="E103" s="88" t="s">
        <v>246</v>
      </c>
      <c r="F103" s="87" t="s">
        <v>253</v>
      </c>
      <c r="G103" s="88" t="s">
        <v>254</v>
      </c>
      <c r="H103" s="87" t="s">
        <v>447</v>
      </c>
      <c r="I103" s="87" t="s">
        <v>128</v>
      </c>
      <c r="J103" s="97"/>
      <c r="K103" s="90">
        <v>1.5099999999982541</v>
      </c>
      <c r="L103" s="88" t="s">
        <v>130</v>
      </c>
      <c r="M103" s="89">
        <v>2.2000000000000002E-2</v>
      </c>
      <c r="N103" s="89">
        <v>2.6399999999987177E-2</v>
      </c>
      <c r="O103" s="90">
        <v>5.1875679999999997</v>
      </c>
      <c r="P103" s="98">
        <v>5410109</v>
      </c>
      <c r="Q103" s="90"/>
      <c r="R103" s="90">
        <v>280.65305519899999</v>
      </c>
      <c r="S103" s="91">
        <v>1.0305061581247516E-3</v>
      </c>
      <c r="T103" s="91">
        <f t="shared" si="1"/>
        <v>2.5521983351567547E-3</v>
      </c>
      <c r="U103" s="91">
        <f>R103/'סכום נכסי הקרן'!$C$42</f>
        <v>1.4253692656054866E-4</v>
      </c>
    </row>
    <row r="104" spans="2:21">
      <c r="B104" s="86" t="s">
        <v>466</v>
      </c>
      <c r="C104" s="87" t="s">
        <v>467</v>
      </c>
      <c r="D104" s="88" t="s">
        <v>118</v>
      </c>
      <c r="E104" s="88" t="s">
        <v>246</v>
      </c>
      <c r="F104" s="87" t="s">
        <v>253</v>
      </c>
      <c r="G104" s="88" t="s">
        <v>254</v>
      </c>
      <c r="H104" s="87" t="s">
        <v>447</v>
      </c>
      <c r="I104" s="87" t="s">
        <v>128</v>
      </c>
      <c r="J104" s="97"/>
      <c r="K104" s="90">
        <v>3.349999999991315</v>
      </c>
      <c r="L104" s="88" t="s">
        <v>130</v>
      </c>
      <c r="M104" s="89">
        <v>2.3199999999999998E-2</v>
      </c>
      <c r="N104" s="89">
        <v>2.6699999999949008E-2</v>
      </c>
      <c r="O104" s="90">
        <v>3.3062099999999996</v>
      </c>
      <c r="P104" s="98">
        <v>5398214</v>
      </c>
      <c r="Q104" s="90"/>
      <c r="R104" s="90">
        <v>178.47626977300001</v>
      </c>
      <c r="S104" s="91">
        <v>5.5103499999999996E-4</v>
      </c>
      <c r="T104" s="91">
        <f t="shared" si="1"/>
        <v>1.6230246923791957E-3</v>
      </c>
      <c r="U104" s="91">
        <f>R104/'סכום נכסי הקרן'!$C$42</f>
        <v>9.0643798405816957E-5</v>
      </c>
    </row>
    <row r="105" spans="2:21">
      <c r="B105" s="86" t="s">
        <v>468</v>
      </c>
      <c r="C105" s="87" t="s">
        <v>469</v>
      </c>
      <c r="D105" s="88" t="s">
        <v>118</v>
      </c>
      <c r="E105" s="88" t="s">
        <v>246</v>
      </c>
      <c r="F105" s="87" t="s">
        <v>253</v>
      </c>
      <c r="G105" s="88" t="s">
        <v>254</v>
      </c>
      <c r="H105" s="87" t="s">
        <v>447</v>
      </c>
      <c r="I105" s="87" t="s">
        <v>128</v>
      </c>
      <c r="J105" s="97"/>
      <c r="K105" s="90">
        <v>5.699999999997579</v>
      </c>
      <c r="L105" s="88" t="s">
        <v>130</v>
      </c>
      <c r="M105" s="89">
        <v>2.9900000000000003E-2</v>
      </c>
      <c r="N105" s="89">
        <v>3.1199999999980292E-2</v>
      </c>
      <c r="O105" s="90">
        <v>22.977466999999997</v>
      </c>
      <c r="P105" s="98">
        <v>5034999</v>
      </c>
      <c r="Q105" s="90"/>
      <c r="R105" s="90">
        <v>1156.9151619440001</v>
      </c>
      <c r="S105" s="91">
        <v>1.4360916874999999E-3</v>
      </c>
      <c r="T105" s="91">
        <f t="shared" si="1"/>
        <v>1.0520736886820838E-2</v>
      </c>
      <c r="U105" s="91">
        <f>R105/'סכום נכסי הקרן'!$C$42</f>
        <v>5.8756934378594559E-4</v>
      </c>
    </row>
    <row r="106" spans="2:21">
      <c r="B106" s="86" t="s">
        <v>470</v>
      </c>
      <c r="C106" s="87" t="s">
        <v>471</v>
      </c>
      <c r="D106" s="88" t="s">
        <v>118</v>
      </c>
      <c r="E106" s="88" t="s">
        <v>246</v>
      </c>
      <c r="F106" s="87" t="s">
        <v>258</v>
      </c>
      <c r="G106" s="88" t="s">
        <v>254</v>
      </c>
      <c r="H106" s="87" t="s">
        <v>447</v>
      </c>
      <c r="I106" s="87" t="s">
        <v>128</v>
      </c>
      <c r="J106" s="97"/>
      <c r="K106" s="90">
        <v>2.7900000000002092</v>
      </c>
      <c r="L106" s="88" t="s">
        <v>130</v>
      </c>
      <c r="M106" s="89">
        <v>1.46E-2</v>
      </c>
      <c r="N106" s="89">
        <v>2.650000000000349E-2</v>
      </c>
      <c r="O106" s="90">
        <v>33.013680999999998</v>
      </c>
      <c r="P106" s="98">
        <v>5199058</v>
      </c>
      <c r="Q106" s="90"/>
      <c r="R106" s="90">
        <v>1716.4004763160003</v>
      </c>
      <c r="S106" s="91">
        <v>1.2395780047309729E-3</v>
      </c>
      <c r="T106" s="91">
        <f t="shared" si="1"/>
        <v>1.5608575630897193E-2</v>
      </c>
      <c r="U106" s="91">
        <f>R106/'סכום נכסי הקרן'!$C$42</f>
        <v>8.7171845846350225E-4</v>
      </c>
    </row>
    <row r="107" spans="2:21">
      <c r="B107" s="86" t="s">
        <v>472</v>
      </c>
      <c r="C107" s="87" t="s">
        <v>473</v>
      </c>
      <c r="D107" s="88" t="s">
        <v>118</v>
      </c>
      <c r="E107" s="88" t="s">
        <v>246</v>
      </c>
      <c r="F107" s="87" t="s">
        <v>258</v>
      </c>
      <c r="G107" s="88" t="s">
        <v>254</v>
      </c>
      <c r="H107" s="87" t="s">
        <v>447</v>
      </c>
      <c r="I107" s="87" t="s">
        <v>128</v>
      </c>
      <c r="J107" s="97"/>
      <c r="K107" s="90">
        <v>3.3599999999986014</v>
      </c>
      <c r="L107" s="88" t="s">
        <v>130</v>
      </c>
      <c r="M107" s="89">
        <v>2.4199999999999999E-2</v>
      </c>
      <c r="N107" s="89">
        <v>3.0399999999981976E-2</v>
      </c>
      <c r="O107" s="90">
        <v>31.533494999999998</v>
      </c>
      <c r="P107" s="98">
        <v>5350089</v>
      </c>
      <c r="Q107" s="90"/>
      <c r="R107" s="90">
        <v>1687.0701109510001</v>
      </c>
      <c r="S107" s="91">
        <v>1.0412592458063663E-3</v>
      </c>
      <c r="T107" s="91">
        <f t="shared" si="1"/>
        <v>1.5341851616077491E-2</v>
      </c>
      <c r="U107" s="91">
        <f>R107/'סכום נכסי הקרן'!$C$42</f>
        <v>8.5682227238400004E-4</v>
      </c>
    </row>
    <row r="108" spans="2:21">
      <c r="B108" s="86" t="s">
        <v>474</v>
      </c>
      <c r="C108" s="87" t="s">
        <v>475</v>
      </c>
      <c r="D108" s="88" t="s">
        <v>118</v>
      </c>
      <c r="E108" s="88" t="s">
        <v>246</v>
      </c>
      <c r="F108" s="87" t="s">
        <v>258</v>
      </c>
      <c r="G108" s="88" t="s">
        <v>254</v>
      </c>
      <c r="H108" s="87" t="s">
        <v>447</v>
      </c>
      <c r="I108" s="87" t="s">
        <v>128</v>
      </c>
      <c r="J108" s="97"/>
      <c r="K108" s="90">
        <v>4.8200000000017775</v>
      </c>
      <c r="L108" s="88" t="s">
        <v>130</v>
      </c>
      <c r="M108" s="89">
        <v>2E-3</v>
      </c>
      <c r="N108" s="89">
        <v>3.1500000000009569E-2</v>
      </c>
      <c r="O108" s="90">
        <v>19.429171</v>
      </c>
      <c r="P108" s="98">
        <v>4574001</v>
      </c>
      <c r="Q108" s="90"/>
      <c r="R108" s="90">
        <v>888.69043328099997</v>
      </c>
      <c r="S108" s="91">
        <v>1.6950943116384575E-3</v>
      </c>
      <c r="T108" s="91">
        <f t="shared" si="1"/>
        <v>8.0815590718628476E-3</v>
      </c>
      <c r="U108" s="91">
        <f>R108/'סכום נכסי הקרן'!$C$42</f>
        <v>4.513444649081711E-4</v>
      </c>
    </row>
    <row r="109" spans="2:21">
      <c r="B109" s="86" t="s">
        <v>476</v>
      </c>
      <c r="C109" s="87" t="s">
        <v>477</v>
      </c>
      <c r="D109" s="88" t="s">
        <v>118</v>
      </c>
      <c r="E109" s="88" t="s">
        <v>246</v>
      </c>
      <c r="F109" s="87" t="s">
        <v>258</v>
      </c>
      <c r="G109" s="88" t="s">
        <v>254</v>
      </c>
      <c r="H109" s="87" t="s">
        <v>447</v>
      </c>
      <c r="I109" s="87" t="s">
        <v>128</v>
      </c>
      <c r="J109" s="97"/>
      <c r="K109" s="90">
        <v>5.4800000000002589</v>
      </c>
      <c r="L109" s="88" t="s">
        <v>130</v>
      </c>
      <c r="M109" s="89">
        <v>3.1699999999999999E-2</v>
      </c>
      <c r="N109" s="89">
        <v>3.4599999999992234E-2</v>
      </c>
      <c r="O109" s="90">
        <v>15.645704</v>
      </c>
      <c r="P109" s="98">
        <v>4940000</v>
      </c>
      <c r="Q109" s="90"/>
      <c r="R109" s="90">
        <v>772.89782065999998</v>
      </c>
      <c r="S109" s="91">
        <v>1.6885067990502914E-3</v>
      </c>
      <c r="T109" s="91">
        <f t="shared" si="1"/>
        <v>7.0285660340880709E-3</v>
      </c>
      <c r="U109" s="91">
        <f>R109/'סכום נכסי הקרן'!$C$42</f>
        <v>3.9253618608964659E-4</v>
      </c>
    </row>
    <row r="110" spans="2:21">
      <c r="B110" s="86" t="s">
        <v>478</v>
      </c>
      <c r="C110" s="87" t="s">
        <v>479</v>
      </c>
      <c r="D110" s="88" t="s">
        <v>118</v>
      </c>
      <c r="E110" s="88" t="s">
        <v>246</v>
      </c>
      <c r="F110" s="87" t="s">
        <v>480</v>
      </c>
      <c r="G110" s="88" t="s">
        <v>481</v>
      </c>
      <c r="H110" s="87" t="s">
        <v>447</v>
      </c>
      <c r="I110" s="87" t="s">
        <v>128</v>
      </c>
      <c r="J110" s="97"/>
      <c r="K110" s="90">
        <v>5.7600000000045792</v>
      </c>
      <c r="L110" s="88" t="s">
        <v>130</v>
      </c>
      <c r="M110" s="89">
        <v>4.4000000000000003E-3</v>
      </c>
      <c r="N110" s="89">
        <v>2.3400000000030525E-2</v>
      </c>
      <c r="O110" s="90">
        <v>298374.64361099998</v>
      </c>
      <c r="P110" s="98">
        <v>96.62</v>
      </c>
      <c r="Q110" s="90"/>
      <c r="R110" s="90">
        <v>288.289583768</v>
      </c>
      <c r="S110" s="91">
        <v>3.7782746801438941E-4</v>
      </c>
      <c r="T110" s="91">
        <f t="shared" si="1"/>
        <v>2.6216432784386271E-3</v>
      </c>
      <c r="U110" s="91">
        <f>R110/'סכום נכסי הקרן'!$C$42</f>
        <v>1.4641533547737047E-4</v>
      </c>
    </row>
    <row r="111" spans="2:21">
      <c r="B111" s="86" t="s">
        <v>482</v>
      </c>
      <c r="C111" s="87" t="s">
        <v>483</v>
      </c>
      <c r="D111" s="88" t="s">
        <v>118</v>
      </c>
      <c r="E111" s="88" t="s">
        <v>246</v>
      </c>
      <c r="F111" s="87" t="s">
        <v>484</v>
      </c>
      <c r="G111" s="88" t="s">
        <v>481</v>
      </c>
      <c r="H111" s="87" t="s">
        <v>443</v>
      </c>
      <c r="I111" s="87" t="s">
        <v>250</v>
      </c>
      <c r="J111" s="97"/>
      <c r="K111" s="90">
        <v>0.42000000000312299</v>
      </c>
      <c r="L111" s="88" t="s">
        <v>130</v>
      </c>
      <c r="M111" s="89">
        <v>3.85E-2</v>
      </c>
      <c r="N111" s="89">
        <v>1.8000000000016436E-3</v>
      </c>
      <c r="O111" s="90">
        <v>214615.510503</v>
      </c>
      <c r="P111" s="98">
        <v>113.39</v>
      </c>
      <c r="Q111" s="90"/>
      <c r="R111" s="90">
        <v>243.352544322</v>
      </c>
      <c r="S111" s="91">
        <v>8.9592279600135051E-4</v>
      </c>
      <c r="T111" s="91">
        <f t="shared" si="1"/>
        <v>2.2129955365509297E-3</v>
      </c>
      <c r="U111" s="91">
        <f>R111/'סכום נכסי הקרן'!$C$42</f>
        <v>1.2359289555480732E-4</v>
      </c>
    </row>
    <row r="112" spans="2:21">
      <c r="B112" s="86" t="s">
        <v>485</v>
      </c>
      <c r="C112" s="87" t="s">
        <v>486</v>
      </c>
      <c r="D112" s="88" t="s">
        <v>118</v>
      </c>
      <c r="E112" s="88" t="s">
        <v>246</v>
      </c>
      <c r="F112" s="87" t="s">
        <v>484</v>
      </c>
      <c r="G112" s="88" t="s">
        <v>481</v>
      </c>
      <c r="H112" s="87" t="s">
        <v>443</v>
      </c>
      <c r="I112" s="87" t="s">
        <v>250</v>
      </c>
      <c r="J112" s="97"/>
      <c r="K112" s="90">
        <v>1.3899999999924229</v>
      </c>
      <c r="L112" s="88" t="s">
        <v>130</v>
      </c>
      <c r="M112" s="89">
        <v>3.85E-2</v>
      </c>
      <c r="N112" s="89">
        <v>1.1499999999942596E-2</v>
      </c>
      <c r="O112" s="90">
        <v>187877.28804299998</v>
      </c>
      <c r="P112" s="98">
        <v>115.9</v>
      </c>
      <c r="Q112" s="90"/>
      <c r="R112" s="90">
        <v>217.74979153499996</v>
      </c>
      <c r="S112" s="91">
        <v>7.5150915217199997E-4</v>
      </c>
      <c r="T112" s="91">
        <f t="shared" si="1"/>
        <v>1.9801696263106899E-3</v>
      </c>
      <c r="U112" s="91">
        <f>R112/'סכום נכסי הקרן'!$C$42</f>
        <v>1.1058987411553986E-4</v>
      </c>
    </row>
    <row r="113" spans="2:21">
      <c r="B113" s="86" t="s">
        <v>487</v>
      </c>
      <c r="C113" s="87" t="s">
        <v>488</v>
      </c>
      <c r="D113" s="88" t="s">
        <v>118</v>
      </c>
      <c r="E113" s="88" t="s">
        <v>246</v>
      </c>
      <c r="F113" s="87" t="s">
        <v>359</v>
      </c>
      <c r="G113" s="88" t="s">
        <v>280</v>
      </c>
      <c r="H113" s="87" t="s">
        <v>447</v>
      </c>
      <c r="I113" s="87" t="s">
        <v>128</v>
      </c>
      <c r="J113" s="97"/>
      <c r="K113" s="90">
        <v>4.5599999999991718</v>
      </c>
      <c r="L113" s="88" t="s">
        <v>130</v>
      </c>
      <c r="M113" s="89">
        <v>2.4E-2</v>
      </c>
      <c r="N113" s="89">
        <v>2.5899999999987572E-2</v>
      </c>
      <c r="O113" s="90">
        <v>575750.96331000002</v>
      </c>
      <c r="P113" s="98">
        <v>109</v>
      </c>
      <c r="Q113" s="90"/>
      <c r="R113" s="90">
        <v>627.56855694199999</v>
      </c>
      <c r="S113" s="91">
        <v>5.0750457488054625E-4</v>
      </c>
      <c r="T113" s="91">
        <f t="shared" si="1"/>
        <v>5.7069730635514069E-3</v>
      </c>
      <c r="U113" s="91">
        <f>R113/'סכום נכסי הקרן'!$C$42</f>
        <v>3.1872695363720406E-4</v>
      </c>
    </row>
    <row r="114" spans="2:21">
      <c r="B114" s="86" t="s">
        <v>489</v>
      </c>
      <c r="C114" s="87" t="s">
        <v>490</v>
      </c>
      <c r="D114" s="88" t="s">
        <v>118</v>
      </c>
      <c r="E114" s="88" t="s">
        <v>246</v>
      </c>
      <c r="F114" s="87" t="s">
        <v>359</v>
      </c>
      <c r="G114" s="88" t="s">
        <v>280</v>
      </c>
      <c r="H114" s="87" t="s">
        <v>447</v>
      </c>
      <c r="I114" s="87" t="s">
        <v>128</v>
      </c>
      <c r="J114" s="97"/>
      <c r="K114" s="90">
        <v>0.99000000013145484</v>
      </c>
      <c r="L114" s="88" t="s">
        <v>130</v>
      </c>
      <c r="M114" s="89">
        <v>3.4799999999999998E-2</v>
      </c>
      <c r="N114" s="89">
        <v>1.8399999999570763E-2</v>
      </c>
      <c r="O114" s="90">
        <v>3419.4257756572401</v>
      </c>
      <c r="P114" s="98">
        <v>109.01</v>
      </c>
      <c r="Q114" s="90"/>
      <c r="R114" s="90">
        <v>3.7275160489999997</v>
      </c>
      <c r="S114" s="91">
        <v>2.6260090077865566E-5</v>
      </c>
      <c r="T114" s="91">
        <f t="shared" si="1"/>
        <v>3.3897226765560537E-5</v>
      </c>
      <c r="U114" s="91">
        <f>R114/'סכום נכסי הקרן'!$C$42</f>
        <v>1.893115615480649E-6</v>
      </c>
    </row>
    <row r="115" spans="2:21">
      <c r="B115" s="86" t="s">
        <v>491</v>
      </c>
      <c r="C115" s="87" t="s">
        <v>492</v>
      </c>
      <c r="D115" s="88" t="s">
        <v>118</v>
      </c>
      <c r="E115" s="88" t="s">
        <v>246</v>
      </c>
      <c r="F115" s="87" t="s">
        <v>359</v>
      </c>
      <c r="G115" s="88" t="s">
        <v>280</v>
      </c>
      <c r="H115" s="87" t="s">
        <v>447</v>
      </c>
      <c r="I115" s="87" t="s">
        <v>128</v>
      </c>
      <c r="J115" s="97"/>
      <c r="K115" s="90">
        <v>6.5199999999989782</v>
      </c>
      <c r="L115" s="88" t="s">
        <v>130</v>
      </c>
      <c r="M115" s="89">
        <v>1.4999999999999999E-2</v>
      </c>
      <c r="N115" s="89">
        <v>2.9899999999981164E-2</v>
      </c>
      <c r="O115" s="90">
        <v>330266.94783000002</v>
      </c>
      <c r="P115" s="98">
        <v>94.85</v>
      </c>
      <c r="Q115" s="90"/>
      <c r="R115" s="90">
        <v>313.25819134100004</v>
      </c>
      <c r="S115" s="91">
        <v>1.1859416048620214E-3</v>
      </c>
      <c r="T115" s="91">
        <f t="shared" si="1"/>
        <v>2.8487024089148953E-3</v>
      </c>
      <c r="U115" s="91">
        <f>R115/'סכום נכסי הקרן'!$C$42</f>
        <v>1.5909628983729488E-4</v>
      </c>
    </row>
    <row r="116" spans="2:21">
      <c r="B116" s="86" t="s">
        <v>493</v>
      </c>
      <c r="C116" s="87" t="s">
        <v>494</v>
      </c>
      <c r="D116" s="88" t="s">
        <v>118</v>
      </c>
      <c r="E116" s="88" t="s">
        <v>246</v>
      </c>
      <c r="F116" s="87" t="s">
        <v>495</v>
      </c>
      <c r="G116" s="88" t="s">
        <v>481</v>
      </c>
      <c r="H116" s="87" t="s">
        <v>447</v>
      </c>
      <c r="I116" s="87" t="s">
        <v>128</v>
      </c>
      <c r="J116" s="97"/>
      <c r="K116" s="90">
        <v>2.5000000000055747</v>
      </c>
      <c r="L116" s="88" t="s">
        <v>130</v>
      </c>
      <c r="M116" s="89">
        <v>2.4799999999999999E-2</v>
      </c>
      <c r="N116" s="89">
        <v>1.7400000000054261E-2</v>
      </c>
      <c r="O116" s="90">
        <v>242073.270445</v>
      </c>
      <c r="P116" s="98">
        <v>111.15</v>
      </c>
      <c r="Q116" s="90"/>
      <c r="R116" s="90">
        <v>269.064455071</v>
      </c>
      <c r="S116" s="91">
        <v>5.7162019484266046E-4</v>
      </c>
      <c r="T116" s="91">
        <f t="shared" si="1"/>
        <v>2.4468141057475733E-3</v>
      </c>
      <c r="U116" s="91">
        <f>R116/'סכום נכסי הקרן'!$C$42</f>
        <v>1.3665135569365368E-4</v>
      </c>
    </row>
    <row r="117" spans="2:21">
      <c r="B117" s="86" t="s">
        <v>496</v>
      </c>
      <c r="C117" s="87" t="s">
        <v>497</v>
      </c>
      <c r="D117" s="88" t="s">
        <v>118</v>
      </c>
      <c r="E117" s="88" t="s">
        <v>246</v>
      </c>
      <c r="F117" s="87" t="s">
        <v>498</v>
      </c>
      <c r="G117" s="88" t="s">
        <v>280</v>
      </c>
      <c r="H117" s="87" t="s">
        <v>443</v>
      </c>
      <c r="I117" s="87" t="s">
        <v>250</v>
      </c>
      <c r="J117" s="97"/>
      <c r="K117" s="90">
        <v>2.9699999999985067</v>
      </c>
      <c r="L117" s="88" t="s">
        <v>130</v>
      </c>
      <c r="M117" s="89">
        <v>1.3999999999999999E-2</v>
      </c>
      <c r="N117" s="89">
        <v>2.1199999999985071E-2</v>
      </c>
      <c r="O117" s="90">
        <v>629046.65315099992</v>
      </c>
      <c r="P117" s="98">
        <v>106.48</v>
      </c>
      <c r="Q117" s="90"/>
      <c r="R117" s="90">
        <v>669.80886410000005</v>
      </c>
      <c r="S117" s="91">
        <v>7.0790755475016868E-4</v>
      </c>
      <c r="T117" s="91">
        <f t="shared" si="1"/>
        <v>6.0910973038120989E-3</v>
      </c>
      <c r="U117" s="91">
        <f>R117/'סכום נכסי הקרן'!$C$42</f>
        <v>3.4017978818769829E-4</v>
      </c>
    </row>
    <row r="118" spans="2:21">
      <c r="B118" s="86" t="s">
        <v>499</v>
      </c>
      <c r="C118" s="87" t="s">
        <v>500</v>
      </c>
      <c r="D118" s="88" t="s">
        <v>118</v>
      </c>
      <c r="E118" s="88" t="s">
        <v>246</v>
      </c>
      <c r="F118" s="87" t="s">
        <v>264</v>
      </c>
      <c r="G118" s="88" t="s">
        <v>254</v>
      </c>
      <c r="H118" s="87" t="s">
        <v>447</v>
      </c>
      <c r="I118" s="87" t="s">
        <v>128</v>
      </c>
      <c r="J118" s="97"/>
      <c r="K118" s="90">
        <v>3.3700000000009536</v>
      </c>
      <c r="L118" s="88" t="s">
        <v>130</v>
      </c>
      <c r="M118" s="89">
        <v>1.89E-2</v>
      </c>
      <c r="N118" s="89">
        <v>2.6600000000015091E-2</v>
      </c>
      <c r="O118" s="90">
        <v>13.238673</v>
      </c>
      <c r="P118" s="98">
        <v>5305382</v>
      </c>
      <c r="Q118" s="90"/>
      <c r="R118" s="90">
        <v>702.36216730900003</v>
      </c>
      <c r="S118" s="91">
        <v>1.6548341250000001E-3</v>
      </c>
      <c r="T118" s="91">
        <f t="shared" si="1"/>
        <v>6.3871300200601094E-3</v>
      </c>
      <c r="U118" s="91">
        <f>R118/'סכום נכסי הקרן'!$C$42</f>
        <v>3.5671282676628935E-4</v>
      </c>
    </row>
    <row r="119" spans="2:21">
      <c r="B119" s="86" t="s">
        <v>501</v>
      </c>
      <c r="C119" s="87" t="s">
        <v>502</v>
      </c>
      <c r="D119" s="88" t="s">
        <v>118</v>
      </c>
      <c r="E119" s="88" t="s">
        <v>246</v>
      </c>
      <c r="F119" s="87" t="s">
        <v>264</v>
      </c>
      <c r="G119" s="88" t="s">
        <v>254</v>
      </c>
      <c r="H119" s="87" t="s">
        <v>447</v>
      </c>
      <c r="I119" s="87" t="s">
        <v>128</v>
      </c>
      <c r="J119" s="97"/>
      <c r="K119" s="90">
        <v>0.81000000000078287</v>
      </c>
      <c r="L119" s="88" t="s">
        <v>130</v>
      </c>
      <c r="M119" s="89">
        <v>1.8200000000000001E-2</v>
      </c>
      <c r="N119" s="89">
        <v>2.3700000000029635E-2</v>
      </c>
      <c r="O119" s="90">
        <v>13.321674</v>
      </c>
      <c r="P119" s="98">
        <v>5369548</v>
      </c>
      <c r="Q119" s="90"/>
      <c r="R119" s="90">
        <v>715.31370812399996</v>
      </c>
      <c r="S119" s="91">
        <v>9.3741988600379983E-4</v>
      </c>
      <c r="T119" s="91">
        <f t="shared" si="1"/>
        <v>6.5049085380324851E-3</v>
      </c>
      <c r="U119" s="91">
        <f>R119/'סכום נכסי הקרן'!$C$42</f>
        <v>3.6329060237854705E-4</v>
      </c>
    </row>
    <row r="120" spans="2:21">
      <c r="B120" s="86" t="s">
        <v>503</v>
      </c>
      <c r="C120" s="87" t="s">
        <v>504</v>
      </c>
      <c r="D120" s="88" t="s">
        <v>118</v>
      </c>
      <c r="E120" s="88" t="s">
        <v>246</v>
      </c>
      <c r="F120" s="87" t="s">
        <v>264</v>
      </c>
      <c r="G120" s="88" t="s">
        <v>254</v>
      </c>
      <c r="H120" s="87" t="s">
        <v>447</v>
      </c>
      <c r="I120" s="87" t="s">
        <v>128</v>
      </c>
      <c r="J120" s="97"/>
      <c r="K120" s="90">
        <v>1.9600000000003237</v>
      </c>
      <c r="L120" s="88" t="s">
        <v>130</v>
      </c>
      <c r="M120" s="89">
        <v>1.89E-2</v>
      </c>
      <c r="N120" s="89">
        <v>2.3700000000009172E-2</v>
      </c>
      <c r="O120" s="90">
        <v>35.220126</v>
      </c>
      <c r="P120" s="98">
        <v>5264000</v>
      </c>
      <c r="Q120" s="90"/>
      <c r="R120" s="90">
        <v>1853.98754629</v>
      </c>
      <c r="S120" s="91">
        <v>1.6157503440682632E-3</v>
      </c>
      <c r="T120" s="91">
        <f t="shared" si="1"/>
        <v>1.6859762761847013E-2</v>
      </c>
      <c r="U120" s="91">
        <f>R120/'סכום נכסי הקרן'!$C$42</f>
        <v>9.4159561720192925E-4</v>
      </c>
    </row>
    <row r="121" spans="2:21">
      <c r="B121" s="86" t="s">
        <v>505</v>
      </c>
      <c r="C121" s="87" t="s">
        <v>506</v>
      </c>
      <c r="D121" s="88" t="s">
        <v>118</v>
      </c>
      <c r="E121" s="88" t="s">
        <v>246</v>
      </c>
      <c r="F121" s="87" t="s">
        <v>264</v>
      </c>
      <c r="G121" s="88" t="s">
        <v>254</v>
      </c>
      <c r="H121" s="87" t="s">
        <v>447</v>
      </c>
      <c r="I121" s="87" t="s">
        <v>128</v>
      </c>
      <c r="J121" s="97"/>
      <c r="K121" s="90">
        <v>5.059999999999599</v>
      </c>
      <c r="L121" s="88" t="s">
        <v>130</v>
      </c>
      <c r="M121" s="89">
        <v>3.3099999999999997E-2</v>
      </c>
      <c r="N121" s="89">
        <v>3.4099999999995995E-2</v>
      </c>
      <c r="O121" s="90">
        <v>20.051678000000003</v>
      </c>
      <c r="P121" s="98">
        <v>4989000</v>
      </c>
      <c r="Q121" s="90"/>
      <c r="R121" s="90">
        <v>1000.3781594400001</v>
      </c>
      <c r="S121" s="91">
        <v>1.4293020172499824E-3</v>
      </c>
      <c r="T121" s="91">
        <f t="shared" si="1"/>
        <v>9.097223157751121E-3</v>
      </c>
      <c r="U121" s="91">
        <f>R121/'סכום נכסי הקרן'!$C$42</f>
        <v>5.0806797076828755E-4</v>
      </c>
    </row>
    <row r="122" spans="2:21">
      <c r="B122" s="86" t="s">
        <v>507</v>
      </c>
      <c r="C122" s="87" t="s">
        <v>508</v>
      </c>
      <c r="D122" s="88" t="s">
        <v>118</v>
      </c>
      <c r="E122" s="88" t="s">
        <v>246</v>
      </c>
      <c r="F122" s="87" t="s">
        <v>509</v>
      </c>
      <c r="G122" s="88" t="s">
        <v>280</v>
      </c>
      <c r="H122" s="87" t="s">
        <v>447</v>
      </c>
      <c r="I122" s="87" t="s">
        <v>128</v>
      </c>
      <c r="J122" s="97"/>
      <c r="K122" s="90">
        <v>1.0099999999980476</v>
      </c>
      <c r="L122" s="88" t="s">
        <v>130</v>
      </c>
      <c r="M122" s="89">
        <v>2.75E-2</v>
      </c>
      <c r="N122" s="89">
        <v>2.0300000000049896E-2</v>
      </c>
      <c r="O122" s="90">
        <v>82900.006081</v>
      </c>
      <c r="P122" s="98">
        <v>111.21</v>
      </c>
      <c r="Q122" s="90"/>
      <c r="R122" s="90">
        <v>92.193101517999992</v>
      </c>
      <c r="S122" s="91">
        <v>1.9989212886196327E-4</v>
      </c>
      <c r="T122" s="91">
        <f t="shared" si="1"/>
        <v>8.3838417522424187E-4</v>
      </c>
      <c r="U122" s="91">
        <f>R122/'סכום נכסי הקרן'!$C$42</f>
        <v>4.6822655577872343E-5</v>
      </c>
    </row>
    <row r="123" spans="2:21">
      <c r="B123" s="86" t="s">
        <v>510</v>
      </c>
      <c r="C123" s="87" t="s">
        <v>511</v>
      </c>
      <c r="D123" s="88" t="s">
        <v>118</v>
      </c>
      <c r="E123" s="88" t="s">
        <v>246</v>
      </c>
      <c r="F123" s="87" t="s">
        <v>509</v>
      </c>
      <c r="G123" s="88" t="s">
        <v>280</v>
      </c>
      <c r="H123" s="87" t="s">
        <v>447</v>
      </c>
      <c r="I123" s="87" t="s">
        <v>128</v>
      </c>
      <c r="J123" s="97"/>
      <c r="K123" s="90">
        <v>4.560000000001601</v>
      </c>
      <c r="L123" s="88" t="s">
        <v>130</v>
      </c>
      <c r="M123" s="89">
        <v>1.9599999999999999E-2</v>
      </c>
      <c r="N123" s="89">
        <v>2.5200000000013184E-2</v>
      </c>
      <c r="O123" s="90">
        <v>399767.15613100003</v>
      </c>
      <c r="P123" s="98">
        <v>106.25</v>
      </c>
      <c r="Q123" s="90"/>
      <c r="R123" s="90">
        <v>424.75259324699994</v>
      </c>
      <c r="S123" s="91">
        <v>3.8035333140725027E-4</v>
      </c>
      <c r="T123" s="91">
        <f t="shared" si="1"/>
        <v>3.8626084457546641E-3</v>
      </c>
      <c r="U123" s="91">
        <f>R123/'סכום נכסי הקרן'!$C$42</f>
        <v>2.157216109659723E-4</v>
      </c>
    </row>
    <row r="124" spans="2:21">
      <c r="B124" s="86" t="s">
        <v>512</v>
      </c>
      <c r="C124" s="87" t="s">
        <v>513</v>
      </c>
      <c r="D124" s="88" t="s">
        <v>118</v>
      </c>
      <c r="E124" s="88" t="s">
        <v>246</v>
      </c>
      <c r="F124" s="87" t="s">
        <v>509</v>
      </c>
      <c r="G124" s="88" t="s">
        <v>280</v>
      </c>
      <c r="H124" s="87" t="s">
        <v>447</v>
      </c>
      <c r="I124" s="87" t="s">
        <v>128</v>
      </c>
      <c r="J124" s="97"/>
      <c r="K124" s="90">
        <v>6.1199999999956463</v>
      </c>
      <c r="L124" s="88" t="s">
        <v>130</v>
      </c>
      <c r="M124" s="89">
        <v>1.5800000000000002E-2</v>
      </c>
      <c r="N124" s="89">
        <v>2.7399999999993128E-2</v>
      </c>
      <c r="O124" s="90">
        <v>864363.11314999999</v>
      </c>
      <c r="P124" s="98">
        <v>101</v>
      </c>
      <c r="Q124" s="90"/>
      <c r="R124" s="90">
        <v>873.00674279000009</v>
      </c>
      <c r="S124" s="91">
        <v>8.6642537883670711E-4</v>
      </c>
      <c r="T124" s="91">
        <f t="shared" si="1"/>
        <v>7.9389349741780333E-3</v>
      </c>
      <c r="U124" s="91">
        <f>R124/'סכום נכסי הקרן'!$C$42</f>
        <v>4.4337909628558859E-4</v>
      </c>
    </row>
    <row r="125" spans="2:21">
      <c r="B125" s="86" t="s">
        <v>514</v>
      </c>
      <c r="C125" s="87" t="s">
        <v>515</v>
      </c>
      <c r="D125" s="88" t="s">
        <v>118</v>
      </c>
      <c r="E125" s="88" t="s">
        <v>246</v>
      </c>
      <c r="F125" s="87" t="s">
        <v>516</v>
      </c>
      <c r="G125" s="88" t="s">
        <v>481</v>
      </c>
      <c r="H125" s="87" t="s">
        <v>447</v>
      </c>
      <c r="I125" s="87" t="s">
        <v>128</v>
      </c>
      <c r="J125" s="97"/>
      <c r="K125" s="90">
        <v>3.6899999999798667</v>
      </c>
      <c r="L125" s="88" t="s">
        <v>130</v>
      </c>
      <c r="M125" s="89">
        <v>2.2499999999999999E-2</v>
      </c>
      <c r="N125" s="89">
        <v>1.8399999999957613E-2</v>
      </c>
      <c r="O125" s="90">
        <v>127205.13033499999</v>
      </c>
      <c r="P125" s="98">
        <v>111.28</v>
      </c>
      <c r="Q125" s="90"/>
      <c r="R125" s="90">
        <v>141.55387096500002</v>
      </c>
      <c r="S125" s="91">
        <v>3.1092670137539304E-4</v>
      </c>
      <c r="T125" s="91">
        <f t="shared" si="1"/>
        <v>1.2872603633539721E-3</v>
      </c>
      <c r="U125" s="91">
        <f>R125/'סכום נכסי הקרן'!$C$42</f>
        <v>7.1891801412220935E-5</v>
      </c>
    </row>
    <row r="126" spans="2:21">
      <c r="B126" s="86" t="s">
        <v>517</v>
      </c>
      <c r="C126" s="87" t="s">
        <v>518</v>
      </c>
      <c r="D126" s="88" t="s">
        <v>118</v>
      </c>
      <c r="E126" s="88" t="s">
        <v>246</v>
      </c>
      <c r="F126" s="87" t="s">
        <v>420</v>
      </c>
      <c r="G126" s="88" t="s">
        <v>280</v>
      </c>
      <c r="H126" s="87" t="s">
        <v>443</v>
      </c>
      <c r="I126" s="87" t="s">
        <v>250</v>
      </c>
      <c r="J126" s="97"/>
      <c r="K126" s="90">
        <v>2.9000000000002988</v>
      </c>
      <c r="L126" s="88" t="s">
        <v>130</v>
      </c>
      <c r="M126" s="89">
        <v>2.1499999999999998E-2</v>
      </c>
      <c r="N126" s="89">
        <v>2.8199999999996419E-2</v>
      </c>
      <c r="O126" s="90">
        <v>1246391.3631520001</v>
      </c>
      <c r="P126" s="98">
        <v>107.47</v>
      </c>
      <c r="Q126" s="90"/>
      <c r="R126" s="90">
        <v>1339.4967767639998</v>
      </c>
      <c r="S126" s="91">
        <v>6.3549271990321525E-4</v>
      </c>
      <c r="T126" s="91">
        <f t="shared" si="1"/>
        <v>1.2181094701359588E-2</v>
      </c>
      <c r="U126" s="91">
        <f>R126/'סכום נכסי הקרן'!$C$42</f>
        <v>6.8029814805444595E-4</v>
      </c>
    </row>
    <row r="127" spans="2:21">
      <c r="B127" s="86" t="s">
        <v>519</v>
      </c>
      <c r="C127" s="87" t="s">
        <v>520</v>
      </c>
      <c r="D127" s="88" t="s">
        <v>118</v>
      </c>
      <c r="E127" s="88" t="s">
        <v>246</v>
      </c>
      <c r="F127" s="87" t="s">
        <v>420</v>
      </c>
      <c r="G127" s="88" t="s">
        <v>280</v>
      </c>
      <c r="H127" s="87" t="s">
        <v>443</v>
      </c>
      <c r="I127" s="87" t="s">
        <v>250</v>
      </c>
      <c r="J127" s="97"/>
      <c r="K127" s="90">
        <v>7.8899999999896853</v>
      </c>
      <c r="L127" s="88" t="s">
        <v>130</v>
      </c>
      <c r="M127" s="89">
        <v>1.15E-2</v>
      </c>
      <c r="N127" s="89">
        <v>3.6799999999949991E-2</v>
      </c>
      <c r="O127" s="90">
        <v>542662.91501200001</v>
      </c>
      <c r="P127" s="98">
        <v>88.43</v>
      </c>
      <c r="Q127" s="90"/>
      <c r="R127" s="90">
        <v>479.87681555500001</v>
      </c>
      <c r="S127" s="91">
        <v>1.180312480127901E-3</v>
      </c>
      <c r="T127" s="91">
        <f t="shared" si="1"/>
        <v>4.3638962307799593E-3</v>
      </c>
      <c r="U127" s="91">
        <f>R127/'סכום נכסי הקרן'!$C$42</f>
        <v>2.437178756823906E-4</v>
      </c>
    </row>
    <row r="128" spans="2:21">
      <c r="B128" s="86" t="s">
        <v>521</v>
      </c>
      <c r="C128" s="87" t="s">
        <v>522</v>
      </c>
      <c r="D128" s="88" t="s">
        <v>118</v>
      </c>
      <c r="E128" s="88" t="s">
        <v>246</v>
      </c>
      <c r="F128" s="87" t="s">
        <v>523</v>
      </c>
      <c r="G128" s="88" t="s">
        <v>126</v>
      </c>
      <c r="H128" s="87" t="s">
        <v>524</v>
      </c>
      <c r="I128" s="87" t="s">
        <v>250</v>
      </c>
      <c r="J128" s="97"/>
      <c r="K128" s="90">
        <v>0.73999999999954313</v>
      </c>
      <c r="L128" s="88" t="s">
        <v>130</v>
      </c>
      <c r="M128" s="89">
        <v>3.15E-2</v>
      </c>
      <c r="N128" s="89">
        <v>2.8699999999963456E-2</v>
      </c>
      <c r="O128" s="90">
        <v>402881.68916900002</v>
      </c>
      <c r="P128" s="98">
        <v>108.68</v>
      </c>
      <c r="Q128" s="90"/>
      <c r="R128" s="90">
        <v>437.85182318000005</v>
      </c>
      <c r="S128" s="91">
        <v>1.4856289716531764E-3</v>
      </c>
      <c r="T128" s="91">
        <f t="shared" si="1"/>
        <v>3.9817300167032978E-3</v>
      </c>
      <c r="U128" s="91">
        <f>R128/'סכום נכסי הקרן'!$C$42</f>
        <v>2.2237439432382984E-4</v>
      </c>
    </row>
    <row r="129" spans="2:21">
      <c r="B129" s="86" t="s">
        <v>525</v>
      </c>
      <c r="C129" s="87" t="s">
        <v>526</v>
      </c>
      <c r="D129" s="88" t="s">
        <v>118</v>
      </c>
      <c r="E129" s="88" t="s">
        <v>246</v>
      </c>
      <c r="F129" s="87" t="s">
        <v>523</v>
      </c>
      <c r="G129" s="88" t="s">
        <v>126</v>
      </c>
      <c r="H129" s="87" t="s">
        <v>524</v>
      </c>
      <c r="I129" s="87" t="s">
        <v>250</v>
      </c>
      <c r="J129" s="97"/>
      <c r="K129" s="90">
        <v>2.9200000000047499</v>
      </c>
      <c r="L129" s="88" t="s">
        <v>130</v>
      </c>
      <c r="M129" s="89">
        <v>0.01</v>
      </c>
      <c r="N129" s="89">
        <v>3.1500000000049481E-2</v>
      </c>
      <c r="O129" s="90">
        <v>513216.69070599996</v>
      </c>
      <c r="P129" s="98">
        <v>98.45</v>
      </c>
      <c r="Q129" s="90"/>
      <c r="R129" s="90">
        <v>505.26183272999998</v>
      </c>
      <c r="S129" s="91">
        <v>1.1118453404666479E-3</v>
      </c>
      <c r="T129" s="91">
        <f t="shared" si="1"/>
        <v>4.5947421003395203E-3</v>
      </c>
      <c r="U129" s="91">
        <f>R129/'סכום נכסי הקרן'!$C$42</f>
        <v>2.5661031444898676E-4</v>
      </c>
    </row>
    <row r="130" spans="2:21">
      <c r="B130" s="86" t="s">
        <v>527</v>
      </c>
      <c r="C130" s="87" t="s">
        <v>528</v>
      </c>
      <c r="D130" s="88" t="s">
        <v>118</v>
      </c>
      <c r="E130" s="88" t="s">
        <v>246</v>
      </c>
      <c r="F130" s="87" t="s">
        <v>529</v>
      </c>
      <c r="G130" s="88" t="s">
        <v>280</v>
      </c>
      <c r="H130" s="87" t="s">
        <v>530</v>
      </c>
      <c r="I130" s="87" t="s">
        <v>128</v>
      </c>
      <c r="J130" s="97"/>
      <c r="K130" s="90">
        <v>2.7100000000118927</v>
      </c>
      <c r="L130" s="88" t="s">
        <v>130</v>
      </c>
      <c r="M130" s="89">
        <v>2.5000000000000001E-2</v>
      </c>
      <c r="N130" s="89">
        <v>2.3700000000062959E-2</v>
      </c>
      <c r="O130" s="90">
        <v>130549.55355276733</v>
      </c>
      <c r="P130" s="98">
        <v>109.5</v>
      </c>
      <c r="Q130" s="90"/>
      <c r="R130" s="90">
        <v>142.95176142999998</v>
      </c>
      <c r="S130" s="91">
        <v>3.6704833916356445E-4</v>
      </c>
      <c r="T130" s="91">
        <f t="shared" si="1"/>
        <v>1.2999724776581426E-3</v>
      </c>
      <c r="U130" s="91">
        <f>R130/'סכום נכסי הקרן'!$C$42</f>
        <v>7.2601756307983991E-5</v>
      </c>
    </row>
    <row r="131" spans="2:21">
      <c r="B131" s="86" t="s">
        <v>531</v>
      </c>
      <c r="C131" s="87" t="s">
        <v>532</v>
      </c>
      <c r="D131" s="88" t="s">
        <v>118</v>
      </c>
      <c r="E131" s="88" t="s">
        <v>246</v>
      </c>
      <c r="F131" s="87" t="s">
        <v>529</v>
      </c>
      <c r="G131" s="88" t="s">
        <v>280</v>
      </c>
      <c r="H131" s="87" t="s">
        <v>530</v>
      </c>
      <c r="I131" s="87" t="s">
        <v>128</v>
      </c>
      <c r="J131" s="97"/>
      <c r="K131" s="90">
        <v>5.7199999999878379</v>
      </c>
      <c r="L131" s="88" t="s">
        <v>130</v>
      </c>
      <c r="M131" s="89">
        <v>1.9E-2</v>
      </c>
      <c r="N131" s="89">
        <v>3.3599999999921304E-2</v>
      </c>
      <c r="O131" s="90">
        <v>279876.90470325452</v>
      </c>
      <c r="P131" s="98">
        <v>99.89</v>
      </c>
      <c r="Q131" s="90"/>
      <c r="R131" s="90">
        <v>279.56904104500001</v>
      </c>
      <c r="S131" s="91">
        <v>9.3124926894892779E-4</v>
      </c>
      <c r="T131" s="91">
        <f t="shared" si="1"/>
        <v>2.5423405443083225E-3</v>
      </c>
      <c r="U131" s="91">
        <f>R131/'סכום נכסי הקרן'!$C$42</f>
        <v>1.4198638188270884E-4</v>
      </c>
    </row>
    <row r="132" spans="2:21">
      <c r="B132" s="86" t="s">
        <v>533</v>
      </c>
      <c r="C132" s="87" t="s">
        <v>534</v>
      </c>
      <c r="D132" s="88" t="s">
        <v>118</v>
      </c>
      <c r="E132" s="88" t="s">
        <v>246</v>
      </c>
      <c r="F132" s="87" t="s">
        <v>529</v>
      </c>
      <c r="G132" s="88" t="s">
        <v>280</v>
      </c>
      <c r="H132" s="87" t="s">
        <v>530</v>
      </c>
      <c r="I132" s="87" t="s">
        <v>128</v>
      </c>
      <c r="J132" s="97"/>
      <c r="K132" s="90">
        <v>7.5000000000021352</v>
      </c>
      <c r="L132" s="88" t="s">
        <v>130</v>
      </c>
      <c r="M132" s="89">
        <v>3.9000000000000003E-3</v>
      </c>
      <c r="N132" s="89">
        <v>3.8300000000004705E-2</v>
      </c>
      <c r="O132" s="90">
        <v>289885.37444116001</v>
      </c>
      <c r="P132" s="98">
        <v>80.83</v>
      </c>
      <c r="Q132" s="90"/>
      <c r="R132" s="90">
        <v>234.31434868299999</v>
      </c>
      <c r="S132" s="91">
        <v>1.2335547848553192E-3</v>
      </c>
      <c r="T132" s="91">
        <f t="shared" si="1"/>
        <v>2.1308041353337906E-3</v>
      </c>
      <c r="U132" s="91">
        <f>R132/'סכום נכסי הקרן'!$C$42</f>
        <v>1.1900261369551114E-4</v>
      </c>
    </row>
    <row r="133" spans="2:21">
      <c r="B133" s="86" t="s">
        <v>535</v>
      </c>
      <c r="C133" s="87" t="s">
        <v>536</v>
      </c>
      <c r="D133" s="88" t="s">
        <v>118</v>
      </c>
      <c r="E133" s="88" t="s">
        <v>246</v>
      </c>
      <c r="F133" s="87" t="s">
        <v>537</v>
      </c>
      <c r="G133" s="88" t="s">
        <v>538</v>
      </c>
      <c r="H133" s="87" t="s">
        <v>524</v>
      </c>
      <c r="I133" s="87" t="s">
        <v>250</v>
      </c>
      <c r="J133" s="97"/>
      <c r="K133" s="90">
        <v>4.8199999999877337</v>
      </c>
      <c r="L133" s="88" t="s">
        <v>130</v>
      </c>
      <c r="M133" s="89">
        <v>7.4999999999999997E-3</v>
      </c>
      <c r="N133" s="89">
        <v>3.3499999999941278E-2</v>
      </c>
      <c r="O133" s="90">
        <v>163324.21526</v>
      </c>
      <c r="P133" s="98">
        <v>93.84</v>
      </c>
      <c r="Q133" s="90"/>
      <c r="R133" s="90">
        <v>153.26345143399999</v>
      </c>
      <c r="S133" s="91">
        <v>3.1076581142946302E-4</v>
      </c>
      <c r="T133" s="91">
        <f t="shared" si="1"/>
        <v>1.393744761883592E-3</v>
      </c>
      <c r="U133" s="91">
        <f>R133/'סכום נכסי הקרן'!$C$42</f>
        <v>7.7838815280219728E-5</v>
      </c>
    </row>
    <row r="134" spans="2:21">
      <c r="B134" s="86" t="s">
        <v>539</v>
      </c>
      <c r="C134" s="87" t="s">
        <v>540</v>
      </c>
      <c r="D134" s="88" t="s">
        <v>118</v>
      </c>
      <c r="E134" s="88" t="s">
        <v>246</v>
      </c>
      <c r="F134" s="87" t="s">
        <v>537</v>
      </c>
      <c r="G134" s="88" t="s">
        <v>538</v>
      </c>
      <c r="H134" s="87" t="s">
        <v>524</v>
      </c>
      <c r="I134" s="87" t="s">
        <v>250</v>
      </c>
      <c r="J134" s="97"/>
      <c r="K134" s="90">
        <v>5.8199999999988083</v>
      </c>
      <c r="L134" s="88" t="s">
        <v>130</v>
      </c>
      <c r="M134" s="89">
        <v>7.4999999999999997E-3</v>
      </c>
      <c r="N134" s="89">
        <v>3.9199999999990569E-2</v>
      </c>
      <c r="O134" s="90">
        <v>923581.3526000001</v>
      </c>
      <c r="P134" s="98">
        <v>87.3</v>
      </c>
      <c r="Q134" s="90"/>
      <c r="R134" s="90">
        <v>806.28649802799998</v>
      </c>
      <c r="S134" s="91">
        <v>1.0643293271518936E-3</v>
      </c>
      <c r="T134" s="91">
        <f t="shared" si="1"/>
        <v>7.332195462712225E-3</v>
      </c>
      <c r="U134" s="91">
        <f>R134/'סכום נכסי הקרן'!$C$42</f>
        <v>4.094934910816837E-4</v>
      </c>
    </row>
    <row r="135" spans="2:21">
      <c r="B135" s="86" t="s">
        <v>541</v>
      </c>
      <c r="C135" s="87" t="s">
        <v>542</v>
      </c>
      <c r="D135" s="88" t="s">
        <v>118</v>
      </c>
      <c r="E135" s="88" t="s">
        <v>246</v>
      </c>
      <c r="F135" s="87" t="s">
        <v>498</v>
      </c>
      <c r="G135" s="88" t="s">
        <v>280</v>
      </c>
      <c r="H135" s="87" t="s">
        <v>524</v>
      </c>
      <c r="I135" s="87" t="s">
        <v>250</v>
      </c>
      <c r="J135" s="97"/>
      <c r="K135" s="90">
        <v>1.3299999997938559</v>
      </c>
      <c r="L135" s="88" t="s">
        <v>130</v>
      </c>
      <c r="M135" s="89">
        <v>3.4500000000000003E-2</v>
      </c>
      <c r="N135" s="89">
        <v>2.1099999998204555E-2</v>
      </c>
      <c r="O135" s="90">
        <v>2739.1630109999996</v>
      </c>
      <c r="P135" s="98">
        <v>109.8</v>
      </c>
      <c r="Q135" s="90"/>
      <c r="R135" s="90">
        <v>3.0076008139999995</v>
      </c>
      <c r="S135" s="91">
        <v>2.1194361668111327E-5</v>
      </c>
      <c r="T135" s="91">
        <f t="shared" si="1"/>
        <v>2.7350472934863134E-5</v>
      </c>
      <c r="U135" s="91">
        <f>R135/'סכום נכסי הקרן'!$C$42</f>
        <v>1.527488008440151E-6</v>
      </c>
    </row>
    <row r="136" spans="2:21">
      <c r="B136" s="86" t="s">
        <v>543</v>
      </c>
      <c r="C136" s="87" t="s">
        <v>544</v>
      </c>
      <c r="D136" s="88" t="s">
        <v>118</v>
      </c>
      <c r="E136" s="88" t="s">
        <v>246</v>
      </c>
      <c r="F136" s="87" t="s">
        <v>498</v>
      </c>
      <c r="G136" s="88" t="s">
        <v>280</v>
      </c>
      <c r="H136" s="87" t="s">
        <v>524</v>
      </c>
      <c r="I136" s="87" t="s">
        <v>250</v>
      </c>
      <c r="J136" s="97"/>
      <c r="K136" s="90">
        <v>2.9200000000018842</v>
      </c>
      <c r="L136" s="88" t="s">
        <v>130</v>
      </c>
      <c r="M136" s="89">
        <v>2.0499999999999997E-2</v>
      </c>
      <c r="N136" s="89">
        <v>2.8300000000031616E-2</v>
      </c>
      <c r="O136" s="90">
        <v>276317.245039</v>
      </c>
      <c r="P136" s="98">
        <v>107.58</v>
      </c>
      <c r="Q136" s="90"/>
      <c r="R136" s="90">
        <v>297.26210958199999</v>
      </c>
      <c r="S136" s="91">
        <v>3.6068599599345293E-4</v>
      </c>
      <c r="T136" s="91">
        <f t="shared" si="1"/>
        <v>2.7032374924349954E-3</v>
      </c>
      <c r="U136" s="91">
        <f>R136/'סכום נכסי הקרן'!$C$42</f>
        <v>1.5097226521435807E-4</v>
      </c>
    </row>
    <row r="137" spans="2:21">
      <c r="B137" s="86" t="s">
        <v>545</v>
      </c>
      <c r="C137" s="87" t="s">
        <v>546</v>
      </c>
      <c r="D137" s="88" t="s">
        <v>118</v>
      </c>
      <c r="E137" s="88" t="s">
        <v>246</v>
      </c>
      <c r="F137" s="87" t="s">
        <v>498</v>
      </c>
      <c r="G137" s="88" t="s">
        <v>280</v>
      </c>
      <c r="H137" s="87" t="s">
        <v>524</v>
      </c>
      <c r="I137" s="87" t="s">
        <v>250</v>
      </c>
      <c r="J137" s="97"/>
      <c r="K137" s="90">
        <v>5.509999999984311</v>
      </c>
      <c r="L137" s="88" t="s">
        <v>130</v>
      </c>
      <c r="M137" s="89">
        <v>8.3999999999999995E-3</v>
      </c>
      <c r="N137" s="89">
        <v>3.6799999999924907E-2</v>
      </c>
      <c r="O137" s="90">
        <v>161281.1219</v>
      </c>
      <c r="P137" s="98">
        <v>92.48</v>
      </c>
      <c r="Q137" s="90"/>
      <c r="R137" s="90">
        <v>149.152787034</v>
      </c>
      <c r="S137" s="91">
        <v>2.2190459979251349E-4</v>
      </c>
      <c r="T137" s="91">
        <f t="shared" si="1"/>
        <v>1.3563632666754634E-3</v>
      </c>
      <c r="U137" s="91">
        <f>R137/'סכום נכסי הקרן'!$C$42</f>
        <v>7.5751107846276397E-5</v>
      </c>
    </row>
    <row r="138" spans="2:21">
      <c r="B138" s="86" t="s">
        <v>547</v>
      </c>
      <c r="C138" s="87" t="s">
        <v>548</v>
      </c>
      <c r="D138" s="88" t="s">
        <v>118</v>
      </c>
      <c r="E138" s="88" t="s">
        <v>246</v>
      </c>
      <c r="F138" s="87" t="s">
        <v>498</v>
      </c>
      <c r="G138" s="88" t="s">
        <v>280</v>
      </c>
      <c r="H138" s="87" t="s">
        <v>524</v>
      </c>
      <c r="I138" s="87" t="s">
        <v>250</v>
      </c>
      <c r="J138" s="97"/>
      <c r="K138" s="90">
        <v>6.4700000000470572</v>
      </c>
      <c r="L138" s="88" t="s">
        <v>130</v>
      </c>
      <c r="M138" s="89">
        <v>9.7000000000000003E-3</v>
      </c>
      <c r="N138" s="89">
        <v>3.7500000000185267E-2</v>
      </c>
      <c r="O138" s="90">
        <v>121154.487291</v>
      </c>
      <c r="P138" s="98">
        <v>89.1</v>
      </c>
      <c r="Q138" s="90"/>
      <c r="R138" s="90">
        <v>107.94865563600003</v>
      </c>
      <c r="S138" s="91">
        <v>2.828554555718593E-4</v>
      </c>
      <c r="T138" s="91">
        <f t="shared" si="1"/>
        <v>9.8166178522894891E-4</v>
      </c>
      <c r="U138" s="91">
        <f>R138/'סכום נכסי הקרן'!$C$42</f>
        <v>5.4824522005607287E-5</v>
      </c>
    </row>
    <row r="139" spans="2:21">
      <c r="B139" s="86" t="s">
        <v>549</v>
      </c>
      <c r="C139" s="87" t="s">
        <v>550</v>
      </c>
      <c r="D139" s="88" t="s">
        <v>118</v>
      </c>
      <c r="E139" s="88" t="s">
        <v>246</v>
      </c>
      <c r="F139" s="87" t="s">
        <v>551</v>
      </c>
      <c r="G139" s="88" t="s">
        <v>552</v>
      </c>
      <c r="H139" s="87" t="s">
        <v>530</v>
      </c>
      <c r="I139" s="87" t="s">
        <v>128</v>
      </c>
      <c r="J139" s="97"/>
      <c r="K139" s="90">
        <v>1.7799999999978773</v>
      </c>
      <c r="L139" s="88" t="s">
        <v>130</v>
      </c>
      <c r="M139" s="89">
        <v>1.8500000000000003E-2</v>
      </c>
      <c r="N139" s="89">
        <v>2.6299999999957548E-2</v>
      </c>
      <c r="O139" s="90">
        <v>443002.44267664279</v>
      </c>
      <c r="P139" s="98">
        <v>106.35</v>
      </c>
      <c r="Q139" s="90"/>
      <c r="R139" s="90">
        <v>471.1330959</v>
      </c>
      <c r="S139" s="91">
        <v>6.3221035888371964E-4</v>
      </c>
      <c r="T139" s="91">
        <f t="shared" si="1"/>
        <v>4.2843827306302991E-3</v>
      </c>
      <c r="U139" s="91">
        <f>R139/'סכום נכסי הקרן'!$C$42</f>
        <v>2.3927715108223595E-4</v>
      </c>
    </row>
    <row r="140" spans="2:21">
      <c r="B140" s="86" t="s">
        <v>553</v>
      </c>
      <c r="C140" s="87" t="s">
        <v>554</v>
      </c>
      <c r="D140" s="88" t="s">
        <v>118</v>
      </c>
      <c r="E140" s="88" t="s">
        <v>246</v>
      </c>
      <c r="F140" s="87" t="s">
        <v>551</v>
      </c>
      <c r="G140" s="88" t="s">
        <v>552</v>
      </c>
      <c r="H140" s="87" t="s">
        <v>530</v>
      </c>
      <c r="I140" s="87" t="s">
        <v>128</v>
      </c>
      <c r="J140" s="97"/>
      <c r="K140" s="90">
        <v>1.3700000000010355</v>
      </c>
      <c r="L140" s="88" t="s">
        <v>130</v>
      </c>
      <c r="M140" s="89">
        <v>0.01</v>
      </c>
      <c r="N140" s="89">
        <v>3.5500000000025893E-2</v>
      </c>
      <c r="O140" s="90">
        <v>373028.28</v>
      </c>
      <c r="P140" s="98">
        <v>103.56</v>
      </c>
      <c r="Q140" s="90"/>
      <c r="R140" s="90">
        <v>386.30807737999999</v>
      </c>
      <c r="S140" s="91">
        <v>3.2939026272577418E-4</v>
      </c>
      <c r="T140" s="91">
        <f t="shared" ref="T140:T169" si="2">IFERROR(R140/$R$11,0)</f>
        <v>3.5130023125804037E-3</v>
      </c>
      <c r="U140" s="91">
        <f>R140/'סכום נכסי הקרן'!$C$42</f>
        <v>1.9619656738180415E-4</v>
      </c>
    </row>
    <row r="141" spans="2:21">
      <c r="B141" s="86" t="s">
        <v>555</v>
      </c>
      <c r="C141" s="87" t="s">
        <v>556</v>
      </c>
      <c r="D141" s="88" t="s">
        <v>118</v>
      </c>
      <c r="E141" s="88" t="s">
        <v>246</v>
      </c>
      <c r="F141" s="87" t="s">
        <v>551</v>
      </c>
      <c r="G141" s="88" t="s">
        <v>552</v>
      </c>
      <c r="H141" s="87" t="s">
        <v>530</v>
      </c>
      <c r="I141" s="87" t="s">
        <v>128</v>
      </c>
      <c r="J141" s="97"/>
      <c r="K141" s="90">
        <v>4.6399999999996773</v>
      </c>
      <c r="L141" s="88" t="s">
        <v>130</v>
      </c>
      <c r="M141" s="89">
        <v>0.01</v>
      </c>
      <c r="N141" s="89">
        <v>4.0099999999999768E-2</v>
      </c>
      <c r="O141" s="90">
        <v>942288.86383599997</v>
      </c>
      <c r="P141" s="98">
        <v>92</v>
      </c>
      <c r="Q141" s="90"/>
      <c r="R141" s="90">
        <v>866.90567950199988</v>
      </c>
      <c r="S141" s="91">
        <v>9.6540253123892229E-4</v>
      </c>
      <c r="T141" s="91">
        <f t="shared" si="2"/>
        <v>7.8834532208962842E-3</v>
      </c>
      <c r="U141" s="91">
        <f>R141/'סכום נכסי הקרן'!$C$42</f>
        <v>4.4028051319976999E-4</v>
      </c>
    </row>
    <row r="142" spans="2:21">
      <c r="B142" s="86" t="s">
        <v>557</v>
      </c>
      <c r="C142" s="87" t="s">
        <v>558</v>
      </c>
      <c r="D142" s="88" t="s">
        <v>118</v>
      </c>
      <c r="E142" s="88" t="s">
        <v>246</v>
      </c>
      <c r="F142" s="87" t="s">
        <v>551</v>
      </c>
      <c r="G142" s="88" t="s">
        <v>552</v>
      </c>
      <c r="H142" s="87" t="s">
        <v>530</v>
      </c>
      <c r="I142" s="87" t="s">
        <v>128</v>
      </c>
      <c r="J142" s="97"/>
      <c r="K142" s="90">
        <v>3.25999999999947</v>
      </c>
      <c r="L142" s="88" t="s">
        <v>130</v>
      </c>
      <c r="M142" s="89">
        <v>3.5400000000000001E-2</v>
      </c>
      <c r="N142" s="89">
        <v>3.8999999999979378E-2</v>
      </c>
      <c r="O142" s="90">
        <v>341942.59</v>
      </c>
      <c r="P142" s="98">
        <v>99.25</v>
      </c>
      <c r="Q142" s="90"/>
      <c r="R142" s="90">
        <v>339.37804084299995</v>
      </c>
      <c r="S142" s="91">
        <v>8.8379410343160955E-4</v>
      </c>
      <c r="T142" s="91">
        <f t="shared" si="2"/>
        <v>3.0862306851215486E-3</v>
      </c>
      <c r="U142" s="91">
        <f>R142/'סכום נכסי הקרן'!$C$42</f>
        <v>1.7236193224264579E-4</v>
      </c>
    </row>
    <row r="143" spans="2:21">
      <c r="B143" s="86" t="s">
        <v>559</v>
      </c>
      <c r="C143" s="87" t="s">
        <v>560</v>
      </c>
      <c r="D143" s="88" t="s">
        <v>118</v>
      </c>
      <c r="E143" s="88" t="s">
        <v>246</v>
      </c>
      <c r="F143" s="87" t="s">
        <v>561</v>
      </c>
      <c r="G143" s="88" t="s">
        <v>298</v>
      </c>
      <c r="H143" s="87" t="s">
        <v>524</v>
      </c>
      <c r="I143" s="87" t="s">
        <v>250</v>
      </c>
      <c r="J143" s="97"/>
      <c r="K143" s="90">
        <v>3.2999999999774867</v>
      </c>
      <c r="L143" s="88" t="s">
        <v>130</v>
      </c>
      <c r="M143" s="89">
        <v>1.9400000000000001E-2</v>
      </c>
      <c r="N143" s="89">
        <v>1.9199999999825527E-2</v>
      </c>
      <c r="O143" s="90">
        <v>65244.757450000005</v>
      </c>
      <c r="P143" s="98">
        <v>108.93</v>
      </c>
      <c r="Q143" s="90"/>
      <c r="R143" s="90">
        <v>71.071113822000015</v>
      </c>
      <c r="S143" s="91">
        <v>1.8051012711227618E-4</v>
      </c>
      <c r="T143" s="91">
        <f t="shared" si="2"/>
        <v>6.4630537602959593E-4</v>
      </c>
      <c r="U143" s="91">
        <f>R143/'סכום נכסי הקרן'!$C$42</f>
        <v>3.6095306798779882E-5</v>
      </c>
    </row>
    <row r="144" spans="2:21">
      <c r="B144" s="86" t="s">
        <v>562</v>
      </c>
      <c r="C144" s="87" t="s">
        <v>563</v>
      </c>
      <c r="D144" s="88" t="s">
        <v>118</v>
      </c>
      <c r="E144" s="88" t="s">
        <v>246</v>
      </c>
      <c r="F144" s="87" t="s">
        <v>561</v>
      </c>
      <c r="G144" s="88" t="s">
        <v>298</v>
      </c>
      <c r="H144" s="87" t="s">
        <v>524</v>
      </c>
      <c r="I144" s="87" t="s">
        <v>250</v>
      </c>
      <c r="J144" s="97"/>
      <c r="K144" s="90">
        <v>4.2699999999972773</v>
      </c>
      <c r="L144" s="88" t="s">
        <v>130</v>
      </c>
      <c r="M144" s="89">
        <v>1.23E-2</v>
      </c>
      <c r="N144" s="89">
        <v>2.3199999999983244E-2</v>
      </c>
      <c r="O144" s="90">
        <v>782755.565818</v>
      </c>
      <c r="P144" s="98">
        <v>103.68</v>
      </c>
      <c r="Q144" s="90"/>
      <c r="R144" s="90">
        <v>811.56100382299996</v>
      </c>
      <c r="S144" s="91">
        <v>6.1553239580189334E-4</v>
      </c>
      <c r="T144" s="91">
        <f t="shared" si="2"/>
        <v>7.3801606804763022E-3</v>
      </c>
      <c r="U144" s="91">
        <f>R144/'סכום נכסי הקרן'!$C$42</f>
        <v>4.1217228552634788E-4</v>
      </c>
    </row>
    <row r="145" spans="2:21">
      <c r="B145" s="86" t="s">
        <v>564</v>
      </c>
      <c r="C145" s="87" t="s">
        <v>565</v>
      </c>
      <c r="D145" s="88" t="s">
        <v>118</v>
      </c>
      <c r="E145" s="88" t="s">
        <v>246</v>
      </c>
      <c r="F145" s="87" t="s">
        <v>566</v>
      </c>
      <c r="G145" s="88" t="s">
        <v>567</v>
      </c>
      <c r="H145" s="87" t="s">
        <v>568</v>
      </c>
      <c r="I145" s="87" t="s">
        <v>128</v>
      </c>
      <c r="J145" s="97"/>
      <c r="K145" s="90">
        <v>1.46</v>
      </c>
      <c r="L145" s="88" t="s">
        <v>130</v>
      </c>
      <c r="M145" s="89">
        <v>4.6500000000000007E-2</v>
      </c>
      <c r="N145" s="89">
        <v>3.3802845947618065E-2</v>
      </c>
      <c r="O145" s="90">
        <v>4.2890000000000003E-3</v>
      </c>
      <c r="P145" s="98">
        <v>110.35</v>
      </c>
      <c r="Q145" s="90">
        <v>1.24E-7</v>
      </c>
      <c r="R145" s="90">
        <v>4.8489999999999997E-6</v>
      </c>
      <c r="S145" s="91">
        <v>9.9750403048376047E-12</v>
      </c>
      <c r="T145" s="91">
        <f t="shared" si="2"/>
        <v>4.4095759864078609E-11</v>
      </c>
      <c r="U145" s="91">
        <f>R145/'סכום נכסי הקרן'!$C$42</f>
        <v>2.4626903006704312E-12</v>
      </c>
    </row>
    <row r="146" spans="2:21">
      <c r="B146" s="86" t="s">
        <v>569</v>
      </c>
      <c r="C146" s="87" t="s">
        <v>570</v>
      </c>
      <c r="D146" s="88" t="s">
        <v>118</v>
      </c>
      <c r="E146" s="88" t="s">
        <v>246</v>
      </c>
      <c r="F146" s="87" t="s">
        <v>571</v>
      </c>
      <c r="G146" s="88" t="s">
        <v>126</v>
      </c>
      <c r="H146" s="87" t="s">
        <v>572</v>
      </c>
      <c r="I146" s="87" t="s">
        <v>250</v>
      </c>
      <c r="J146" s="97"/>
      <c r="K146" s="90">
        <v>2.8299999999999064</v>
      </c>
      <c r="L146" s="88" t="s">
        <v>130</v>
      </c>
      <c r="M146" s="89">
        <v>3.2000000000000001E-2</v>
      </c>
      <c r="N146" s="89">
        <v>3.5399999999961254E-2</v>
      </c>
      <c r="O146" s="90">
        <v>415373.20691800001</v>
      </c>
      <c r="P146" s="98">
        <v>99.42</v>
      </c>
      <c r="Q146" s="90"/>
      <c r="R146" s="90">
        <v>412.96404294000001</v>
      </c>
      <c r="S146" s="91">
        <v>1.5293001248775819E-3</v>
      </c>
      <c r="T146" s="91">
        <f t="shared" si="2"/>
        <v>3.7554059125554317E-3</v>
      </c>
      <c r="U146" s="91">
        <f>R146/'סכום נכסי הקרן'!$C$42</f>
        <v>2.097344902194237E-4</v>
      </c>
    </row>
    <row r="147" spans="2:21">
      <c r="B147" s="86" t="s">
        <v>573</v>
      </c>
      <c r="C147" s="87" t="s">
        <v>574</v>
      </c>
      <c r="D147" s="88" t="s">
        <v>118</v>
      </c>
      <c r="E147" s="88" t="s">
        <v>246</v>
      </c>
      <c r="F147" s="87" t="s">
        <v>575</v>
      </c>
      <c r="G147" s="88" t="s">
        <v>567</v>
      </c>
      <c r="H147" s="87" t="s">
        <v>568</v>
      </c>
      <c r="I147" s="87" t="s">
        <v>128</v>
      </c>
      <c r="J147" s="97"/>
      <c r="K147" s="90">
        <v>3.1200000000321211</v>
      </c>
      <c r="L147" s="88" t="s">
        <v>130</v>
      </c>
      <c r="M147" s="89">
        <v>2.5699999999999997E-2</v>
      </c>
      <c r="N147" s="89">
        <v>4.3200000000410438E-2</v>
      </c>
      <c r="O147" s="90">
        <v>21600.979694999998</v>
      </c>
      <c r="P147" s="98">
        <v>103.77</v>
      </c>
      <c r="Q147" s="90"/>
      <c r="R147" s="90">
        <v>22.415335743999997</v>
      </c>
      <c r="S147" s="91">
        <v>1.8162708198468026E-5</v>
      </c>
      <c r="T147" s="91">
        <f t="shared" si="2"/>
        <v>2.0384022731287311E-4</v>
      </c>
      <c r="U147" s="91">
        <f>R147/'סכום נכסי הקרן'!$C$42</f>
        <v>1.1384209099406067E-5</v>
      </c>
    </row>
    <row r="148" spans="2:21">
      <c r="B148" s="86" t="s">
        <v>576</v>
      </c>
      <c r="C148" s="87" t="s">
        <v>577</v>
      </c>
      <c r="D148" s="88" t="s">
        <v>118</v>
      </c>
      <c r="E148" s="88" t="s">
        <v>246</v>
      </c>
      <c r="F148" s="87" t="s">
        <v>575</v>
      </c>
      <c r="G148" s="88" t="s">
        <v>567</v>
      </c>
      <c r="H148" s="87" t="s">
        <v>568</v>
      </c>
      <c r="I148" s="87" t="s">
        <v>128</v>
      </c>
      <c r="J148" s="97"/>
      <c r="K148" s="90">
        <v>5.7999999999543626</v>
      </c>
      <c r="L148" s="88" t="s">
        <v>130</v>
      </c>
      <c r="M148" s="89">
        <v>1.09E-2</v>
      </c>
      <c r="N148" s="89">
        <v>4.4099999999712487E-2</v>
      </c>
      <c r="O148" s="90">
        <v>124342.76</v>
      </c>
      <c r="P148" s="98">
        <v>88.11</v>
      </c>
      <c r="Q148" s="90"/>
      <c r="R148" s="90">
        <v>109.55840521499999</v>
      </c>
      <c r="S148" s="91">
        <v>2.7631724444444444E-4</v>
      </c>
      <c r="T148" s="91">
        <f t="shared" si="2"/>
        <v>9.9630050060879713E-4</v>
      </c>
      <c r="U148" s="91">
        <f>R148/'סכום נכסי הקרן'!$C$42</f>
        <v>5.5642075042256399E-5</v>
      </c>
    </row>
    <row r="149" spans="2:21">
      <c r="B149" s="86" t="s">
        <v>578</v>
      </c>
      <c r="C149" s="87" t="s">
        <v>579</v>
      </c>
      <c r="D149" s="88" t="s">
        <v>118</v>
      </c>
      <c r="E149" s="88" t="s">
        <v>246</v>
      </c>
      <c r="F149" s="87" t="s">
        <v>575</v>
      </c>
      <c r="G149" s="88" t="s">
        <v>567</v>
      </c>
      <c r="H149" s="87" t="s">
        <v>568</v>
      </c>
      <c r="I149" s="87" t="s">
        <v>128</v>
      </c>
      <c r="J149" s="97"/>
      <c r="K149" s="90">
        <v>6.6899999999985642</v>
      </c>
      <c r="L149" s="88" t="s">
        <v>130</v>
      </c>
      <c r="M149" s="89">
        <v>1.54E-2</v>
      </c>
      <c r="N149" s="89">
        <v>4.5600000000003485E-2</v>
      </c>
      <c r="O149" s="90">
        <v>265955.94600499998</v>
      </c>
      <c r="P149" s="98">
        <v>86.36</v>
      </c>
      <c r="Q149" s="90"/>
      <c r="R149" s="90">
        <v>229.67953795699998</v>
      </c>
      <c r="S149" s="91">
        <v>7.5987413144285704E-4</v>
      </c>
      <c r="T149" s="91">
        <f t="shared" si="2"/>
        <v>2.0886561665177149E-3</v>
      </c>
      <c r="U149" s="91">
        <f>R149/'סכום נכסי הקרן'!$C$42</f>
        <v>1.1664870496786348E-4</v>
      </c>
    </row>
    <row r="150" spans="2:21">
      <c r="B150" s="86" t="s">
        <v>580</v>
      </c>
      <c r="C150" s="87" t="s">
        <v>581</v>
      </c>
      <c r="D150" s="88" t="s">
        <v>118</v>
      </c>
      <c r="E150" s="88" t="s">
        <v>246</v>
      </c>
      <c r="F150" s="87" t="s">
        <v>582</v>
      </c>
      <c r="G150" s="88" t="s">
        <v>583</v>
      </c>
      <c r="H150" s="87" t="s">
        <v>572</v>
      </c>
      <c r="I150" s="87" t="s">
        <v>250</v>
      </c>
      <c r="J150" s="97"/>
      <c r="K150" s="90">
        <v>4.9700000000065661</v>
      </c>
      <c r="L150" s="88" t="s">
        <v>130</v>
      </c>
      <c r="M150" s="89">
        <v>7.4999999999999997E-3</v>
      </c>
      <c r="N150" s="89">
        <v>3.4800000000040521E-2</v>
      </c>
      <c r="O150" s="90">
        <v>557182.83583200001</v>
      </c>
      <c r="P150" s="98">
        <v>92.12</v>
      </c>
      <c r="Q150" s="90"/>
      <c r="R150" s="90">
        <v>513.27682957900004</v>
      </c>
      <c r="S150" s="91">
        <v>4.1624296715374272E-4</v>
      </c>
      <c r="T150" s="91">
        <f t="shared" si="2"/>
        <v>4.6676287525079779E-3</v>
      </c>
      <c r="U150" s="91">
        <f>R150/'סכום נכסי הקרן'!$C$42</f>
        <v>2.6068093828894069E-4</v>
      </c>
    </row>
    <row r="151" spans="2:21">
      <c r="B151" s="86" t="s">
        <v>584</v>
      </c>
      <c r="C151" s="87" t="s">
        <v>585</v>
      </c>
      <c r="D151" s="88" t="s">
        <v>118</v>
      </c>
      <c r="E151" s="88" t="s">
        <v>246</v>
      </c>
      <c r="F151" s="87" t="s">
        <v>586</v>
      </c>
      <c r="G151" s="88" t="s">
        <v>567</v>
      </c>
      <c r="H151" s="87" t="s">
        <v>568</v>
      </c>
      <c r="I151" s="87" t="s">
        <v>128</v>
      </c>
      <c r="J151" s="97"/>
      <c r="K151" s="90">
        <v>4.0300000000025564</v>
      </c>
      <c r="L151" s="88" t="s">
        <v>130</v>
      </c>
      <c r="M151" s="89">
        <v>1.0800000000000001E-2</v>
      </c>
      <c r="N151" s="89">
        <v>2.9799999999982962E-2</v>
      </c>
      <c r="O151" s="90">
        <v>323888.02124800003</v>
      </c>
      <c r="P151" s="98">
        <v>101.46</v>
      </c>
      <c r="Q151" s="90"/>
      <c r="R151" s="90">
        <v>328.616788472</v>
      </c>
      <c r="S151" s="91">
        <v>9.8746347941463435E-4</v>
      </c>
      <c r="T151" s="91">
        <f t="shared" si="2"/>
        <v>2.9883701777203603E-3</v>
      </c>
      <c r="U151" s="91">
        <f>R151/'סכום נכסי הקרן'!$C$42</f>
        <v>1.6689655137295549E-4</v>
      </c>
    </row>
    <row r="152" spans="2:21">
      <c r="B152" s="86" t="s">
        <v>587</v>
      </c>
      <c r="C152" s="87" t="s">
        <v>588</v>
      </c>
      <c r="D152" s="88" t="s">
        <v>118</v>
      </c>
      <c r="E152" s="88" t="s">
        <v>246</v>
      </c>
      <c r="F152" s="87" t="s">
        <v>589</v>
      </c>
      <c r="G152" s="88" t="s">
        <v>583</v>
      </c>
      <c r="H152" s="87" t="s">
        <v>572</v>
      </c>
      <c r="I152" s="87" t="s">
        <v>250</v>
      </c>
      <c r="J152" s="97"/>
      <c r="K152" s="90">
        <v>4.2199999999868973</v>
      </c>
      <c r="L152" s="88" t="s">
        <v>130</v>
      </c>
      <c r="M152" s="89">
        <v>1.8000000000000002E-2</v>
      </c>
      <c r="N152" s="89">
        <v>2.9199999999737939E-2</v>
      </c>
      <c r="O152" s="90">
        <v>36723.086284999998</v>
      </c>
      <c r="P152" s="98">
        <v>103.91</v>
      </c>
      <c r="Q152" s="90"/>
      <c r="R152" s="90">
        <v>38.158959175</v>
      </c>
      <c r="S152" s="91">
        <v>6.5809855799050853E-5</v>
      </c>
      <c r="T152" s="91">
        <f t="shared" si="2"/>
        <v>3.4700934222395941E-4</v>
      </c>
      <c r="U152" s="91">
        <f>R152/'סכום נכסי הקרן'!$C$42</f>
        <v>1.9380016218591764E-5</v>
      </c>
    </row>
    <row r="153" spans="2:21">
      <c r="B153" s="86" t="s">
        <v>590</v>
      </c>
      <c r="C153" s="87" t="s">
        <v>591</v>
      </c>
      <c r="D153" s="88" t="s">
        <v>118</v>
      </c>
      <c r="E153" s="88" t="s">
        <v>246</v>
      </c>
      <c r="F153" s="87" t="s">
        <v>592</v>
      </c>
      <c r="G153" s="88" t="s">
        <v>153</v>
      </c>
      <c r="H153" s="87" t="s">
        <v>572</v>
      </c>
      <c r="I153" s="87" t="s">
        <v>250</v>
      </c>
      <c r="J153" s="97"/>
      <c r="K153" s="90">
        <v>1.0099999999997959</v>
      </c>
      <c r="L153" s="88" t="s">
        <v>130</v>
      </c>
      <c r="M153" s="89">
        <v>1.9799999999999998E-2</v>
      </c>
      <c r="N153" s="89">
        <v>1.9199999999982308E-2</v>
      </c>
      <c r="O153" s="90">
        <v>269535.023346</v>
      </c>
      <c r="P153" s="98">
        <v>107.95</v>
      </c>
      <c r="Q153" s="90">
        <v>2.8792863589999995</v>
      </c>
      <c r="R153" s="90">
        <v>293.84233390599996</v>
      </c>
      <c r="S153" s="91">
        <v>8.8697971819290953E-4</v>
      </c>
      <c r="T153" s="91">
        <f t="shared" si="2"/>
        <v>2.6721387902287849E-3</v>
      </c>
      <c r="U153" s="91">
        <f>R153/'סכום נכסי הקרן'!$C$42</f>
        <v>1.4923544352168867E-4</v>
      </c>
    </row>
    <row r="154" spans="2:21">
      <c r="B154" s="86" t="s">
        <v>593</v>
      </c>
      <c r="C154" s="87" t="s">
        <v>594</v>
      </c>
      <c r="D154" s="88" t="s">
        <v>118</v>
      </c>
      <c r="E154" s="88" t="s">
        <v>246</v>
      </c>
      <c r="F154" s="87" t="s">
        <v>595</v>
      </c>
      <c r="G154" s="88" t="s">
        <v>298</v>
      </c>
      <c r="H154" s="87" t="s">
        <v>596</v>
      </c>
      <c r="I154" s="87" t="s">
        <v>250</v>
      </c>
      <c r="J154" s="97"/>
      <c r="K154" s="90">
        <v>4.1200000000058266</v>
      </c>
      <c r="L154" s="88" t="s">
        <v>130</v>
      </c>
      <c r="M154" s="89">
        <v>2.75E-2</v>
      </c>
      <c r="N154" s="89">
        <v>2.9800000000032512E-2</v>
      </c>
      <c r="O154" s="90">
        <v>442255.99120400002</v>
      </c>
      <c r="P154" s="98">
        <v>107.1</v>
      </c>
      <c r="Q154" s="90"/>
      <c r="R154" s="90">
        <v>473.65615187700007</v>
      </c>
      <c r="S154" s="91">
        <v>4.8211073582455575E-4</v>
      </c>
      <c r="T154" s="91">
        <f t="shared" si="2"/>
        <v>4.3073268573544524E-3</v>
      </c>
      <c r="U154" s="91">
        <f>R154/'סכום נכסי הקרן'!$C$42</f>
        <v>2.4055855043934188E-4</v>
      </c>
    </row>
    <row r="155" spans="2:21">
      <c r="B155" s="86" t="s">
        <v>597</v>
      </c>
      <c r="C155" s="87" t="s">
        <v>598</v>
      </c>
      <c r="D155" s="88" t="s">
        <v>118</v>
      </c>
      <c r="E155" s="88" t="s">
        <v>246</v>
      </c>
      <c r="F155" s="87" t="s">
        <v>586</v>
      </c>
      <c r="G155" s="88" t="s">
        <v>567</v>
      </c>
      <c r="H155" s="87" t="s">
        <v>599</v>
      </c>
      <c r="I155" s="87" t="s">
        <v>128</v>
      </c>
      <c r="J155" s="97"/>
      <c r="K155" s="90">
        <v>2.6600000000001676</v>
      </c>
      <c r="L155" s="88" t="s">
        <v>130</v>
      </c>
      <c r="M155" s="89">
        <v>0.04</v>
      </c>
      <c r="N155" s="89">
        <v>0.1644000000000011</v>
      </c>
      <c r="O155" s="90">
        <v>454668.00593300001</v>
      </c>
      <c r="P155" s="98">
        <v>78.8</v>
      </c>
      <c r="Q155" s="90"/>
      <c r="R155" s="90">
        <v>358.278405959</v>
      </c>
      <c r="S155" s="91">
        <v>1.5466441222575838E-4</v>
      </c>
      <c r="T155" s="91">
        <f t="shared" si="2"/>
        <v>3.2581065278723311E-3</v>
      </c>
      <c r="U155" s="91">
        <f>R155/'סכום נכסי הקרן'!$C$42</f>
        <v>1.8196097242625128E-4</v>
      </c>
    </row>
    <row r="156" spans="2:21">
      <c r="B156" s="86" t="s">
        <v>600</v>
      </c>
      <c r="C156" s="87" t="s">
        <v>601</v>
      </c>
      <c r="D156" s="88" t="s">
        <v>118</v>
      </c>
      <c r="E156" s="88" t="s">
        <v>246</v>
      </c>
      <c r="F156" s="87" t="s">
        <v>586</v>
      </c>
      <c r="G156" s="88" t="s">
        <v>567</v>
      </c>
      <c r="H156" s="87" t="s">
        <v>599</v>
      </c>
      <c r="I156" s="87" t="s">
        <v>128</v>
      </c>
      <c r="J156" s="97"/>
      <c r="K156" s="90">
        <v>3.3699999999984218</v>
      </c>
      <c r="L156" s="88" t="s">
        <v>130</v>
      </c>
      <c r="M156" s="89">
        <v>3.2799999999999996E-2</v>
      </c>
      <c r="N156" s="89">
        <v>0.14729999999998072</v>
      </c>
      <c r="O156" s="90">
        <v>453228.782939</v>
      </c>
      <c r="P156" s="98">
        <v>75.489999999999995</v>
      </c>
      <c r="Q156" s="90"/>
      <c r="R156" s="90">
        <v>342.14240614199991</v>
      </c>
      <c r="S156" s="91">
        <v>2.9906905757004287E-4</v>
      </c>
      <c r="T156" s="91">
        <f t="shared" si="2"/>
        <v>3.1113692267592664E-3</v>
      </c>
      <c r="U156" s="91">
        <f>R156/'סכום נכסי הקרן'!$C$42</f>
        <v>1.7376588679190484E-4</v>
      </c>
    </row>
    <row r="157" spans="2:21">
      <c r="B157" s="86" t="s">
        <v>602</v>
      </c>
      <c r="C157" s="87" t="s">
        <v>603</v>
      </c>
      <c r="D157" s="88" t="s">
        <v>118</v>
      </c>
      <c r="E157" s="88" t="s">
        <v>246</v>
      </c>
      <c r="F157" s="87" t="s">
        <v>586</v>
      </c>
      <c r="G157" s="88" t="s">
        <v>567</v>
      </c>
      <c r="H157" s="87" t="s">
        <v>599</v>
      </c>
      <c r="I157" s="87" t="s">
        <v>128</v>
      </c>
      <c r="J157" s="97"/>
      <c r="K157" s="90">
        <v>4.1399999999983237</v>
      </c>
      <c r="L157" s="88" t="s">
        <v>130</v>
      </c>
      <c r="M157" s="89">
        <v>1.29E-2</v>
      </c>
      <c r="N157" s="89">
        <v>0.10929999999958925</v>
      </c>
      <c r="O157" s="90">
        <v>16489.615643000001</v>
      </c>
      <c r="P157" s="98">
        <v>72.349999999999994</v>
      </c>
      <c r="Q157" s="90"/>
      <c r="R157" s="90">
        <v>11.930236893000002</v>
      </c>
      <c r="S157" s="91">
        <v>1.5944773824241862E-5</v>
      </c>
      <c r="T157" s="91">
        <f t="shared" si="2"/>
        <v>1.0849100044448327E-4</v>
      </c>
      <c r="U157" s="91">
        <f>R157/'סכום נכסי הקרן'!$C$42</f>
        <v>6.0590799507303868E-6</v>
      </c>
    </row>
    <row r="158" spans="2:21">
      <c r="B158" s="86" t="s">
        <v>604</v>
      </c>
      <c r="C158" s="87" t="s">
        <v>605</v>
      </c>
      <c r="D158" s="88" t="s">
        <v>118</v>
      </c>
      <c r="E158" s="88" t="s">
        <v>246</v>
      </c>
      <c r="F158" s="87" t="s">
        <v>589</v>
      </c>
      <c r="G158" s="88" t="s">
        <v>583</v>
      </c>
      <c r="H158" s="87" t="s">
        <v>596</v>
      </c>
      <c r="I158" s="87" t="s">
        <v>250</v>
      </c>
      <c r="J158" s="97"/>
      <c r="K158" s="90">
        <v>3.4800000000031814</v>
      </c>
      <c r="L158" s="88" t="s">
        <v>130</v>
      </c>
      <c r="M158" s="89">
        <v>3.3000000000000002E-2</v>
      </c>
      <c r="N158" s="89">
        <v>4.0500000000024024E-2</v>
      </c>
      <c r="O158" s="90">
        <v>575007.52590699994</v>
      </c>
      <c r="P158" s="98">
        <v>104.97</v>
      </c>
      <c r="Q158" s="90"/>
      <c r="R158" s="90">
        <v>603.58539807099999</v>
      </c>
      <c r="S158" s="91">
        <v>1.124392397851754E-3</v>
      </c>
      <c r="T158" s="91">
        <f t="shared" si="2"/>
        <v>5.4888753909678517E-3</v>
      </c>
      <c r="U158" s="91">
        <f>R158/'סכום נכסי הקרן'!$C$42</f>
        <v>3.0654648493622457E-4</v>
      </c>
    </row>
    <row r="159" spans="2:21">
      <c r="B159" s="86" t="s">
        <v>606</v>
      </c>
      <c r="C159" s="87" t="s">
        <v>607</v>
      </c>
      <c r="D159" s="88" t="s">
        <v>118</v>
      </c>
      <c r="E159" s="88" t="s">
        <v>246</v>
      </c>
      <c r="F159" s="87" t="s">
        <v>608</v>
      </c>
      <c r="G159" s="88" t="s">
        <v>280</v>
      </c>
      <c r="H159" s="87" t="s">
        <v>596</v>
      </c>
      <c r="I159" s="87" t="s">
        <v>250</v>
      </c>
      <c r="J159" s="97"/>
      <c r="K159" s="90">
        <v>2.9999999999983569</v>
      </c>
      <c r="L159" s="88" t="s">
        <v>130</v>
      </c>
      <c r="M159" s="89">
        <v>1E-3</v>
      </c>
      <c r="N159" s="89">
        <v>2.4599999999987188E-2</v>
      </c>
      <c r="O159" s="90">
        <v>605325.42423200002</v>
      </c>
      <c r="P159" s="98">
        <v>100.53</v>
      </c>
      <c r="Q159" s="90"/>
      <c r="R159" s="90">
        <v>608.53364904299997</v>
      </c>
      <c r="S159" s="91">
        <v>1.0688941114089456E-3</v>
      </c>
      <c r="T159" s="91">
        <f t="shared" si="2"/>
        <v>5.5338737177586337E-3</v>
      </c>
      <c r="U159" s="91">
        <f>R159/'סכום נכסי הקרן'!$C$42</f>
        <v>3.0905958241488562E-4</v>
      </c>
    </row>
    <row r="160" spans="2:21">
      <c r="B160" s="86" t="s">
        <v>609</v>
      </c>
      <c r="C160" s="87" t="s">
        <v>610</v>
      </c>
      <c r="D160" s="88" t="s">
        <v>118</v>
      </c>
      <c r="E160" s="88" t="s">
        <v>246</v>
      </c>
      <c r="F160" s="87" t="s">
        <v>608</v>
      </c>
      <c r="G160" s="88" t="s">
        <v>280</v>
      </c>
      <c r="H160" s="87" t="s">
        <v>596</v>
      </c>
      <c r="I160" s="87" t="s">
        <v>250</v>
      </c>
      <c r="J160" s="97"/>
      <c r="K160" s="90">
        <v>5.7100000000108215</v>
      </c>
      <c r="L160" s="88" t="s">
        <v>130</v>
      </c>
      <c r="M160" s="89">
        <v>3.0000000000000001E-3</v>
      </c>
      <c r="N160" s="89">
        <v>2.6400000000051292E-2</v>
      </c>
      <c r="O160" s="90">
        <v>341364.42725100002</v>
      </c>
      <c r="P160" s="98">
        <v>93.66</v>
      </c>
      <c r="Q160" s="90"/>
      <c r="R160" s="90">
        <v>319.72193827400002</v>
      </c>
      <c r="S160" s="91">
        <v>9.4353258277085855E-4</v>
      </c>
      <c r="T160" s="91">
        <f t="shared" si="2"/>
        <v>2.907482329017956E-3</v>
      </c>
      <c r="U160" s="91">
        <f>R160/'סכום נכסי הקרן'!$C$42</f>
        <v>1.6237907121033826E-4</v>
      </c>
    </row>
    <row r="161" spans="2:21">
      <c r="B161" s="86" t="s">
        <v>611</v>
      </c>
      <c r="C161" s="87" t="s">
        <v>612</v>
      </c>
      <c r="D161" s="88" t="s">
        <v>118</v>
      </c>
      <c r="E161" s="88" t="s">
        <v>246</v>
      </c>
      <c r="F161" s="87" t="s">
        <v>608</v>
      </c>
      <c r="G161" s="88" t="s">
        <v>280</v>
      </c>
      <c r="H161" s="87" t="s">
        <v>596</v>
      </c>
      <c r="I161" s="87" t="s">
        <v>250</v>
      </c>
      <c r="J161" s="97"/>
      <c r="K161" s="90">
        <v>4.2199999999931919</v>
      </c>
      <c r="L161" s="88" t="s">
        <v>130</v>
      </c>
      <c r="M161" s="89">
        <v>3.0000000000000001E-3</v>
      </c>
      <c r="N161" s="89">
        <v>2.7099999999957394E-2</v>
      </c>
      <c r="O161" s="90">
        <v>495804.32122400001</v>
      </c>
      <c r="P161" s="98">
        <v>94.2</v>
      </c>
      <c r="Q161" s="90"/>
      <c r="R161" s="90">
        <v>467.04768706900001</v>
      </c>
      <c r="S161" s="91">
        <v>9.7484137086905232E-4</v>
      </c>
      <c r="T161" s="91">
        <f t="shared" si="2"/>
        <v>4.2472309041179535E-3</v>
      </c>
      <c r="U161" s="91">
        <f>R161/'סכום נכסי הקרן'!$C$42</f>
        <v>2.3720227034344918E-4</v>
      </c>
    </row>
    <row r="162" spans="2:21">
      <c r="B162" s="86" t="s">
        <v>613</v>
      </c>
      <c r="C162" s="87" t="s">
        <v>614</v>
      </c>
      <c r="D162" s="88" t="s">
        <v>118</v>
      </c>
      <c r="E162" s="88" t="s">
        <v>246</v>
      </c>
      <c r="F162" s="87" t="s">
        <v>615</v>
      </c>
      <c r="G162" s="88" t="s">
        <v>616</v>
      </c>
      <c r="H162" s="87" t="s">
        <v>599</v>
      </c>
      <c r="I162" s="87" t="s">
        <v>128</v>
      </c>
      <c r="J162" s="97"/>
      <c r="K162" s="90">
        <v>4.7100000000525482</v>
      </c>
      <c r="L162" s="88" t="s">
        <v>130</v>
      </c>
      <c r="M162" s="89">
        <v>3.2500000000000001E-2</v>
      </c>
      <c r="N162" s="89">
        <v>4.8000000000353697E-2</v>
      </c>
      <c r="O162" s="90">
        <v>41735.908514000002</v>
      </c>
      <c r="P162" s="98">
        <v>94.84</v>
      </c>
      <c r="Q162" s="90"/>
      <c r="R162" s="90">
        <v>39.582336052000002</v>
      </c>
      <c r="S162" s="91">
        <v>1.6052272505384616E-4</v>
      </c>
      <c r="T162" s="91">
        <f t="shared" si="2"/>
        <v>3.5995322446035334E-4</v>
      </c>
      <c r="U162" s="91">
        <f>R162/'סכום נכסי הקרן'!$C$42</f>
        <v>2.0102915049110731E-5</v>
      </c>
    </row>
    <row r="163" spans="2:21">
      <c r="B163" s="86" t="s">
        <v>621</v>
      </c>
      <c r="C163" s="87" t="s">
        <v>622</v>
      </c>
      <c r="D163" s="88" t="s">
        <v>118</v>
      </c>
      <c r="E163" s="88" t="s">
        <v>246</v>
      </c>
      <c r="F163" s="87" t="s">
        <v>623</v>
      </c>
      <c r="G163" s="88" t="s">
        <v>280</v>
      </c>
      <c r="H163" s="87" t="s">
        <v>620</v>
      </c>
      <c r="I163" s="87"/>
      <c r="J163" s="97"/>
      <c r="K163" s="90">
        <v>3.8799999999997588</v>
      </c>
      <c r="L163" s="88" t="s">
        <v>130</v>
      </c>
      <c r="M163" s="89">
        <v>1.9E-2</v>
      </c>
      <c r="N163" s="89">
        <v>2.9300000000008642E-2</v>
      </c>
      <c r="O163" s="90">
        <v>497371.04</v>
      </c>
      <c r="P163" s="98">
        <v>100</v>
      </c>
      <c r="Q163" s="90"/>
      <c r="R163" s="90">
        <v>497.37102364899999</v>
      </c>
      <c r="S163" s="91">
        <v>9.1460275720792693E-4</v>
      </c>
      <c r="T163" s="91">
        <f t="shared" si="2"/>
        <v>4.5229847849406609E-3</v>
      </c>
      <c r="U163" s="91">
        <f>R163/'סכום נכסי הקרן'!$C$42</f>
        <v>2.5260276258505174E-4</v>
      </c>
    </row>
    <row r="164" spans="2:21">
      <c r="B164" s="86" t="s">
        <v>624</v>
      </c>
      <c r="C164" s="87" t="s">
        <v>625</v>
      </c>
      <c r="D164" s="88" t="s">
        <v>118</v>
      </c>
      <c r="E164" s="88" t="s">
        <v>246</v>
      </c>
      <c r="F164" s="87" t="s">
        <v>626</v>
      </c>
      <c r="G164" s="88" t="s">
        <v>280</v>
      </c>
      <c r="H164" s="87" t="s">
        <v>620</v>
      </c>
      <c r="I164" s="87"/>
      <c r="J164" s="97"/>
      <c r="K164" s="90"/>
      <c r="L164" s="88" t="s">
        <v>130</v>
      </c>
      <c r="M164" s="89">
        <v>2.1000000000000001E-2</v>
      </c>
      <c r="N164" s="89">
        <v>3.8199635061161044E-2</v>
      </c>
      <c r="O164" s="90">
        <v>1.3553000000000003E-2</v>
      </c>
      <c r="P164" s="98">
        <v>109.42</v>
      </c>
      <c r="Q164" s="90"/>
      <c r="R164" s="90">
        <v>1.4796999999999999E-5</v>
      </c>
      <c r="S164" s="91">
        <v>6.6478631826297963E-11</v>
      </c>
      <c r="T164" s="91">
        <f t="shared" si="2"/>
        <v>1.3456072565658304E-10</v>
      </c>
      <c r="U164" s="91">
        <f>R164/'סכום נכסי הקרן'!$C$42</f>
        <v>7.5150398801856815E-12</v>
      </c>
    </row>
    <row r="165" spans="2:21">
      <c r="B165" s="86" t="s">
        <v>627</v>
      </c>
      <c r="C165" s="87" t="s">
        <v>628</v>
      </c>
      <c r="D165" s="88" t="s">
        <v>118</v>
      </c>
      <c r="E165" s="88" t="s">
        <v>246</v>
      </c>
      <c r="F165" s="87" t="s">
        <v>626</v>
      </c>
      <c r="G165" s="88" t="s">
        <v>280</v>
      </c>
      <c r="H165" s="87" t="s">
        <v>620</v>
      </c>
      <c r="I165" s="87"/>
      <c r="J165" s="97"/>
      <c r="K165" s="90">
        <v>4.2000000000004052</v>
      </c>
      <c r="L165" s="88" t="s">
        <v>130</v>
      </c>
      <c r="M165" s="89">
        <v>2.75E-2</v>
      </c>
      <c r="N165" s="89">
        <v>2.6800000000009726E-2</v>
      </c>
      <c r="O165" s="90">
        <v>458758.33395042882</v>
      </c>
      <c r="P165" s="98">
        <v>107.54</v>
      </c>
      <c r="Q165" s="90"/>
      <c r="R165" s="90">
        <v>493.34869831399999</v>
      </c>
      <c r="S165" s="91">
        <v>8.9816548768803007E-4</v>
      </c>
      <c r="T165" s="91">
        <f t="shared" si="2"/>
        <v>4.4864066261311418E-3</v>
      </c>
      <c r="U165" s="91">
        <f>R165/'סכום נכסי הקרן'!$C$42</f>
        <v>2.5055992043437214E-4</v>
      </c>
    </row>
    <row r="166" spans="2:21">
      <c r="B166" s="86" t="s">
        <v>629</v>
      </c>
      <c r="C166" s="87" t="s">
        <v>630</v>
      </c>
      <c r="D166" s="88" t="s">
        <v>118</v>
      </c>
      <c r="E166" s="88" t="s">
        <v>246</v>
      </c>
      <c r="F166" s="87" t="s">
        <v>626</v>
      </c>
      <c r="G166" s="88" t="s">
        <v>280</v>
      </c>
      <c r="H166" s="87" t="s">
        <v>620</v>
      </c>
      <c r="I166" s="87"/>
      <c r="J166" s="97"/>
      <c r="K166" s="90">
        <v>5.910000000002448</v>
      </c>
      <c r="L166" s="88" t="s">
        <v>130</v>
      </c>
      <c r="M166" s="89">
        <v>8.5000000000000006E-3</v>
      </c>
      <c r="N166" s="89">
        <v>3.010000000000319E-2</v>
      </c>
      <c r="O166" s="90">
        <v>400769.76525300002</v>
      </c>
      <c r="P166" s="98">
        <v>93.75</v>
      </c>
      <c r="Q166" s="90"/>
      <c r="R166" s="90">
        <v>375.72166118799998</v>
      </c>
      <c r="S166" s="91">
        <v>7.7502739343149546E-4</v>
      </c>
      <c r="T166" s="91">
        <f t="shared" si="2"/>
        <v>3.4167317276714276E-3</v>
      </c>
      <c r="U166" s="91">
        <f>R166/'סכום נכסי הקרן'!$C$42</f>
        <v>1.9081998159609602E-4</v>
      </c>
    </row>
    <row r="167" spans="2:21">
      <c r="B167" s="86" t="s">
        <v>631</v>
      </c>
      <c r="C167" s="87" t="s">
        <v>632</v>
      </c>
      <c r="D167" s="88" t="s">
        <v>118</v>
      </c>
      <c r="E167" s="88" t="s">
        <v>246</v>
      </c>
      <c r="F167" s="87" t="s">
        <v>633</v>
      </c>
      <c r="G167" s="88" t="s">
        <v>298</v>
      </c>
      <c r="H167" s="87" t="s">
        <v>620</v>
      </c>
      <c r="I167" s="87"/>
      <c r="J167" s="97"/>
      <c r="K167" s="90">
        <v>2.9700000000058107</v>
      </c>
      <c r="L167" s="88" t="s">
        <v>130</v>
      </c>
      <c r="M167" s="89">
        <v>1.6399999999999998E-2</v>
      </c>
      <c r="N167" s="89">
        <v>2.9000000000051273E-2</v>
      </c>
      <c r="O167" s="90">
        <v>224034.294276</v>
      </c>
      <c r="P167" s="98">
        <v>104.47</v>
      </c>
      <c r="Q167" s="90"/>
      <c r="R167" s="90">
        <v>234.04862441200001</v>
      </c>
      <c r="S167" s="91">
        <v>8.5206526356321232E-4</v>
      </c>
      <c r="T167" s="91">
        <f t="shared" si="2"/>
        <v>2.1283876961413649E-3</v>
      </c>
      <c r="U167" s="91">
        <f>R167/'סכום נכסי הקרן'!$C$42</f>
        <v>1.1886765873885113E-4</v>
      </c>
    </row>
    <row r="168" spans="2:21">
      <c r="B168" s="86" t="s">
        <v>634</v>
      </c>
      <c r="C168" s="87" t="s">
        <v>635</v>
      </c>
      <c r="D168" s="88" t="s">
        <v>118</v>
      </c>
      <c r="E168" s="88" t="s">
        <v>246</v>
      </c>
      <c r="F168" s="87" t="s">
        <v>636</v>
      </c>
      <c r="G168" s="88" t="s">
        <v>637</v>
      </c>
      <c r="H168" s="87" t="s">
        <v>620</v>
      </c>
      <c r="I168" s="87"/>
      <c r="J168" s="97"/>
      <c r="K168" s="90">
        <v>3.399999999998589</v>
      </c>
      <c r="L168" s="88" t="s">
        <v>130</v>
      </c>
      <c r="M168" s="89">
        <v>1.4800000000000001E-2</v>
      </c>
      <c r="N168" s="89">
        <v>3.8999999999997641E-2</v>
      </c>
      <c r="O168" s="90">
        <v>871959.82163799996</v>
      </c>
      <c r="P168" s="98">
        <v>97.56</v>
      </c>
      <c r="Q168" s="90"/>
      <c r="R168" s="90">
        <v>850.68400478800004</v>
      </c>
      <c r="S168" s="91">
        <v>1.21611400427891E-3</v>
      </c>
      <c r="T168" s="91">
        <f t="shared" si="2"/>
        <v>7.7359368107536288E-3</v>
      </c>
      <c r="U168" s="91">
        <f>R168/'סכום נכסי הקרן'!$C$42</f>
        <v>4.3204191534891448E-4</v>
      </c>
    </row>
    <row r="169" spans="2:21">
      <c r="B169" s="86" t="s">
        <v>638</v>
      </c>
      <c r="C169" s="87" t="s">
        <v>639</v>
      </c>
      <c r="D169" s="88" t="s">
        <v>118</v>
      </c>
      <c r="E169" s="88" t="s">
        <v>246</v>
      </c>
      <c r="F169" s="87" t="s">
        <v>640</v>
      </c>
      <c r="G169" s="88" t="s">
        <v>538</v>
      </c>
      <c r="H169" s="87" t="s">
        <v>620</v>
      </c>
      <c r="I169" s="87"/>
      <c r="J169" s="97"/>
      <c r="K169" s="111">
        <v>0</v>
      </c>
      <c r="L169" s="88" t="s">
        <v>130</v>
      </c>
      <c r="M169" s="89">
        <v>4.9000000000000002E-2</v>
      </c>
      <c r="N169" s="112">
        <v>0</v>
      </c>
      <c r="O169" s="90">
        <v>167019.070943</v>
      </c>
      <c r="P169" s="98">
        <v>22.7</v>
      </c>
      <c r="Q169" s="90"/>
      <c r="R169" s="90">
        <v>37.913325647999997</v>
      </c>
      <c r="S169" s="91">
        <v>3.67765731140044E-4</v>
      </c>
      <c r="T169" s="91">
        <f t="shared" si="2"/>
        <v>3.447756039230399E-4</v>
      </c>
      <c r="U169" s="91">
        <f>R169/'סכום נכסי הקרן'!$C$42</f>
        <v>1.925526486687752E-5</v>
      </c>
    </row>
    <row r="170" spans="2:21">
      <c r="B170" s="9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90"/>
      <c r="P170" s="98"/>
      <c r="Q170" s="87"/>
      <c r="R170" s="87"/>
      <c r="S170" s="87"/>
      <c r="T170" s="91"/>
      <c r="U170" s="87"/>
    </row>
    <row r="171" spans="2:21">
      <c r="B171" s="85" t="s">
        <v>45</v>
      </c>
      <c r="C171" s="80"/>
      <c r="D171" s="81"/>
      <c r="E171" s="81"/>
      <c r="F171" s="80"/>
      <c r="G171" s="81"/>
      <c r="H171" s="80"/>
      <c r="I171" s="80"/>
      <c r="J171" s="99"/>
      <c r="K171" s="83">
        <v>4.3492046337086734</v>
      </c>
      <c r="L171" s="81"/>
      <c r="M171" s="82"/>
      <c r="N171" s="82">
        <v>5.7465989406586621E-2</v>
      </c>
      <c r="O171" s="83"/>
      <c r="P171" s="100"/>
      <c r="Q171" s="83">
        <f>SUM(Q172:Q249)</f>
        <v>13.908230102000001</v>
      </c>
      <c r="R171" s="83">
        <f>SUM(R172:R249)</f>
        <v>15328.917041541003</v>
      </c>
      <c r="S171" s="84"/>
      <c r="T171" s="84">
        <f t="shared" ref="T171:T202" si="3">IFERROR(R171/$R$11,0)</f>
        <v>0.13939786447518548</v>
      </c>
      <c r="U171" s="84">
        <f>R171/'סכום נכסי הקרן'!$C$42</f>
        <v>7.7851877331377006E-3</v>
      </c>
    </row>
    <row r="172" spans="2:21">
      <c r="B172" s="86" t="s">
        <v>641</v>
      </c>
      <c r="C172" s="87" t="s">
        <v>642</v>
      </c>
      <c r="D172" s="88" t="s">
        <v>118</v>
      </c>
      <c r="E172" s="88" t="s">
        <v>246</v>
      </c>
      <c r="F172" s="87" t="s">
        <v>258</v>
      </c>
      <c r="G172" s="88" t="s">
        <v>254</v>
      </c>
      <c r="H172" s="87" t="s">
        <v>255</v>
      </c>
      <c r="I172" s="87" t="s">
        <v>128</v>
      </c>
      <c r="J172" s="97"/>
      <c r="K172" s="90">
        <v>3.2199999999914262</v>
      </c>
      <c r="L172" s="88" t="s">
        <v>130</v>
      </c>
      <c r="M172" s="89">
        <v>2.6800000000000001E-2</v>
      </c>
      <c r="N172" s="89">
        <v>4.1899362777411554E-2</v>
      </c>
      <c r="O172" s="90">
        <v>2.4184000000000001E-2</v>
      </c>
      <c r="P172" s="98">
        <v>94.29</v>
      </c>
      <c r="Q172" s="90"/>
      <c r="R172" s="90">
        <v>2.2755000000000002E-5</v>
      </c>
      <c r="S172" s="91">
        <v>9.267491884907166E-12</v>
      </c>
      <c r="T172" s="91">
        <f t="shared" si="3"/>
        <v>2.0692906077688364E-10</v>
      </c>
      <c r="U172" s="91">
        <f>R172/'סכום נכסי הקרן'!$C$42</f>
        <v>1.1556716393432804E-11</v>
      </c>
    </row>
    <row r="173" spans="2:21">
      <c r="B173" s="86" t="s">
        <v>643</v>
      </c>
      <c r="C173" s="87" t="s">
        <v>644</v>
      </c>
      <c r="D173" s="88" t="s">
        <v>118</v>
      </c>
      <c r="E173" s="88" t="s">
        <v>246</v>
      </c>
      <c r="F173" s="87" t="s">
        <v>645</v>
      </c>
      <c r="G173" s="88" t="s">
        <v>280</v>
      </c>
      <c r="H173" s="87" t="s">
        <v>255</v>
      </c>
      <c r="I173" s="87" t="s">
        <v>128</v>
      </c>
      <c r="J173" s="97"/>
      <c r="K173" s="90">
        <v>5.4100000000485151</v>
      </c>
      <c r="L173" s="88" t="s">
        <v>130</v>
      </c>
      <c r="M173" s="89">
        <v>1.44E-2</v>
      </c>
      <c r="N173" s="89">
        <v>4.1705176952325243E-2</v>
      </c>
      <c r="O173" s="90">
        <v>3.6680000000000003E-3</v>
      </c>
      <c r="P173" s="98">
        <v>93.56</v>
      </c>
      <c r="Q173" s="90"/>
      <c r="R173" s="90">
        <v>3.4189999999999998E-6</v>
      </c>
      <c r="S173" s="91">
        <v>6.6690909090909095E-12</v>
      </c>
      <c r="T173" s="91">
        <f t="shared" si="3"/>
        <v>3.1091648376012532E-11</v>
      </c>
      <c r="U173" s="91">
        <f>R173/'סכום נכסי הקרן'!$C$42</f>
        <v>1.7364277455129313E-12</v>
      </c>
    </row>
    <row r="174" spans="2:21">
      <c r="B174" s="86" t="s">
        <v>646</v>
      </c>
      <c r="C174" s="87" t="s">
        <v>647</v>
      </c>
      <c r="D174" s="88" t="s">
        <v>118</v>
      </c>
      <c r="E174" s="88" t="s">
        <v>246</v>
      </c>
      <c r="F174" s="87" t="s">
        <v>285</v>
      </c>
      <c r="G174" s="88" t="s">
        <v>254</v>
      </c>
      <c r="H174" s="87" t="s">
        <v>255</v>
      </c>
      <c r="I174" s="87" t="s">
        <v>128</v>
      </c>
      <c r="J174" s="97"/>
      <c r="K174" s="90">
        <v>1.3400000000110339</v>
      </c>
      <c r="L174" s="88" t="s">
        <v>130</v>
      </c>
      <c r="M174" s="89">
        <v>2.5000000000000001E-2</v>
      </c>
      <c r="N174" s="89">
        <v>4.1900000000072074E-2</v>
      </c>
      <c r="O174" s="90">
        <v>135882.15732100001</v>
      </c>
      <c r="P174" s="98">
        <v>92.92</v>
      </c>
      <c r="Q174" s="90"/>
      <c r="R174" s="90">
        <v>126.261697611</v>
      </c>
      <c r="S174" s="91">
        <v>4.5797698894617217E-5</v>
      </c>
      <c r="T174" s="91">
        <f t="shared" si="3"/>
        <v>1.1481966380461051E-3</v>
      </c>
      <c r="U174" s="91">
        <f>R174/'סכום נכסי הקרן'!$C$42</f>
        <v>6.4125274912928983E-5</v>
      </c>
    </row>
    <row r="175" spans="2:21">
      <c r="B175" s="86" t="s">
        <v>648</v>
      </c>
      <c r="C175" s="87" t="s">
        <v>649</v>
      </c>
      <c r="D175" s="88" t="s">
        <v>118</v>
      </c>
      <c r="E175" s="88" t="s">
        <v>246</v>
      </c>
      <c r="F175" s="87" t="s">
        <v>297</v>
      </c>
      <c r="G175" s="88" t="s">
        <v>298</v>
      </c>
      <c r="H175" s="87" t="s">
        <v>299</v>
      </c>
      <c r="I175" s="87" t="s">
        <v>128</v>
      </c>
      <c r="J175" s="97"/>
      <c r="K175" s="90">
        <v>2.6799999999999167</v>
      </c>
      <c r="L175" s="88" t="s">
        <v>130</v>
      </c>
      <c r="M175" s="89">
        <v>4.8000000000000001E-2</v>
      </c>
      <c r="N175" s="89">
        <v>4.0605993829880997E-2</v>
      </c>
      <c r="O175" s="90">
        <v>4.5380000000000004E-3</v>
      </c>
      <c r="P175" s="98">
        <v>101.63</v>
      </c>
      <c r="Q175" s="90"/>
      <c r="R175" s="90">
        <v>4.5380000000000004E-6</v>
      </c>
      <c r="S175" s="91">
        <v>6.6949986972931146E-12</v>
      </c>
      <c r="T175" s="91">
        <f t="shared" si="3"/>
        <v>4.1267592960030675E-11</v>
      </c>
      <c r="U175" s="91">
        <f>R175/'סכום נכסי הקרן'!$C$42</f>
        <v>2.3047408918214927E-12</v>
      </c>
    </row>
    <row r="176" spans="2:21">
      <c r="B176" s="86" t="s">
        <v>650</v>
      </c>
      <c r="C176" s="87" t="s">
        <v>651</v>
      </c>
      <c r="D176" s="88" t="s">
        <v>118</v>
      </c>
      <c r="E176" s="88" t="s">
        <v>246</v>
      </c>
      <c r="F176" s="87" t="s">
        <v>652</v>
      </c>
      <c r="G176" s="88" t="s">
        <v>653</v>
      </c>
      <c r="H176" s="87" t="s">
        <v>299</v>
      </c>
      <c r="I176" s="87" t="s">
        <v>128</v>
      </c>
      <c r="J176" s="97"/>
      <c r="K176" s="90">
        <v>3.8100000000009535</v>
      </c>
      <c r="L176" s="88" t="s">
        <v>130</v>
      </c>
      <c r="M176" s="89">
        <v>2.6099999999999998E-2</v>
      </c>
      <c r="N176" s="89">
        <v>4.0402121834360025E-2</v>
      </c>
      <c r="O176" s="90">
        <v>6.0929999999999995E-3</v>
      </c>
      <c r="P176" s="98">
        <v>96.32</v>
      </c>
      <c r="Q176" s="90">
        <v>6.1999999999999999E-8</v>
      </c>
      <c r="R176" s="90">
        <v>5.8440000000000003E-6</v>
      </c>
      <c r="S176" s="91">
        <v>1.1885413147338549E-11</v>
      </c>
      <c r="T176" s="91">
        <f t="shared" si="3"/>
        <v>5.3144075200180536E-11</v>
      </c>
      <c r="U176" s="91">
        <f>R176/'סכום נכסי הקרן'!$C$42</f>
        <v>2.9680268338044959E-12</v>
      </c>
    </row>
    <row r="177" spans="2:21">
      <c r="B177" s="86" t="s">
        <v>654</v>
      </c>
      <c r="C177" s="87" t="s">
        <v>655</v>
      </c>
      <c r="D177" s="88" t="s">
        <v>118</v>
      </c>
      <c r="E177" s="88" t="s">
        <v>246</v>
      </c>
      <c r="F177" s="87" t="s">
        <v>656</v>
      </c>
      <c r="G177" s="88" t="s">
        <v>657</v>
      </c>
      <c r="H177" s="87" t="s">
        <v>314</v>
      </c>
      <c r="I177" s="87" t="s">
        <v>250</v>
      </c>
      <c r="J177" s="97"/>
      <c r="K177" s="90">
        <v>3.929999999998818</v>
      </c>
      <c r="L177" s="88" t="s">
        <v>130</v>
      </c>
      <c r="M177" s="89">
        <v>4.2000000000000003E-2</v>
      </c>
      <c r="N177" s="89">
        <v>3.7600072904563367E-2</v>
      </c>
      <c r="O177" s="90">
        <v>4.3520000000000003E-2</v>
      </c>
      <c r="P177" s="98">
        <v>100.76</v>
      </c>
      <c r="Q177" s="90"/>
      <c r="R177" s="90">
        <v>4.3893000000000001E-5</v>
      </c>
      <c r="S177" s="91">
        <v>2.8177326702286385E-10</v>
      </c>
      <c r="T177" s="91">
        <f t="shared" si="3"/>
        <v>3.9915347240956949E-10</v>
      </c>
      <c r="U177" s="91">
        <f>R177/'סכום נכסי הקרן'!$C$42</f>
        <v>2.2292197436033664E-11</v>
      </c>
    </row>
    <row r="178" spans="2:21">
      <c r="B178" s="86" t="s">
        <v>658</v>
      </c>
      <c r="C178" s="87" t="s">
        <v>659</v>
      </c>
      <c r="D178" s="88" t="s">
        <v>118</v>
      </c>
      <c r="E178" s="88" t="s">
        <v>246</v>
      </c>
      <c r="F178" s="87" t="s">
        <v>660</v>
      </c>
      <c r="G178" s="88" t="s">
        <v>442</v>
      </c>
      <c r="H178" s="87" t="s">
        <v>338</v>
      </c>
      <c r="I178" s="87" t="s">
        <v>250</v>
      </c>
      <c r="J178" s="97"/>
      <c r="K178" s="90">
        <v>5.5199999999998601</v>
      </c>
      <c r="L178" s="88" t="s">
        <v>130</v>
      </c>
      <c r="M178" s="89">
        <v>2.4E-2</v>
      </c>
      <c r="N178" s="89">
        <v>4.800000000009063E-2</v>
      </c>
      <c r="O178" s="90">
        <v>190197.57044799998</v>
      </c>
      <c r="P178" s="98">
        <v>81.23</v>
      </c>
      <c r="Q178" s="90"/>
      <c r="R178" s="90">
        <v>154.49748649200001</v>
      </c>
      <c r="S178" s="91">
        <v>2.5324471667519257E-4</v>
      </c>
      <c r="T178" s="91">
        <f t="shared" si="3"/>
        <v>1.4049668104670985E-3</v>
      </c>
      <c r="U178" s="91">
        <f>R178/'סכום נכסי הקרן'!$C$42</f>
        <v>7.8465551961602267E-5</v>
      </c>
    </row>
    <row r="179" spans="2:21">
      <c r="B179" s="86" t="s">
        <v>661</v>
      </c>
      <c r="C179" s="87" t="s">
        <v>662</v>
      </c>
      <c r="D179" s="88" t="s">
        <v>118</v>
      </c>
      <c r="E179" s="88" t="s">
        <v>246</v>
      </c>
      <c r="F179" s="87" t="s">
        <v>329</v>
      </c>
      <c r="G179" s="88" t="s">
        <v>280</v>
      </c>
      <c r="H179" s="87" t="s">
        <v>330</v>
      </c>
      <c r="I179" s="87" t="s">
        <v>128</v>
      </c>
      <c r="J179" s="97"/>
      <c r="K179" s="90">
        <v>6.0400000000001954</v>
      </c>
      <c r="L179" s="88" t="s">
        <v>130</v>
      </c>
      <c r="M179" s="89">
        <v>3.39E-2</v>
      </c>
      <c r="N179" s="89">
        <v>4.3499397590361442E-2</v>
      </c>
      <c r="O179" s="90">
        <v>1.2185000000000001E-2</v>
      </c>
      <c r="P179" s="98">
        <v>98.15</v>
      </c>
      <c r="Q179" s="90">
        <v>4.6629999999999992E-6</v>
      </c>
      <c r="R179" s="90">
        <v>1.66E-5</v>
      </c>
      <c r="S179" s="91">
        <v>2.5015060792833062E-11</v>
      </c>
      <c r="T179" s="91">
        <f t="shared" si="3"/>
        <v>1.5095681867265518E-10</v>
      </c>
      <c r="U179" s="91">
        <f>R179/'סכום נכסי הקרן'!$C$42</f>
        <v>8.4307401507793683E-12</v>
      </c>
    </row>
    <row r="180" spans="2:21">
      <c r="B180" s="86" t="s">
        <v>663</v>
      </c>
      <c r="C180" s="87" t="s">
        <v>664</v>
      </c>
      <c r="D180" s="88" t="s">
        <v>118</v>
      </c>
      <c r="E180" s="88" t="s">
        <v>246</v>
      </c>
      <c r="F180" s="87" t="s">
        <v>329</v>
      </c>
      <c r="G180" s="88" t="s">
        <v>280</v>
      </c>
      <c r="H180" s="87" t="s">
        <v>330</v>
      </c>
      <c r="I180" s="87" t="s">
        <v>128</v>
      </c>
      <c r="J180" s="97"/>
      <c r="K180" s="90">
        <v>6.6700000000219566</v>
      </c>
      <c r="L180" s="88" t="s">
        <v>130</v>
      </c>
      <c r="M180" s="89">
        <v>2.4399999999999998E-2</v>
      </c>
      <c r="N180" s="89">
        <v>5.0200000000271847E-2</v>
      </c>
      <c r="O180" s="90">
        <v>121496.827777</v>
      </c>
      <c r="P180" s="98">
        <v>86.59</v>
      </c>
      <c r="Q180" s="90"/>
      <c r="R180" s="90">
        <v>105.204101807</v>
      </c>
      <c r="S180" s="91">
        <v>1.1059865728541025E-4</v>
      </c>
      <c r="T180" s="91">
        <f t="shared" si="3"/>
        <v>9.5670340482523208E-4</v>
      </c>
      <c r="U180" s="91">
        <f>R180/'סכום נכסי הקרן'!$C$42</f>
        <v>5.3430629224756339E-5</v>
      </c>
    </row>
    <row r="181" spans="2:21">
      <c r="B181" s="86" t="s">
        <v>665</v>
      </c>
      <c r="C181" s="87" t="s">
        <v>666</v>
      </c>
      <c r="D181" s="88" t="s">
        <v>118</v>
      </c>
      <c r="E181" s="88" t="s">
        <v>246</v>
      </c>
      <c r="F181" s="87" t="s">
        <v>343</v>
      </c>
      <c r="G181" s="88" t="s">
        <v>280</v>
      </c>
      <c r="H181" s="87" t="s">
        <v>330</v>
      </c>
      <c r="I181" s="87" t="s">
        <v>128</v>
      </c>
      <c r="J181" s="97"/>
      <c r="K181" s="90">
        <v>0.51000000000457613</v>
      </c>
      <c r="L181" s="88" t="s">
        <v>130</v>
      </c>
      <c r="M181" s="89">
        <v>3.5000000000000003E-2</v>
      </c>
      <c r="N181" s="89">
        <v>3.4200000000091525E-2</v>
      </c>
      <c r="O181" s="90">
        <v>118085.53986299998</v>
      </c>
      <c r="P181" s="98">
        <v>100.03</v>
      </c>
      <c r="Q181" s="90">
        <v>2.066496967</v>
      </c>
      <c r="R181" s="90">
        <v>120.187457295</v>
      </c>
      <c r="S181" s="91">
        <v>1.0357744687870042E-3</v>
      </c>
      <c r="T181" s="91">
        <f t="shared" si="3"/>
        <v>1.0929588070848677E-3</v>
      </c>
      <c r="U181" s="91">
        <f>R181/'סכום נכסי הקרן'!$C$42</f>
        <v>6.1040314568496223E-5</v>
      </c>
    </row>
    <row r="182" spans="2:21">
      <c r="B182" s="86" t="s">
        <v>667</v>
      </c>
      <c r="C182" s="87" t="s">
        <v>668</v>
      </c>
      <c r="D182" s="88" t="s">
        <v>118</v>
      </c>
      <c r="E182" s="88" t="s">
        <v>246</v>
      </c>
      <c r="F182" s="87" t="s">
        <v>352</v>
      </c>
      <c r="G182" s="88" t="s">
        <v>280</v>
      </c>
      <c r="H182" s="87" t="s">
        <v>338</v>
      </c>
      <c r="I182" s="87" t="s">
        <v>250</v>
      </c>
      <c r="J182" s="97"/>
      <c r="K182" s="90">
        <v>6.2400000000017766</v>
      </c>
      <c r="L182" s="88" t="s">
        <v>130</v>
      </c>
      <c r="M182" s="89">
        <v>2.5499999999999998E-2</v>
      </c>
      <c r="N182" s="89">
        <v>5.0200000000017342E-2</v>
      </c>
      <c r="O182" s="90">
        <v>1099032.710529</v>
      </c>
      <c r="P182" s="98">
        <v>86.05</v>
      </c>
      <c r="Q182" s="90"/>
      <c r="R182" s="90">
        <v>945.71768401799989</v>
      </c>
      <c r="S182" s="91">
        <v>7.7760773405769856E-4</v>
      </c>
      <c r="T182" s="91">
        <f t="shared" si="3"/>
        <v>8.6001525868571443E-3</v>
      </c>
      <c r="U182" s="91">
        <f>R182/'סכום נכסי הקרן'!$C$42</f>
        <v>4.8030723192485711E-4</v>
      </c>
    </row>
    <row r="183" spans="2:21">
      <c r="B183" s="86" t="s">
        <v>669</v>
      </c>
      <c r="C183" s="87" t="s">
        <v>670</v>
      </c>
      <c r="D183" s="88" t="s">
        <v>118</v>
      </c>
      <c r="E183" s="88" t="s">
        <v>246</v>
      </c>
      <c r="F183" s="87" t="s">
        <v>671</v>
      </c>
      <c r="G183" s="88" t="s">
        <v>280</v>
      </c>
      <c r="H183" s="87" t="s">
        <v>338</v>
      </c>
      <c r="I183" s="87" t="s">
        <v>250</v>
      </c>
      <c r="J183" s="97"/>
      <c r="K183" s="90">
        <v>1.3500000000010937</v>
      </c>
      <c r="L183" s="88" t="s">
        <v>130</v>
      </c>
      <c r="M183" s="89">
        <v>2.5499999999999998E-2</v>
      </c>
      <c r="N183" s="89">
        <v>4.1100000000013862E-2</v>
      </c>
      <c r="O183" s="90">
        <v>279771.21000000002</v>
      </c>
      <c r="P183" s="98">
        <v>98.02</v>
      </c>
      <c r="Q183" s="90"/>
      <c r="R183" s="90">
        <v>274.23174004200001</v>
      </c>
      <c r="S183" s="91">
        <v>9.2643768254157481E-4</v>
      </c>
      <c r="T183" s="91">
        <f t="shared" si="3"/>
        <v>2.4938042804702955E-3</v>
      </c>
      <c r="U183" s="91">
        <f>R183/'סכום נכסי הקרן'!$C$42</f>
        <v>1.3927569526446868E-4</v>
      </c>
    </row>
    <row r="184" spans="2:21">
      <c r="B184" s="86" t="s">
        <v>672</v>
      </c>
      <c r="C184" s="87" t="s">
        <v>673</v>
      </c>
      <c r="D184" s="88" t="s">
        <v>118</v>
      </c>
      <c r="E184" s="88" t="s">
        <v>246</v>
      </c>
      <c r="F184" s="87" t="s">
        <v>674</v>
      </c>
      <c r="G184" s="88" t="s">
        <v>124</v>
      </c>
      <c r="H184" s="87" t="s">
        <v>338</v>
      </c>
      <c r="I184" s="87" t="s">
        <v>250</v>
      </c>
      <c r="J184" s="97"/>
      <c r="K184" s="90">
        <v>4.330000000004441</v>
      </c>
      <c r="L184" s="88" t="s">
        <v>130</v>
      </c>
      <c r="M184" s="89">
        <v>2.2400000000000003E-2</v>
      </c>
      <c r="N184" s="89">
        <v>4.6000000000048009E-2</v>
      </c>
      <c r="O184" s="90">
        <v>183220.31887699998</v>
      </c>
      <c r="P184" s="98">
        <v>90.96</v>
      </c>
      <c r="Q184" s="90"/>
      <c r="R184" s="90">
        <v>166.65720062199998</v>
      </c>
      <c r="S184" s="91">
        <v>5.5502350493189109E-4</v>
      </c>
      <c r="T184" s="91">
        <f t="shared" si="3"/>
        <v>1.5155446273968413E-3</v>
      </c>
      <c r="U184" s="91">
        <f>R184/'סכום נכסי הקרן'!$C$42</f>
        <v>8.4641177873517325E-5</v>
      </c>
    </row>
    <row r="185" spans="2:21">
      <c r="B185" s="86" t="s">
        <v>675</v>
      </c>
      <c r="C185" s="87" t="s">
        <v>676</v>
      </c>
      <c r="D185" s="88" t="s">
        <v>118</v>
      </c>
      <c r="E185" s="88" t="s">
        <v>246</v>
      </c>
      <c r="F185" s="87" t="s">
        <v>374</v>
      </c>
      <c r="G185" s="88" t="s">
        <v>280</v>
      </c>
      <c r="H185" s="87" t="s">
        <v>330</v>
      </c>
      <c r="I185" s="87" t="s">
        <v>128</v>
      </c>
      <c r="J185" s="97"/>
      <c r="K185" s="90">
        <v>0.74000011719590997</v>
      </c>
      <c r="L185" s="88" t="s">
        <v>130</v>
      </c>
      <c r="M185" s="89">
        <v>5.74E-2</v>
      </c>
      <c r="N185" s="89">
        <v>4.6200002003672004E-2</v>
      </c>
      <c r="O185" s="90">
        <v>5.1739020000000009</v>
      </c>
      <c r="P185" s="98">
        <v>102.25</v>
      </c>
      <c r="Q185" s="90"/>
      <c r="R185" s="90">
        <v>5.2902870000000012E-3</v>
      </c>
      <c r="S185" s="91">
        <v>6.8985525565261364E-7</v>
      </c>
      <c r="T185" s="91">
        <f t="shared" si="3"/>
        <v>4.8108728637668978E-8</v>
      </c>
      <c r="U185" s="91">
        <f>R185/'סכום נכסי הקרן'!$C$42</f>
        <v>2.6868093385569968E-9</v>
      </c>
    </row>
    <row r="186" spans="2:21">
      <c r="B186" s="86" t="s">
        <v>677</v>
      </c>
      <c r="C186" s="87" t="s">
        <v>678</v>
      </c>
      <c r="D186" s="88" t="s">
        <v>118</v>
      </c>
      <c r="E186" s="88" t="s">
        <v>246</v>
      </c>
      <c r="F186" s="87" t="s">
        <v>679</v>
      </c>
      <c r="G186" s="88" t="s">
        <v>481</v>
      </c>
      <c r="H186" s="87" t="s">
        <v>330</v>
      </c>
      <c r="I186" s="87" t="s">
        <v>128</v>
      </c>
      <c r="J186" s="97"/>
      <c r="K186" s="90">
        <v>1.4699999999986828</v>
      </c>
      <c r="L186" s="88" t="s">
        <v>130</v>
      </c>
      <c r="M186" s="89">
        <v>4.0999999999999995E-2</v>
      </c>
      <c r="N186" s="89">
        <v>4.3399999999973654E-2</v>
      </c>
      <c r="O186" s="90">
        <v>149211.31200000001</v>
      </c>
      <c r="P186" s="98">
        <v>99.7</v>
      </c>
      <c r="Q186" s="90">
        <v>3.0588318959999996</v>
      </c>
      <c r="R186" s="90">
        <v>151.82250995999999</v>
      </c>
      <c r="S186" s="91">
        <v>4.9737103999999998E-4</v>
      </c>
      <c r="T186" s="91">
        <f t="shared" si="3"/>
        <v>1.3806411509915122E-3</v>
      </c>
      <c r="U186" s="91">
        <f>R186/'סכום נכסי הקרן'!$C$42</f>
        <v>7.7106995813968222E-5</v>
      </c>
    </row>
    <row r="187" spans="2:21">
      <c r="B187" s="86" t="s">
        <v>680</v>
      </c>
      <c r="C187" s="87" t="s">
        <v>681</v>
      </c>
      <c r="D187" s="88" t="s">
        <v>118</v>
      </c>
      <c r="E187" s="88" t="s">
        <v>246</v>
      </c>
      <c r="F187" s="87" t="s">
        <v>432</v>
      </c>
      <c r="G187" s="88" t="s">
        <v>433</v>
      </c>
      <c r="H187" s="87" t="s">
        <v>338</v>
      </c>
      <c r="I187" s="87" t="s">
        <v>250</v>
      </c>
      <c r="J187" s="97"/>
      <c r="K187" s="90">
        <v>2.7699999999999254</v>
      </c>
      <c r="L187" s="88" t="s">
        <v>130</v>
      </c>
      <c r="M187" s="89">
        <v>5.0900000000000001E-2</v>
      </c>
      <c r="N187" s="89">
        <v>4.2300981461286809E-2</v>
      </c>
      <c r="O187" s="90">
        <v>3.5439999999999998E-3</v>
      </c>
      <c r="P187" s="98">
        <v>104</v>
      </c>
      <c r="Q187" s="90"/>
      <c r="R187" s="90">
        <v>3.6680000000000003E-6</v>
      </c>
      <c r="S187" s="91">
        <v>4.9038203774431246E-12</v>
      </c>
      <c r="T187" s="91">
        <f t="shared" si="3"/>
        <v>3.3356000656102362E-11</v>
      </c>
      <c r="U187" s="91">
        <f>R187/'סכום נכסי הקרן'!$C$42</f>
        <v>1.8628888477746221E-12</v>
      </c>
    </row>
    <row r="188" spans="2:21">
      <c r="B188" s="86" t="s">
        <v>682</v>
      </c>
      <c r="C188" s="87" t="s">
        <v>683</v>
      </c>
      <c r="D188" s="88" t="s">
        <v>118</v>
      </c>
      <c r="E188" s="88" t="s">
        <v>246</v>
      </c>
      <c r="F188" s="87" t="s">
        <v>432</v>
      </c>
      <c r="G188" s="88" t="s">
        <v>433</v>
      </c>
      <c r="H188" s="87" t="s">
        <v>338</v>
      </c>
      <c r="I188" s="87" t="s">
        <v>250</v>
      </c>
      <c r="J188" s="97"/>
      <c r="K188" s="90">
        <v>4.2600000000003382</v>
      </c>
      <c r="L188" s="88" t="s">
        <v>130</v>
      </c>
      <c r="M188" s="89">
        <v>3.5200000000000002E-2</v>
      </c>
      <c r="N188" s="89">
        <v>4.5199503357977323E-2</v>
      </c>
      <c r="O188" s="90">
        <v>3.6556999999999999E-2</v>
      </c>
      <c r="P188" s="98">
        <v>97.08</v>
      </c>
      <c r="Q188" s="90"/>
      <c r="R188" s="90">
        <v>3.5437999999999995E-5</v>
      </c>
      <c r="S188" s="91">
        <v>4.4541381071576169E-11</v>
      </c>
      <c r="T188" s="91">
        <f t="shared" si="3"/>
        <v>3.2226552651334656E-10</v>
      </c>
      <c r="U188" s="91">
        <f>R188/'סכום נכסי הקרן'!$C$42</f>
        <v>1.7998106594175858E-11</v>
      </c>
    </row>
    <row r="189" spans="2:21">
      <c r="B189" s="86" t="s">
        <v>684</v>
      </c>
      <c r="C189" s="87" t="s">
        <v>685</v>
      </c>
      <c r="D189" s="88" t="s">
        <v>118</v>
      </c>
      <c r="E189" s="88" t="s">
        <v>246</v>
      </c>
      <c r="F189" s="87" t="s">
        <v>436</v>
      </c>
      <c r="G189" s="88" t="s">
        <v>126</v>
      </c>
      <c r="H189" s="87" t="s">
        <v>338</v>
      </c>
      <c r="I189" s="87" t="s">
        <v>250</v>
      </c>
      <c r="J189" s="97"/>
      <c r="K189" s="90">
        <v>1.7800000000341938</v>
      </c>
      <c r="L189" s="88" t="s">
        <v>130</v>
      </c>
      <c r="M189" s="89">
        <v>2.7000000000000003E-2</v>
      </c>
      <c r="N189" s="89">
        <v>4.5600000002238135E-2</v>
      </c>
      <c r="O189" s="90">
        <v>6635.6292260000009</v>
      </c>
      <c r="P189" s="98">
        <v>96.96</v>
      </c>
      <c r="Q189" s="90"/>
      <c r="R189" s="90">
        <v>6.4339061010000007</v>
      </c>
      <c r="S189" s="91">
        <v>3.0305974938499552E-5</v>
      </c>
      <c r="T189" s="91">
        <f t="shared" si="3"/>
        <v>5.8508554014791985E-5</v>
      </c>
      <c r="U189" s="91">
        <f>R189/'סכום נכסי הקרן'!$C$42</f>
        <v>3.2676259332557258E-6</v>
      </c>
    </row>
    <row r="190" spans="2:21">
      <c r="B190" s="86" t="s">
        <v>686</v>
      </c>
      <c r="C190" s="87" t="s">
        <v>687</v>
      </c>
      <c r="D190" s="88" t="s">
        <v>118</v>
      </c>
      <c r="E190" s="88" t="s">
        <v>246</v>
      </c>
      <c r="F190" s="87" t="s">
        <v>446</v>
      </c>
      <c r="G190" s="88" t="s">
        <v>153</v>
      </c>
      <c r="H190" s="87" t="s">
        <v>447</v>
      </c>
      <c r="I190" s="87" t="s">
        <v>128</v>
      </c>
      <c r="J190" s="97"/>
      <c r="K190" s="90">
        <v>1.8499999999990573</v>
      </c>
      <c r="L190" s="88" t="s">
        <v>130</v>
      </c>
      <c r="M190" s="89">
        <v>3.6499999999999998E-2</v>
      </c>
      <c r="N190" s="89">
        <v>4.2199999999988684E-2</v>
      </c>
      <c r="O190" s="90">
        <v>160193.31187499998</v>
      </c>
      <c r="P190" s="98">
        <v>99.32</v>
      </c>
      <c r="Q190" s="90"/>
      <c r="R190" s="90">
        <v>159.10399201900003</v>
      </c>
      <c r="S190" s="91">
        <v>1.0027930176911284E-4</v>
      </c>
      <c r="T190" s="91">
        <f t="shared" si="3"/>
        <v>1.4468573779101062E-3</v>
      </c>
      <c r="U190" s="91">
        <f>R190/'סכום נכסי הקרן'!$C$42</f>
        <v>8.0805085160473721E-5</v>
      </c>
    </row>
    <row r="191" spans="2:21">
      <c r="B191" s="86" t="s">
        <v>688</v>
      </c>
      <c r="C191" s="87" t="s">
        <v>689</v>
      </c>
      <c r="D191" s="88" t="s">
        <v>118</v>
      </c>
      <c r="E191" s="88" t="s">
        <v>246</v>
      </c>
      <c r="F191" s="87" t="s">
        <v>690</v>
      </c>
      <c r="G191" s="88" t="s">
        <v>127</v>
      </c>
      <c r="H191" s="87" t="s">
        <v>447</v>
      </c>
      <c r="I191" s="87" t="s">
        <v>128</v>
      </c>
      <c r="J191" s="97"/>
      <c r="K191" s="90">
        <v>2.2300000000021143</v>
      </c>
      <c r="L191" s="88" t="s">
        <v>130</v>
      </c>
      <c r="M191" s="89">
        <v>4.5999999999999999E-2</v>
      </c>
      <c r="N191" s="89">
        <v>4.8800000000030749E-2</v>
      </c>
      <c r="O191" s="90">
        <v>466285.35</v>
      </c>
      <c r="P191" s="98">
        <v>100.42</v>
      </c>
      <c r="Q191" s="90"/>
      <c r="R191" s="90">
        <v>468.243738087</v>
      </c>
      <c r="S191" s="91">
        <v>1.2104705225721034E-3</v>
      </c>
      <c r="T191" s="91">
        <f t="shared" si="3"/>
        <v>4.2581075340364753E-3</v>
      </c>
      <c r="U191" s="91">
        <f>R191/'סכום נכסי הקרן'!$C$42</f>
        <v>2.3780971584584876E-4</v>
      </c>
    </row>
    <row r="192" spans="2:21">
      <c r="B192" s="86" t="s">
        <v>691</v>
      </c>
      <c r="C192" s="87" t="s">
        <v>692</v>
      </c>
      <c r="D192" s="88" t="s">
        <v>118</v>
      </c>
      <c r="E192" s="88" t="s">
        <v>246</v>
      </c>
      <c r="F192" s="87" t="s">
        <v>693</v>
      </c>
      <c r="G192" s="88" t="s">
        <v>567</v>
      </c>
      <c r="H192" s="87" t="s">
        <v>443</v>
      </c>
      <c r="I192" s="87" t="s">
        <v>250</v>
      </c>
      <c r="J192" s="97"/>
      <c r="K192" s="90">
        <v>4.4599999999999307</v>
      </c>
      <c r="L192" s="88" t="s">
        <v>130</v>
      </c>
      <c r="M192" s="89">
        <v>4.3499999999999997E-2</v>
      </c>
      <c r="N192" s="89">
        <v>0.19161453678879947</v>
      </c>
      <c r="O192" s="90">
        <v>4.6010000000000001E-3</v>
      </c>
      <c r="P192" s="98">
        <v>73.94</v>
      </c>
      <c r="Q192" s="90"/>
      <c r="R192" s="90">
        <v>3.3570000000000002E-6</v>
      </c>
      <c r="S192" s="91">
        <v>4.4170277211622965E-12</v>
      </c>
      <c r="T192" s="91">
        <f t="shared" si="3"/>
        <v>3.0527833752054421E-11</v>
      </c>
      <c r="U192" s="91">
        <f>R192/'סכום נכסי הקרן'!$C$42</f>
        <v>1.7049394389256832E-12</v>
      </c>
    </row>
    <row r="193" spans="2:21">
      <c r="B193" s="86" t="s">
        <v>694</v>
      </c>
      <c r="C193" s="87" t="s">
        <v>695</v>
      </c>
      <c r="D193" s="88" t="s">
        <v>118</v>
      </c>
      <c r="E193" s="88" t="s">
        <v>246</v>
      </c>
      <c r="F193" s="87" t="s">
        <v>484</v>
      </c>
      <c r="G193" s="88" t="s">
        <v>481</v>
      </c>
      <c r="H193" s="87" t="s">
        <v>447</v>
      </c>
      <c r="I193" s="87" t="s">
        <v>128</v>
      </c>
      <c r="J193" s="97"/>
      <c r="K193" s="90">
        <v>7.8500000000069932</v>
      </c>
      <c r="L193" s="88" t="s">
        <v>130</v>
      </c>
      <c r="M193" s="89">
        <v>3.0499999999999999E-2</v>
      </c>
      <c r="N193" s="89">
        <v>4.9400000000039877E-2</v>
      </c>
      <c r="O193" s="90">
        <v>387344.27850700001</v>
      </c>
      <c r="P193" s="98">
        <v>86.75</v>
      </c>
      <c r="Q193" s="90"/>
      <c r="R193" s="90">
        <v>336.02116158900003</v>
      </c>
      <c r="S193" s="91">
        <v>5.6740147745851363E-4</v>
      </c>
      <c r="T193" s="91">
        <f t="shared" si="3"/>
        <v>3.0557039494075685E-3</v>
      </c>
      <c r="U193" s="91">
        <f>R193/'סכום נכסי הקרן'!$C$42</f>
        <v>1.7065705412770511E-4</v>
      </c>
    </row>
    <row r="194" spans="2:21">
      <c r="B194" s="86" t="s">
        <v>696</v>
      </c>
      <c r="C194" s="87" t="s">
        <v>697</v>
      </c>
      <c r="D194" s="88" t="s">
        <v>118</v>
      </c>
      <c r="E194" s="88" t="s">
        <v>246</v>
      </c>
      <c r="F194" s="87" t="s">
        <v>484</v>
      </c>
      <c r="G194" s="88" t="s">
        <v>481</v>
      </c>
      <c r="H194" s="87" t="s">
        <v>447</v>
      </c>
      <c r="I194" s="87" t="s">
        <v>128</v>
      </c>
      <c r="J194" s="97"/>
      <c r="K194" s="90">
        <v>3.350000000003007</v>
      </c>
      <c r="L194" s="88" t="s">
        <v>130</v>
      </c>
      <c r="M194" s="89">
        <v>2.9100000000000001E-2</v>
      </c>
      <c r="N194" s="89">
        <v>4.3700000000029139E-2</v>
      </c>
      <c r="O194" s="90">
        <v>226472.15221199996</v>
      </c>
      <c r="P194" s="98">
        <v>95.45</v>
      </c>
      <c r="Q194" s="90"/>
      <c r="R194" s="90">
        <v>216.16766930100002</v>
      </c>
      <c r="S194" s="91">
        <v>3.7745358701999992E-4</v>
      </c>
      <c r="T194" s="91">
        <f t="shared" si="3"/>
        <v>1.9657821480458765E-3</v>
      </c>
      <c r="U194" s="91">
        <f>R194/'סכום נכסי הקרן'!$C$42</f>
        <v>1.0978635234194805E-4</v>
      </c>
    </row>
    <row r="195" spans="2:21">
      <c r="B195" s="86" t="s">
        <v>698</v>
      </c>
      <c r="C195" s="87" t="s">
        <v>699</v>
      </c>
      <c r="D195" s="88" t="s">
        <v>118</v>
      </c>
      <c r="E195" s="88" t="s">
        <v>246</v>
      </c>
      <c r="F195" s="87" t="s">
        <v>484</v>
      </c>
      <c r="G195" s="88" t="s">
        <v>481</v>
      </c>
      <c r="H195" s="87" t="s">
        <v>447</v>
      </c>
      <c r="I195" s="87" t="s">
        <v>128</v>
      </c>
      <c r="J195" s="97"/>
      <c r="K195" s="90">
        <v>1.24000000000024</v>
      </c>
      <c r="L195" s="88" t="s">
        <v>130</v>
      </c>
      <c r="M195" s="89">
        <v>3.95E-2</v>
      </c>
      <c r="N195" s="89">
        <v>4.6599716643053589E-2</v>
      </c>
      <c r="O195" s="90">
        <v>1.2433999999999999E-2</v>
      </c>
      <c r="P195" s="98">
        <v>96.57</v>
      </c>
      <c r="Q195" s="90">
        <v>2.4899999999999997E-7</v>
      </c>
      <c r="R195" s="90">
        <v>1.1999E-5</v>
      </c>
      <c r="S195" s="91">
        <v>5.1806180570671535E-11</v>
      </c>
      <c r="T195" s="91">
        <f t="shared" si="3"/>
        <v>1.09116317304409E-10</v>
      </c>
      <c r="U195" s="91">
        <f>R195/'סכום נכסי הקרן'!$C$42</f>
        <v>6.0940030764579299E-12</v>
      </c>
    </row>
    <row r="196" spans="2:21">
      <c r="B196" s="86" t="s">
        <v>700</v>
      </c>
      <c r="C196" s="87" t="s">
        <v>701</v>
      </c>
      <c r="D196" s="88" t="s">
        <v>118</v>
      </c>
      <c r="E196" s="88" t="s">
        <v>246</v>
      </c>
      <c r="F196" s="87" t="s">
        <v>484</v>
      </c>
      <c r="G196" s="88" t="s">
        <v>481</v>
      </c>
      <c r="H196" s="87" t="s">
        <v>447</v>
      </c>
      <c r="I196" s="87" t="s">
        <v>128</v>
      </c>
      <c r="J196" s="97"/>
      <c r="K196" s="90">
        <v>7.0899999999923935</v>
      </c>
      <c r="L196" s="88" t="s">
        <v>130</v>
      </c>
      <c r="M196" s="89">
        <v>3.0499999999999999E-2</v>
      </c>
      <c r="N196" s="89">
        <v>4.9999999999956149E-2</v>
      </c>
      <c r="O196" s="90">
        <v>520764.20919899998</v>
      </c>
      <c r="P196" s="98">
        <v>87.6</v>
      </c>
      <c r="Q196" s="90"/>
      <c r="R196" s="90">
        <v>456.18944728299999</v>
      </c>
      <c r="S196" s="91">
        <v>7.1448013703238498E-4</v>
      </c>
      <c r="T196" s="91">
        <f t="shared" si="3"/>
        <v>4.1484884140890734E-3</v>
      </c>
      <c r="U196" s="91">
        <f>R196/'סכום נכסי הקרן'!$C$42</f>
        <v>2.3168763190184555E-4</v>
      </c>
    </row>
    <row r="197" spans="2:21">
      <c r="B197" s="86" t="s">
        <v>702</v>
      </c>
      <c r="C197" s="87" t="s">
        <v>703</v>
      </c>
      <c r="D197" s="88" t="s">
        <v>118</v>
      </c>
      <c r="E197" s="88" t="s">
        <v>246</v>
      </c>
      <c r="F197" s="87" t="s">
        <v>484</v>
      </c>
      <c r="G197" s="88" t="s">
        <v>481</v>
      </c>
      <c r="H197" s="87" t="s">
        <v>447</v>
      </c>
      <c r="I197" s="87" t="s">
        <v>128</v>
      </c>
      <c r="J197" s="97"/>
      <c r="K197" s="90">
        <v>8.7199999999993913</v>
      </c>
      <c r="L197" s="88" t="s">
        <v>130</v>
      </c>
      <c r="M197" s="89">
        <v>2.63E-2</v>
      </c>
      <c r="N197" s="89">
        <v>4.990000000001614E-2</v>
      </c>
      <c r="O197" s="90">
        <v>559542.42000000004</v>
      </c>
      <c r="P197" s="98">
        <v>81.97</v>
      </c>
      <c r="Q197" s="90"/>
      <c r="R197" s="90">
        <v>458.65692167399993</v>
      </c>
      <c r="S197" s="91">
        <v>8.0661506835886826E-4</v>
      </c>
      <c r="T197" s="91">
        <f t="shared" si="3"/>
        <v>4.1709270938614582E-3</v>
      </c>
      <c r="U197" s="91">
        <f>R197/'סכום נכסי הקרן'!$C$42</f>
        <v>2.3294080271023249E-4</v>
      </c>
    </row>
    <row r="198" spans="2:21">
      <c r="B198" s="86" t="s">
        <v>704</v>
      </c>
      <c r="C198" s="87" t="s">
        <v>705</v>
      </c>
      <c r="D198" s="88" t="s">
        <v>118</v>
      </c>
      <c r="E198" s="88" t="s">
        <v>246</v>
      </c>
      <c r="F198" s="87" t="s">
        <v>706</v>
      </c>
      <c r="G198" s="88" t="s">
        <v>125</v>
      </c>
      <c r="H198" s="87" t="s">
        <v>443</v>
      </c>
      <c r="I198" s="87" t="s">
        <v>250</v>
      </c>
      <c r="J198" s="97"/>
      <c r="K198" s="90">
        <v>0.35999999987905518</v>
      </c>
      <c r="L198" s="88" t="s">
        <v>130</v>
      </c>
      <c r="M198" s="89">
        <v>3.4000000000000002E-2</v>
      </c>
      <c r="N198" s="89">
        <v>3.9599999995999516E-2</v>
      </c>
      <c r="O198" s="90">
        <v>4287.0464700000002</v>
      </c>
      <c r="P198" s="98">
        <v>100.29</v>
      </c>
      <c r="Q198" s="90"/>
      <c r="R198" s="90">
        <v>4.2994787570000002</v>
      </c>
      <c r="S198" s="91">
        <v>4.0820300615260101E-5</v>
      </c>
      <c r="T198" s="91">
        <f t="shared" si="3"/>
        <v>3.9098532235384452E-5</v>
      </c>
      <c r="U198" s="91">
        <f>R198/'סכום נכסי הקרן'!$C$42</f>
        <v>2.1836016978351129E-6</v>
      </c>
    </row>
    <row r="199" spans="2:21">
      <c r="B199" s="86" t="s">
        <v>707</v>
      </c>
      <c r="C199" s="87" t="s">
        <v>708</v>
      </c>
      <c r="D199" s="88" t="s">
        <v>118</v>
      </c>
      <c r="E199" s="88" t="s">
        <v>246</v>
      </c>
      <c r="F199" s="87" t="s">
        <v>495</v>
      </c>
      <c r="G199" s="88" t="s">
        <v>481</v>
      </c>
      <c r="H199" s="87" t="s">
        <v>447</v>
      </c>
      <c r="I199" s="87" t="s">
        <v>128</v>
      </c>
      <c r="J199" s="97"/>
      <c r="K199" s="90">
        <v>1.5300000000119041</v>
      </c>
      <c r="L199" s="88" t="s">
        <v>130</v>
      </c>
      <c r="M199" s="89">
        <v>3.9199999999999999E-2</v>
      </c>
      <c r="N199" s="89">
        <v>4.2700000000102427E-2</v>
      </c>
      <c r="O199" s="90">
        <v>35707.724818000002</v>
      </c>
      <c r="P199" s="98">
        <v>101.16</v>
      </c>
      <c r="Q199" s="90"/>
      <c r="R199" s="90">
        <v>36.121935668999996</v>
      </c>
      <c r="S199" s="91">
        <v>3.7201204368581057E-5</v>
      </c>
      <c r="T199" s="91">
        <f t="shared" si="3"/>
        <v>3.2848508993316551E-4</v>
      </c>
      <c r="U199" s="91">
        <f>R199/'סכום נכסי הקרן'!$C$42</f>
        <v>1.8345461046295642E-5</v>
      </c>
    </row>
    <row r="200" spans="2:21">
      <c r="B200" s="86" t="s">
        <v>709</v>
      </c>
      <c r="C200" s="87" t="s">
        <v>710</v>
      </c>
      <c r="D200" s="88" t="s">
        <v>118</v>
      </c>
      <c r="E200" s="88" t="s">
        <v>246</v>
      </c>
      <c r="F200" s="87" t="s">
        <v>495</v>
      </c>
      <c r="G200" s="88" t="s">
        <v>481</v>
      </c>
      <c r="H200" s="87" t="s">
        <v>447</v>
      </c>
      <c r="I200" s="87" t="s">
        <v>128</v>
      </c>
      <c r="J200" s="97"/>
      <c r="K200" s="90">
        <v>6.5499999999999021</v>
      </c>
      <c r="L200" s="88" t="s">
        <v>130</v>
      </c>
      <c r="M200" s="89">
        <v>2.64E-2</v>
      </c>
      <c r="N200" s="89">
        <v>4.9100000000009462E-2</v>
      </c>
      <c r="O200" s="90">
        <v>1186094.4151939999</v>
      </c>
      <c r="P200" s="98">
        <v>87.28</v>
      </c>
      <c r="Q200" s="90"/>
      <c r="R200" s="90">
        <v>1035.2232056220003</v>
      </c>
      <c r="S200" s="91">
        <v>7.2492025875911189E-4</v>
      </c>
      <c r="T200" s="91">
        <f t="shared" si="3"/>
        <v>9.4140964901689821E-3</v>
      </c>
      <c r="U200" s="91">
        <f>R200/'סכום נכסי הקרן'!$C$42</f>
        <v>5.2576493040095925E-4</v>
      </c>
    </row>
    <row r="201" spans="2:21">
      <c r="B201" s="86" t="s">
        <v>711</v>
      </c>
      <c r="C201" s="87" t="s">
        <v>712</v>
      </c>
      <c r="D201" s="88" t="s">
        <v>118</v>
      </c>
      <c r="E201" s="88" t="s">
        <v>246</v>
      </c>
      <c r="F201" s="87" t="s">
        <v>495</v>
      </c>
      <c r="G201" s="88" t="s">
        <v>481</v>
      </c>
      <c r="H201" s="87" t="s">
        <v>447</v>
      </c>
      <c r="I201" s="87" t="s">
        <v>128</v>
      </c>
      <c r="J201" s="97"/>
      <c r="K201" s="90">
        <v>8.1299999999981303</v>
      </c>
      <c r="L201" s="88" t="s">
        <v>130</v>
      </c>
      <c r="M201" s="89">
        <v>2.5000000000000001E-2</v>
      </c>
      <c r="N201" s="89">
        <v>5.0900000000001035E-2</v>
      </c>
      <c r="O201" s="90">
        <v>468917.0769499999</v>
      </c>
      <c r="P201" s="98">
        <v>82.07</v>
      </c>
      <c r="Q201" s="90"/>
      <c r="R201" s="90">
        <v>384.84024504399997</v>
      </c>
      <c r="S201" s="91">
        <v>3.5160501668564105E-4</v>
      </c>
      <c r="T201" s="91">
        <f t="shared" si="3"/>
        <v>3.4996541619908002E-3</v>
      </c>
      <c r="U201" s="91">
        <f>R201/'סכום נכסי הקרן'!$C$42</f>
        <v>1.9545109069447116E-4</v>
      </c>
    </row>
    <row r="202" spans="2:21">
      <c r="B202" s="86" t="s">
        <v>713</v>
      </c>
      <c r="C202" s="87" t="s">
        <v>714</v>
      </c>
      <c r="D202" s="88" t="s">
        <v>118</v>
      </c>
      <c r="E202" s="88" t="s">
        <v>246</v>
      </c>
      <c r="F202" s="87" t="s">
        <v>679</v>
      </c>
      <c r="G202" s="88" t="s">
        <v>481</v>
      </c>
      <c r="H202" s="87" t="s">
        <v>447</v>
      </c>
      <c r="I202" s="87" t="s">
        <v>128</v>
      </c>
      <c r="J202" s="97"/>
      <c r="K202" s="90">
        <v>5.8599999999926382</v>
      </c>
      <c r="L202" s="88" t="s">
        <v>130</v>
      </c>
      <c r="M202" s="89">
        <v>3.4300000000000004E-2</v>
      </c>
      <c r="N202" s="89">
        <v>4.8899999999917877E-2</v>
      </c>
      <c r="O202" s="90">
        <v>382825.32688399998</v>
      </c>
      <c r="P202" s="98">
        <v>92.24</v>
      </c>
      <c r="Q202" s="90"/>
      <c r="R202" s="90">
        <v>353.11808150999997</v>
      </c>
      <c r="S202" s="91">
        <v>1.2597911244043702E-3</v>
      </c>
      <c r="T202" s="91">
        <f t="shared" si="3"/>
        <v>3.2111796506349957E-3</v>
      </c>
      <c r="U202" s="91">
        <f>R202/'סכום נכסי הקרן'!$C$42</f>
        <v>1.793401679368999E-4</v>
      </c>
    </row>
    <row r="203" spans="2:21">
      <c r="B203" s="86" t="s">
        <v>715</v>
      </c>
      <c r="C203" s="87" t="s">
        <v>716</v>
      </c>
      <c r="D203" s="88" t="s">
        <v>118</v>
      </c>
      <c r="E203" s="88" t="s">
        <v>246</v>
      </c>
      <c r="F203" s="87" t="s">
        <v>679</v>
      </c>
      <c r="G203" s="88" t="s">
        <v>481</v>
      </c>
      <c r="H203" s="87" t="s">
        <v>447</v>
      </c>
      <c r="I203" s="87" t="s">
        <v>128</v>
      </c>
      <c r="J203" s="97"/>
      <c r="K203" s="90">
        <v>7.1100000000019614</v>
      </c>
      <c r="L203" s="88" t="s">
        <v>130</v>
      </c>
      <c r="M203" s="89">
        <v>2.98E-2</v>
      </c>
      <c r="N203" s="89">
        <v>4.9800000000013583E-2</v>
      </c>
      <c r="O203" s="90">
        <v>303638.80278199998</v>
      </c>
      <c r="P203" s="98">
        <v>87.28</v>
      </c>
      <c r="Q203" s="90"/>
      <c r="R203" s="90">
        <v>265.015947068</v>
      </c>
      <c r="S203" s="91">
        <v>7.7351893488274679E-4</v>
      </c>
      <c r="T203" s="91">
        <f t="shared" ref="T203:T266" si="4">IFERROR(R203/$R$11,0)</f>
        <v>2.4099978474039791E-3</v>
      </c>
      <c r="U203" s="91">
        <f>R203/'סכום נכסי הקרן'!$C$42</f>
        <v>1.3459521599656671E-4</v>
      </c>
    </row>
    <row r="204" spans="2:21">
      <c r="B204" s="86" t="s">
        <v>717</v>
      </c>
      <c r="C204" s="87" t="s">
        <v>718</v>
      </c>
      <c r="D204" s="88" t="s">
        <v>118</v>
      </c>
      <c r="E204" s="88" t="s">
        <v>246</v>
      </c>
      <c r="F204" s="87" t="s">
        <v>516</v>
      </c>
      <c r="G204" s="88" t="s">
        <v>481</v>
      </c>
      <c r="H204" s="87" t="s">
        <v>447</v>
      </c>
      <c r="I204" s="87" t="s">
        <v>128</v>
      </c>
      <c r="J204" s="97"/>
      <c r="K204" s="90">
        <v>2.4600000000025131</v>
      </c>
      <c r="L204" s="88" t="s">
        <v>130</v>
      </c>
      <c r="M204" s="89">
        <v>3.61E-2</v>
      </c>
      <c r="N204" s="89">
        <v>4.2600000000030211E-2</v>
      </c>
      <c r="O204" s="90">
        <v>787959.1002460001</v>
      </c>
      <c r="P204" s="98">
        <v>100.02</v>
      </c>
      <c r="Q204" s="90"/>
      <c r="R204" s="90">
        <v>788.11666583699991</v>
      </c>
      <c r="S204" s="91">
        <v>1.0266568081381108E-3</v>
      </c>
      <c r="T204" s="91">
        <f t="shared" si="4"/>
        <v>7.1669629287743107E-3</v>
      </c>
      <c r="U204" s="91">
        <f>R204/'סכום נכסי הקרן'!$C$42</f>
        <v>4.0026547097411818E-4</v>
      </c>
    </row>
    <row r="205" spans="2:21">
      <c r="B205" s="86" t="s">
        <v>719</v>
      </c>
      <c r="C205" s="87" t="s">
        <v>720</v>
      </c>
      <c r="D205" s="88" t="s">
        <v>118</v>
      </c>
      <c r="E205" s="88" t="s">
        <v>246</v>
      </c>
      <c r="F205" s="87" t="s">
        <v>516</v>
      </c>
      <c r="G205" s="88" t="s">
        <v>481</v>
      </c>
      <c r="H205" s="87" t="s">
        <v>447</v>
      </c>
      <c r="I205" s="87" t="s">
        <v>128</v>
      </c>
      <c r="J205" s="97"/>
      <c r="K205" s="90">
        <v>3.4500000000044717</v>
      </c>
      <c r="L205" s="88" t="s">
        <v>130</v>
      </c>
      <c r="M205" s="89">
        <v>3.3000000000000002E-2</v>
      </c>
      <c r="N205" s="89">
        <v>4.23000000000626E-2</v>
      </c>
      <c r="O205" s="90">
        <v>262150.89590299997</v>
      </c>
      <c r="P205" s="98">
        <v>98.1</v>
      </c>
      <c r="Q205" s="90"/>
      <c r="R205" s="90">
        <v>257.17002889299999</v>
      </c>
      <c r="S205" s="91">
        <v>8.5018695261152271E-4</v>
      </c>
      <c r="T205" s="91">
        <f t="shared" si="4"/>
        <v>2.3386487602194031E-3</v>
      </c>
      <c r="U205" s="91">
        <f>R205/'סכום נכסי הקרן'!$C$42</f>
        <v>1.3061046314248828E-4</v>
      </c>
    </row>
    <row r="206" spans="2:21">
      <c r="B206" s="86" t="s">
        <v>721</v>
      </c>
      <c r="C206" s="87" t="s">
        <v>722</v>
      </c>
      <c r="D206" s="88" t="s">
        <v>118</v>
      </c>
      <c r="E206" s="88" t="s">
        <v>246</v>
      </c>
      <c r="F206" s="87" t="s">
        <v>516</v>
      </c>
      <c r="G206" s="88" t="s">
        <v>481</v>
      </c>
      <c r="H206" s="87" t="s">
        <v>447</v>
      </c>
      <c r="I206" s="87" t="s">
        <v>128</v>
      </c>
      <c r="J206" s="97"/>
      <c r="K206" s="90">
        <v>5.8100000000017404</v>
      </c>
      <c r="L206" s="88" t="s">
        <v>130</v>
      </c>
      <c r="M206" s="89">
        <v>2.6200000000000001E-2</v>
      </c>
      <c r="N206" s="89">
        <v>4.9300000000013708E-2</v>
      </c>
      <c r="O206" s="90">
        <v>735306.18339300004</v>
      </c>
      <c r="P206" s="98">
        <v>88.29</v>
      </c>
      <c r="Q206" s="90"/>
      <c r="R206" s="90">
        <v>649.20180482700005</v>
      </c>
      <c r="S206" s="91">
        <v>5.6852354709396684E-4</v>
      </c>
      <c r="T206" s="91">
        <f t="shared" si="4"/>
        <v>5.9037011526042122E-3</v>
      </c>
      <c r="U206" s="91">
        <f>R206/'סכום נכסי הקרן'!$C$42</f>
        <v>3.2971395915141089E-4</v>
      </c>
    </row>
    <row r="207" spans="2:21">
      <c r="B207" s="86" t="s">
        <v>723</v>
      </c>
      <c r="C207" s="87" t="s">
        <v>724</v>
      </c>
      <c r="D207" s="88" t="s">
        <v>118</v>
      </c>
      <c r="E207" s="88" t="s">
        <v>246</v>
      </c>
      <c r="F207" s="87" t="s">
        <v>725</v>
      </c>
      <c r="G207" s="88" t="s">
        <v>125</v>
      </c>
      <c r="H207" s="87" t="s">
        <v>443</v>
      </c>
      <c r="I207" s="87" t="s">
        <v>250</v>
      </c>
      <c r="J207" s="97"/>
      <c r="K207" s="90">
        <v>0.79000000000144754</v>
      </c>
      <c r="L207" s="88" t="s">
        <v>130</v>
      </c>
      <c r="M207" s="89">
        <v>2.4E-2</v>
      </c>
      <c r="N207" s="89">
        <v>4.2100000000192296E-2</v>
      </c>
      <c r="O207" s="90">
        <v>48933.636522000001</v>
      </c>
      <c r="P207" s="98">
        <v>98.83</v>
      </c>
      <c r="Q207" s="90"/>
      <c r="R207" s="90">
        <v>48.361112967000004</v>
      </c>
      <c r="S207" s="91">
        <v>3.5069130734181225E-4</v>
      </c>
      <c r="T207" s="91">
        <f t="shared" si="4"/>
        <v>4.3978552776910917E-4</v>
      </c>
      <c r="U207" s="91">
        <f>R207/'סכום נכסי הקרן'!$C$42</f>
        <v>2.4561444387184559E-5</v>
      </c>
    </row>
    <row r="208" spans="2:21">
      <c r="B208" s="86" t="s">
        <v>726</v>
      </c>
      <c r="C208" s="87" t="s">
        <v>727</v>
      </c>
      <c r="D208" s="88" t="s">
        <v>118</v>
      </c>
      <c r="E208" s="88" t="s">
        <v>246</v>
      </c>
      <c r="F208" s="87" t="s">
        <v>725</v>
      </c>
      <c r="G208" s="88" t="s">
        <v>125</v>
      </c>
      <c r="H208" s="87" t="s">
        <v>443</v>
      </c>
      <c r="I208" s="87" t="s">
        <v>250</v>
      </c>
      <c r="J208" s="97"/>
      <c r="K208" s="90">
        <v>2.7899999999918341</v>
      </c>
      <c r="L208" s="88" t="s">
        <v>130</v>
      </c>
      <c r="M208" s="89">
        <v>2.3E-2</v>
      </c>
      <c r="N208" s="89">
        <v>4.5599999999877516E-2</v>
      </c>
      <c r="O208" s="90">
        <v>310176.89736099995</v>
      </c>
      <c r="P208" s="98">
        <v>94.76</v>
      </c>
      <c r="Q208" s="90"/>
      <c r="R208" s="90">
        <v>293.92362796000003</v>
      </c>
      <c r="S208" s="91">
        <v>8.2193997768189892E-4</v>
      </c>
      <c r="T208" s="91">
        <f t="shared" si="4"/>
        <v>2.6728780608172701E-3</v>
      </c>
      <c r="U208" s="91">
        <f>R208/'סכום נכסי הקרן'!$C$42</f>
        <v>1.4927673081356082E-4</v>
      </c>
    </row>
    <row r="209" spans="2:21">
      <c r="B209" s="86" t="s">
        <v>728</v>
      </c>
      <c r="C209" s="87" t="s">
        <v>729</v>
      </c>
      <c r="D209" s="88" t="s">
        <v>118</v>
      </c>
      <c r="E209" s="88" t="s">
        <v>246</v>
      </c>
      <c r="F209" s="87" t="s">
        <v>725</v>
      </c>
      <c r="G209" s="88" t="s">
        <v>125</v>
      </c>
      <c r="H209" s="87" t="s">
        <v>443</v>
      </c>
      <c r="I209" s="87" t="s">
        <v>250</v>
      </c>
      <c r="J209" s="97"/>
      <c r="K209" s="90">
        <v>2.8199999999952592</v>
      </c>
      <c r="L209" s="88" t="s">
        <v>130</v>
      </c>
      <c r="M209" s="89">
        <v>2.1499999999999998E-2</v>
      </c>
      <c r="N209" s="89">
        <v>5.0299999999903935E-2</v>
      </c>
      <c r="O209" s="90">
        <v>164774.654282</v>
      </c>
      <c r="P209" s="98">
        <v>92.39</v>
      </c>
      <c r="Q209" s="90">
        <v>8.0788951000000004</v>
      </c>
      <c r="R209" s="90">
        <v>160.314198218</v>
      </c>
      <c r="S209" s="91">
        <v>2.8033997116553672E-4</v>
      </c>
      <c r="T209" s="91">
        <f t="shared" si="4"/>
        <v>1.4578627319907665E-3</v>
      </c>
      <c r="U209" s="91">
        <f>R209/'סכום נכסי הקרן'!$C$42</f>
        <v>8.1419719738343063E-5</v>
      </c>
    </row>
    <row r="210" spans="2:21">
      <c r="B210" s="86" t="s">
        <v>730</v>
      </c>
      <c r="C210" s="87" t="s">
        <v>731</v>
      </c>
      <c r="D210" s="88" t="s">
        <v>118</v>
      </c>
      <c r="E210" s="88" t="s">
        <v>246</v>
      </c>
      <c r="F210" s="87" t="s">
        <v>725</v>
      </c>
      <c r="G210" s="88" t="s">
        <v>125</v>
      </c>
      <c r="H210" s="87" t="s">
        <v>443</v>
      </c>
      <c r="I210" s="87" t="s">
        <v>250</v>
      </c>
      <c r="J210" s="97"/>
      <c r="K210" s="90">
        <v>1.8399999999962859</v>
      </c>
      <c r="L210" s="88" t="s">
        <v>130</v>
      </c>
      <c r="M210" s="89">
        <v>2.75E-2</v>
      </c>
      <c r="N210" s="89">
        <v>4.3099999999873434E-2</v>
      </c>
      <c r="O210" s="90">
        <v>208479.11372800003</v>
      </c>
      <c r="P210" s="98">
        <v>98.16</v>
      </c>
      <c r="Q210" s="90"/>
      <c r="R210" s="90">
        <v>204.64309108900002</v>
      </c>
      <c r="S210" s="91">
        <v>8.3797943507405174E-4</v>
      </c>
      <c r="T210" s="91">
        <f t="shared" si="4"/>
        <v>1.860980120128544E-3</v>
      </c>
      <c r="U210" s="91">
        <f>R210/'סכום נכסי הקרן'!$C$42</f>
        <v>1.0393329666407423E-4</v>
      </c>
    </row>
    <row r="211" spans="2:21">
      <c r="B211" s="86" t="s">
        <v>732</v>
      </c>
      <c r="C211" s="87" t="s">
        <v>733</v>
      </c>
      <c r="D211" s="88" t="s">
        <v>118</v>
      </c>
      <c r="E211" s="88" t="s">
        <v>246</v>
      </c>
      <c r="F211" s="87" t="s">
        <v>523</v>
      </c>
      <c r="G211" s="88" t="s">
        <v>126</v>
      </c>
      <c r="H211" s="87" t="s">
        <v>524</v>
      </c>
      <c r="I211" s="87" t="s">
        <v>250</v>
      </c>
      <c r="J211" s="97"/>
      <c r="K211" s="90">
        <v>2.3799999999982493</v>
      </c>
      <c r="L211" s="88" t="s">
        <v>130</v>
      </c>
      <c r="M211" s="89">
        <v>2.7999999999999997E-2</v>
      </c>
      <c r="N211" s="89">
        <v>5.4299999999909518E-2</v>
      </c>
      <c r="O211" s="90">
        <v>181956.978592</v>
      </c>
      <c r="P211" s="98">
        <v>94.15</v>
      </c>
      <c r="Q211" s="90"/>
      <c r="R211" s="90">
        <v>171.31249128499999</v>
      </c>
      <c r="S211" s="91">
        <v>5.2333336512999673E-4</v>
      </c>
      <c r="T211" s="91">
        <f t="shared" si="4"/>
        <v>1.5578788363416001E-3</v>
      </c>
      <c r="U211" s="91">
        <f>R211/'סכום נכסי הקרן'!$C$42</f>
        <v>8.7005487867860854E-5</v>
      </c>
    </row>
    <row r="212" spans="2:21">
      <c r="B212" s="86" t="s">
        <v>734</v>
      </c>
      <c r="C212" s="87" t="s">
        <v>735</v>
      </c>
      <c r="D212" s="88" t="s">
        <v>118</v>
      </c>
      <c r="E212" s="88" t="s">
        <v>246</v>
      </c>
      <c r="F212" s="87" t="s">
        <v>736</v>
      </c>
      <c r="G212" s="88" t="s">
        <v>538</v>
      </c>
      <c r="H212" s="87" t="s">
        <v>530</v>
      </c>
      <c r="I212" s="87" t="s">
        <v>128</v>
      </c>
      <c r="J212" s="97"/>
      <c r="K212" s="90">
        <v>1.9199999998767592</v>
      </c>
      <c r="L212" s="88" t="s">
        <v>130</v>
      </c>
      <c r="M212" s="89">
        <v>0.04</v>
      </c>
      <c r="N212" s="89">
        <v>4.3200000000728239E-2</v>
      </c>
      <c r="O212" s="90">
        <v>7177.826701</v>
      </c>
      <c r="P212" s="98">
        <v>99.48</v>
      </c>
      <c r="Q212" s="90"/>
      <c r="R212" s="90">
        <v>7.1405019890000005</v>
      </c>
      <c r="S212" s="91">
        <v>2.7238757974786715E-5</v>
      </c>
      <c r="T212" s="91">
        <f t="shared" si="4"/>
        <v>6.4934184577422084E-5</v>
      </c>
      <c r="U212" s="91">
        <f>R212/'סכום נכסי הקרן'!$C$42</f>
        <v>3.6264889647820631E-6</v>
      </c>
    </row>
    <row r="213" spans="2:21">
      <c r="B213" s="86" t="s">
        <v>737</v>
      </c>
      <c r="C213" s="87" t="s">
        <v>738</v>
      </c>
      <c r="D213" s="88" t="s">
        <v>118</v>
      </c>
      <c r="E213" s="88" t="s">
        <v>246</v>
      </c>
      <c r="F213" s="87" t="s">
        <v>736</v>
      </c>
      <c r="G213" s="88" t="s">
        <v>538</v>
      </c>
      <c r="H213" s="87" t="s">
        <v>524</v>
      </c>
      <c r="I213" s="87" t="s">
        <v>250</v>
      </c>
      <c r="J213" s="97"/>
      <c r="K213" s="90">
        <v>3.5400000000235452</v>
      </c>
      <c r="L213" s="88" t="s">
        <v>130</v>
      </c>
      <c r="M213" s="89">
        <v>0.04</v>
      </c>
      <c r="N213" s="89">
        <v>4.7100000000295267E-2</v>
      </c>
      <c r="O213" s="90">
        <v>52050.594307000007</v>
      </c>
      <c r="P213" s="98">
        <v>99.55</v>
      </c>
      <c r="Q213" s="90"/>
      <c r="R213" s="90">
        <v>51.816366056999996</v>
      </c>
      <c r="S213" s="91">
        <v>9.5212353697508059E-5</v>
      </c>
      <c r="T213" s="91">
        <f t="shared" si="4"/>
        <v>4.7120685392424533E-4</v>
      </c>
      <c r="U213" s="91">
        <f>R213/'סכום נכסי הקרן'!$C$42</f>
        <v>2.6316284203869345E-5</v>
      </c>
    </row>
    <row r="214" spans="2:21">
      <c r="B214" s="86" t="s">
        <v>739</v>
      </c>
      <c r="C214" s="87" t="s">
        <v>740</v>
      </c>
      <c r="D214" s="88" t="s">
        <v>118</v>
      </c>
      <c r="E214" s="88" t="s">
        <v>246</v>
      </c>
      <c r="F214" s="87" t="s">
        <v>741</v>
      </c>
      <c r="G214" s="88" t="s">
        <v>583</v>
      </c>
      <c r="H214" s="87" t="s">
        <v>530</v>
      </c>
      <c r="I214" s="87" t="s">
        <v>128</v>
      </c>
      <c r="J214" s="97"/>
      <c r="K214" s="90">
        <v>1.2700000000193961</v>
      </c>
      <c r="L214" s="88" t="s">
        <v>130</v>
      </c>
      <c r="M214" s="89">
        <v>3.0499999999999999E-2</v>
      </c>
      <c r="N214" s="89">
        <v>4.8900000000818962E-2</v>
      </c>
      <c r="O214" s="90">
        <v>18977.631956000001</v>
      </c>
      <c r="P214" s="98">
        <v>97.8</v>
      </c>
      <c r="Q214" s="90"/>
      <c r="R214" s="90">
        <v>18.560124032000004</v>
      </c>
      <c r="S214" s="91">
        <v>1.6963625516547856E-4</v>
      </c>
      <c r="T214" s="91">
        <f t="shared" si="4"/>
        <v>1.6878176373738639E-4</v>
      </c>
      <c r="U214" s="91">
        <f>R214/'סכום נכסי הקרן'!$C$42</f>
        <v>9.4262399325317767E-6</v>
      </c>
    </row>
    <row r="215" spans="2:21">
      <c r="B215" s="86" t="s">
        <v>742</v>
      </c>
      <c r="C215" s="87" t="s">
        <v>743</v>
      </c>
      <c r="D215" s="88" t="s">
        <v>118</v>
      </c>
      <c r="E215" s="88" t="s">
        <v>246</v>
      </c>
      <c r="F215" s="87" t="s">
        <v>741</v>
      </c>
      <c r="G215" s="88" t="s">
        <v>583</v>
      </c>
      <c r="H215" s="87" t="s">
        <v>530</v>
      </c>
      <c r="I215" s="87" t="s">
        <v>128</v>
      </c>
      <c r="J215" s="97"/>
      <c r="K215" s="90">
        <v>3.3900000000176949</v>
      </c>
      <c r="L215" s="88" t="s">
        <v>130</v>
      </c>
      <c r="M215" s="89">
        <v>2.58E-2</v>
      </c>
      <c r="N215" s="89">
        <v>5.5200000000324635E-2</v>
      </c>
      <c r="O215" s="90">
        <v>165496.92668400001</v>
      </c>
      <c r="P215" s="98">
        <v>90.83</v>
      </c>
      <c r="Q215" s="90"/>
      <c r="R215" s="90">
        <v>150.32085850600001</v>
      </c>
      <c r="S215" s="91">
        <v>5.4703398510585555E-4</v>
      </c>
      <c r="T215" s="91">
        <f t="shared" si="4"/>
        <v>1.3669854566390419E-3</v>
      </c>
      <c r="U215" s="91">
        <f>R215/'סכום נכסי הקרן'!$C$42</f>
        <v>7.6344343211214372E-5</v>
      </c>
    </row>
    <row r="216" spans="2:21">
      <c r="B216" s="86" t="s">
        <v>744</v>
      </c>
      <c r="C216" s="87" t="s">
        <v>745</v>
      </c>
      <c r="D216" s="88" t="s">
        <v>118</v>
      </c>
      <c r="E216" s="88" t="s">
        <v>246</v>
      </c>
      <c r="F216" s="87" t="s">
        <v>746</v>
      </c>
      <c r="G216" s="88" t="s">
        <v>126</v>
      </c>
      <c r="H216" s="87" t="s">
        <v>524</v>
      </c>
      <c r="I216" s="87" t="s">
        <v>250</v>
      </c>
      <c r="J216" s="97"/>
      <c r="K216" s="90">
        <v>1.23</v>
      </c>
      <c r="L216" s="88" t="s">
        <v>130</v>
      </c>
      <c r="M216" s="89">
        <v>2.9500000000000002E-2</v>
      </c>
      <c r="N216" s="89">
        <v>4.3000000000118582E-2</v>
      </c>
      <c r="O216" s="90">
        <v>85678.130030308632</v>
      </c>
      <c r="P216" s="98">
        <v>98.43</v>
      </c>
      <c r="Q216" s="90"/>
      <c r="R216" s="90">
        <v>84.332983400000003</v>
      </c>
      <c r="S216" s="91">
        <v>1.1979658078582816E-3</v>
      </c>
      <c r="T216" s="91">
        <f t="shared" si="4"/>
        <v>7.6690595682155657E-4</v>
      </c>
      <c r="U216" s="91">
        <f>R216/'סכום נכסי הקרן'!$C$42</f>
        <v>4.2830690914782534E-5</v>
      </c>
    </row>
    <row r="217" spans="2:21">
      <c r="B217" s="86" t="s">
        <v>747</v>
      </c>
      <c r="C217" s="87" t="s">
        <v>748</v>
      </c>
      <c r="D217" s="88" t="s">
        <v>118</v>
      </c>
      <c r="E217" s="88" t="s">
        <v>246</v>
      </c>
      <c r="F217" s="87" t="s">
        <v>749</v>
      </c>
      <c r="G217" s="88" t="s">
        <v>567</v>
      </c>
      <c r="H217" s="87" t="s">
        <v>524</v>
      </c>
      <c r="I217" s="87" t="s">
        <v>250</v>
      </c>
      <c r="J217" s="97"/>
      <c r="K217" s="90">
        <v>5.169999999999769</v>
      </c>
      <c r="L217" s="88" t="s">
        <v>130</v>
      </c>
      <c r="M217" s="89">
        <v>3.9E-2</v>
      </c>
      <c r="N217" s="89">
        <v>6.7902121834360021E-2</v>
      </c>
      <c r="O217" s="90">
        <v>3.0469999999999998E-3</v>
      </c>
      <c r="P217" s="98">
        <v>95.46</v>
      </c>
      <c r="Q217" s="90"/>
      <c r="R217" s="90">
        <v>2.9219999999999997E-6</v>
      </c>
      <c r="S217" s="91">
        <v>7.5410637775507454E-12</v>
      </c>
      <c r="T217" s="91">
        <f t="shared" si="4"/>
        <v>2.6572037600090261E-11</v>
      </c>
      <c r="U217" s="91">
        <f>R217/'סכום נכסי הקרן'!$C$42</f>
        <v>1.4840134169022478E-12</v>
      </c>
    </row>
    <row r="218" spans="2:21">
      <c r="B218" s="86" t="s">
        <v>750</v>
      </c>
      <c r="C218" s="87" t="s">
        <v>751</v>
      </c>
      <c r="D218" s="88" t="s">
        <v>118</v>
      </c>
      <c r="E218" s="88" t="s">
        <v>246</v>
      </c>
      <c r="F218" s="87" t="s">
        <v>561</v>
      </c>
      <c r="G218" s="88" t="s">
        <v>298</v>
      </c>
      <c r="H218" s="87" t="s">
        <v>524</v>
      </c>
      <c r="I218" s="87" t="s">
        <v>250</v>
      </c>
      <c r="J218" s="97"/>
      <c r="K218" s="90">
        <v>2.0999999999999899</v>
      </c>
      <c r="L218" s="88" t="s">
        <v>130</v>
      </c>
      <c r="M218" s="89">
        <v>4.9000000000000002E-2</v>
      </c>
      <c r="N218" s="89">
        <v>4.5099964924587857E-2</v>
      </c>
      <c r="O218" s="90">
        <v>1.9770000000000003E-2</v>
      </c>
      <c r="P218" s="98">
        <v>101.03</v>
      </c>
      <c r="Q218" s="90"/>
      <c r="R218" s="90">
        <v>1.9957000000000002E-5</v>
      </c>
      <c r="S218" s="91">
        <v>2.8462507763807651E-11</v>
      </c>
      <c r="T218" s="91">
        <f t="shared" si="4"/>
        <v>1.814846524247096E-10</v>
      </c>
      <c r="U218" s="91">
        <f>R218/'סכום נכסי הקרן'!$C$42</f>
        <v>1.0135679589705053E-11</v>
      </c>
    </row>
    <row r="219" spans="2:21">
      <c r="B219" s="86" t="s">
        <v>752</v>
      </c>
      <c r="C219" s="87" t="s">
        <v>753</v>
      </c>
      <c r="D219" s="88" t="s">
        <v>118</v>
      </c>
      <c r="E219" s="88" t="s">
        <v>246</v>
      </c>
      <c r="F219" s="87" t="s">
        <v>561</v>
      </c>
      <c r="G219" s="88" t="s">
        <v>298</v>
      </c>
      <c r="H219" s="87" t="s">
        <v>524</v>
      </c>
      <c r="I219" s="87" t="s">
        <v>250</v>
      </c>
      <c r="J219" s="97"/>
      <c r="K219" s="90">
        <v>5.3800000000018775</v>
      </c>
      <c r="L219" s="88" t="s">
        <v>130</v>
      </c>
      <c r="M219" s="89">
        <v>2.4300000000000002E-2</v>
      </c>
      <c r="N219" s="89">
        <v>5.0500000000022312E-2</v>
      </c>
      <c r="O219" s="90">
        <v>743587.703415</v>
      </c>
      <c r="P219" s="98">
        <v>87.42</v>
      </c>
      <c r="Q219" s="90"/>
      <c r="R219" s="90">
        <v>650.04437033099998</v>
      </c>
      <c r="S219" s="91">
        <v>5.0770182158109813E-4</v>
      </c>
      <c r="T219" s="91">
        <f t="shared" si="4"/>
        <v>5.9113632615203056E-3</v>
      </c>
      <c r="U219" s="91">
        <f>R219/'סכום נכסי הקרן'!$C$42</f>
        <v>3.3014187787576231E-4</v>
      </c>
    </row>
    <row r="220" spans="2:21">
      <c r="B220" s="86" t="s">
        <v>754</v>
      </c>
      <c r="C220" s="87" t="s">
        <v>755</v>
      </c>
      <c r="D220" s="88" t="s">
        <v>118</v>
      </c>
      <c r="E220" s="88" t="s">
        <v>246</v>
      </c>
      <c r="F220" s="87" t="s">
        <v>756</v>
      </c>
      <c r="G220" s="88" t="s">
        <v>153</v>
      </c>
      <c r="H220" s="87" t="s">
        <v>524</v>
      </c>
      <c r="I220" s="87" t="s">
        <v>250</v>
      </c>
      <c r="J220" s="97"/>
      <c r="K220" s="90">
        <v>0.97000000000263176</v>
      </c>
      <c r="L220" s="88" t="s">
        <v>130</v>
      </c>
      <c r="M220" s="89">
        <v>2.1600000000000001E-2</v>
      </c>
      <c r="N220" s="89">
        <v>4.1699999999935213E-2</v>
      </c>
      <c r="O220" s="90">
        <v>201282.60794599997</v>
      </c>
      <c r="P220" s="98">
        <v>98.16</v>
      </c>
      <c r="Q220" s="90"/>
      <c r="R220" s="90">
        <v>197.57900798399999</v>
      </c>
      <c r="S220" s="91">
        <v>7.8686566504984829E-4</v>
      </c>
      <c r="T220" s="91">
        <f t="shared" si="4"/>
        <v>1.7967408723954081E-3</v>
      </c>
      <c r="U220" s="91">
        <f>R220/'סכום נכסי הקרן'!$C$42</f>
        <v>1.0034561900975097E-4</v>
      </c>
    </row>
    <row r="221" spans="2:21">
      <c r="B221" s="86" t="s">
        <v>757</v>
      </c>
      <c r="C221" s="87" t="s">
        <v>758</v>
      </c>
      <c r="D221" s="88" t="s">
        <v>118</v>
      </c>
      <c r="E221" s="88" t="s">
        <v>246</v>
      </c>
      <c r="F221" s="87" t="s">
        <v>756</v>
      </c>
      <c r="G221" s="88" t="s">
        <v>153</v>
      </c>
      <c r="H221" s="87" t="s">
        <v>524</v>
      </c>
      <c r="I221" s="87" t="s">
        <v>250</v>
      </c>
      <c r="J221" s="97"/>
      <c r="K221" s="90">
        <v>3.0199999999994356</v>
      </c>
      <c r="L221" s="88" t="s">
        <v>130</v>
      </c>
      <c r="M221" s="89">
        <v>0.04</v>
      </c>
      <c r="N221" s="89">
        <v>4.6200000000001414E-2</v>
      </c>
      <c r="O221" s="90">
        <v>282879.77900000004</v>
      </c>
      <c r="P221" s="98">
        <v>100.2</v>
      </c>
      <c r="Q221" s="90"/>
      <c r="R221" s="90">
        <v>283.44552910799996</v>
      </c>
      <c r="S221" s="91">
        <v>3.6941476704820841E-4</v>
      </c>
      <c r="T221" s="91">
        <f t="shared" si="4"/>
        <v>2.5775924904295876E-3</v>
      </c>
      <c r="U221" s="91">
        <f>R221/'סכום נכסי הקרן'!$C$42</f>
        <v>1.4395515679576612E-4</v>
      </c>
    </row>
    <row r="222" spans="2:21">
      <c r="B222" s="86" t="s">
        <v>759</v>
      </c>
      <c r="C222" s="87" t="s">
        <v>760</v>
      </c>
      <c r="D222" s="88" t="s">
        <v>118</v>
      </c>
      <c r="E222" s="88" t="s">
        <v>246</v>
      </c>
      <c r="F222" s="87" t="s">
        <v>761</v>
      </c>
      <c r="G222" s="88" t="s">
        <v>762</v>
      </c>
      <c r="H222" s="87" t="s">
        <v>524</v>
      </c>
      <c r="I222" s="87" t="s">
        <v>250</v>
      </c>
      <c r="J222" s="97"/>
      <c r="K222" s="90">
        <v>1.6200000000000232</v>
      </c>
      <c r="L222" s="88" t="s">
        <v>130</v>
      </c>
      <c r="M222" s="89">
        <v>3.3500000000000002E-2</v>
      </c>
      <c r="N222" s="89">
        <v>4.3898685476114141E-2</v>
      </c>
      <c r="O222" s="90">
        <v>1.8837E-2</v>
      </c>
      <c r="P222" s="98">
        <v>99.16</v>
      </c>
      <c r="Q222" s="90"/>
      <c r="R222" s="90">
        <v>1.8713999999999997E-5</v>
      </c>
      <c r="S222" s="91">
        <v>9.1374503035630093E-11</v>
      </c>
      <c r="T222" s="91">
        <f t="shared" si="4"/>
        <v>1.7018107859277519E-10</v>
      </c>
      <c r="U222" s="91">
        <f>R222/'סכום נכסי הקרן'!$C$42</f>
        <v>9.5043898302219924E-12</v>
      </c>
    </row>
    <row r="223" spans="2:21">
      <c r="B223" s="86" t="s">
        <v>763</v>
      </c>
      <c r="C223" s="87" t="s">
        <v>764</v>
      </c>
      <c r="D223" s="88" t="s">
        <v>118</v>
      </c>
      <c r="E223" s="88" t="s">
        <v>246</v>
      </c>
      <c r="F223" s="87" t="s">
        <v>761</v>
      </c>
      <c r="G223" s="88" t="s">
        <v>762</v>
      </c>
      <c r="H223" s="87" t="s">
        <v>524</v>
      </c>
      <c r="I223" s="87" t="s">
        <v>250</v>
      </c>
      <c r="J223" s="97"/>
      <c r="K223" s="90">
        <v>4.7899999999991056</v>
      </c>
      <c r="L223" s="88" t="s">
        <v>130</v>
      </c>
      <c r="M223" s="89">
        <v>2.6200000000000001E-2</v>
      </c>
      <c r="N223" s="89">
        <v>4.7900916840920064E-2</v>
      </c>
      <c r="O223" s="90">
        <v>2.6484999999999998E-2</v>
      </c>
      <c r="P223" s="98">
        <v>93.8</v>
      </c>
      <c r="Q223" s="90"/>
      <c r="R223" s="90">
        <v>2.4867999999999996E-5</v>
      </c>
      <c r="S223" s="91">
        <v>4.6326013806243575E-11</v>
      </c>
      <c r="T223" s="91">
        <f t="shared" si="4"/>
        <v>2.2614422691274627E-10</v>
      </c>
      <c r="U223" s="91">
        <f>R223/'סכום נכסי הקרן'!$C$42</f>
        <v>1.262985819696273E-11</v>
      </c>
    </row>
    <row r="224" spans="2:21">
      <c r="B224" s="86" t="s">
        <v>765</v>
      </c>
      <c r="C224" s="87" t="s">
        <v>766</v>
      </c>
      <c r="D224" s="88" t="s">
        <v>118</v>
      </c>
      <c r="E224" s="88" t="s">
        <v>246</v>
      </c>
      <c r="F224" s="87" t="s">
        <v>767</v>
      </c>
      <c r="G224" s="88" t="s">
        <v>583</v>
      </c>
      <c r="H224" s="87" t="s">
        <v>568</v>
      </c>
      <c r="I224" s="87" t="s">
        <v>128</v>
      </c>
      <c r="J224" s="97"/>
      <c r="K224" s="90">
        <v>3.230000000000107</v>
      </c>
      <c r="L224" s="88" t="s">
        <v>130</v>
      </c>
      <c r="M224" s="89">
        <v>2.9500000000000002E-2</v>
      </c>
      <c r="N224" s="89">
        <v>5.1301232149301441E-2</v>
      </c>
      <c r="O224" s="90">
        <v>1.6039999999999999E-2</v>
      </c>
      <c r="P224" s="98">
        <v>94.75</v>
      </c>
      <c r="Q224" s="90">
        <v>4.7870000000000001E-6</v>
      </c>
      <c r="R224" s="90">
        <v>1.9397000000000001E-5</v>
      </c>
      <c r="S224" s="91">
        <v>8.7081505121264427E-11</v>
      </c>
      <c r="T224" s="91">
        <f t="shared" si="4"/>
        <v>1.7639213324057184E-10</v>
      </c>
      <c r="U224" s="91">
        <f>R224/'סכום נכסי הקרן'!$C$42</f>
        <v>9.851269078594423E-12</v>
      </c>
    </row>
    <row r="225" spans="2:21">
      <c r="B225" s="86" t="s">
        <v>768</v>
      </c>
      <c r="C225" s="87" t="s">
        <v>769</v>
      </c>
      <c r="D225" s="88" t="s">
        <v>118</v>
      </c>
      <c r="E225" s="88" t="s">
        <v>246</v>
      </c>
      <c r="F225" s="87" t="s">
        <v>767</v>
      </c>
      <c r="G225" s="88" t="s">
        <v>583</v>
      </c>
      <c r="H225" s="87" t="s">
        <v>568</v>
      </c>
      <c r="I225" s="87" t="s">
        <v>128</v>
      </c>
      <c r="J225" s="97"/>
      <c r="K225" s="90">
        <v>4.3900000000000006</v>
      </c>
      <c r="L225" s="88" t="s">
        <v>130</v>
      </c>
      <c r="M225" s="89">
        <v>2.5499999999999998E-2</v>
      </c>
      <c r="N225" s="89">
        <v>5.6100692440854021E-2</v>
      </c>
      <c r="O225" s="90">
        <v>3.1084999999999998E-2</v>
      </c>
      <c r="P225" s="98">
        <v>89.16</v>
      </c>
      <c r="Q225" s="90">
        <v>3.7300000000000002E-7</v>
      </c>
      <c r="R225" s="90">
        <v>2.7727999999999996E-5</v>
      </c>
      <c r="S225" s="91">
        <v>5.3384052619828606E-11</v>
      </c>
      <c r="T225" s="91">
        <f t="shared" si="4"/>
        <v>2.5215244988887843E-10</v>
      </c>
      <c r="U225" s="91">
        <f>R225/'סכום נכסי הקרן'!$C$42</f>
        <v>1.408238330727773E-11</v>
      </c>
    </row>
    <row r="226" spans="2:21">
      <c r="B226" s="86" t="s">
        <v>770</v>
      </c>
      <c r="C226" s="87" t="s">
        <v>771</v>
      </c>
      <c r="D226" s="88" t="s">
        <v>118</v>
      </c>
      <c r="E226" s="88" t="s">
        <v>246</v>
      </c>
      <c r="F226" s="87" t="s">
        <v>772</v>
      </c>
      <c r="G226" s="88" t="s">
        <v>481</v>
      </c>
      <c r="H226" s="87" t="s">
        <v>568</v>
      </c>
      <c r="I226" s="87" t="s">
        <v>128</v>
      </c>
      <c r="J226" s="97"/>
      <c r="K226" s="90">
        <v>2.7599999999974805</v>
      </c>
      <c r="L226" s="88" t="s">
        <v>130</v>
      </c>
      <c r="M226" s="89">
        <v>3.27E-2</v>
      </c>
      <c r="N226" s="89">
        <v>4.7999999999937003E-2</v>
      </c>
      <c r="O226" s="90">
        <v>164589.303369</v>
      </c>
      <c r="P226" s="98">
        <v>96.46</v>
      </c>
      <c r="Q226" s="90"/>
      <c r="R226" s="90">
        <v>158.76284199000003</v>
      </c>
      <c r="S226" s="91">
        <v>5.2152393547702264E-4</v>
      </c>
      <c r="T226" s="91">
        <f t="shared" si="4"/>
        <v>1.4437550331469781E-3</v>
      </c>
      <c r="U226" s="91">
        <f>R226/'סכום נכסי הקרן'!$C$42</f>
        <v>8.0631823278128553E-5</v>
      </c>
    </row>
    <row r="227" spans="2:21">
      <c r="B227" s="86" t="s">
        <v>773</v>
      </c>
      <c r="C227" s="87" t="s">
        <v>774</v>
      </c>
      <c r="D227" s="88" t="s">
        <v>118</v>
      </c>
      <c r="E227" s="88" t="s">
        <v>246</v>
      </c>
      <c r="F227" s="87" t="s">
        <v>571</v>
      </c>
      <c r="G227" s="88" t="s">
        <v>126</v>
      </c>
      <c r="H227" s="87" t="s">
        <v>572</v>
      </c>
      <c r="I227" s="87" t="s">
        <v>250</v>
      </c>
      <c r="J227" s="97"/>
      <c r="K227" s="90">
        <v>2.8000000000048817</v>
      </c>
      <c r="L227" s="88" t="s">
        <v>130</v>
      </c>
      <c r="M227" s="89">
        <v>0.05</v>
      </c>
      <c r="N227" s="89">
        <v>6.0500000000064079E-2</v>
      </c>
      <c r="O227" s="90">
        <v>328911.46875200002</v>
      </c>
      <c r="P227" s="98">
        <v>99.65</v>
      </c>
      <c r="Q227" s="90"/>
      <c r="R227" s="90">
        <v>327.76028625800001</v>
      </c>
      <c r="S227" s="91">
        <v>1.5337586209803777E-3</v>
      </c>
      <c r="T227" s="91">
        <f t="shared" si="4"/>
        <v>2.9805813313702684E-3</v>
      </c>
      <c r="U227" s="91">
        <f>R227/'סכום נכסי הקרן'!$C$42</f>
        <v>1.6646155452929278E-4</v>
      </c>
    </row>
    <row r="228" spans="2:21">
      <c r="B228" s="86" t="s">
        <v>775</v>
      </c>
      <c r="C228" s="87" t="s">
        <v>776</v>
      </c>
      <c r="D228" s="88" t="s">
        <v>118</v>
      </c>
      <c r="E228" s="88" t="s">
        <v>246</v>
      </c>
      <c r="F228" s="87" t="s">
        <v>777</v>
      </c>
      <c r="G228" s="88" t="s">
        <v>637</v>
      </c>
      <c r="H228" s="87" t="s">
        <v>568</v>
      </c>
      <c r="I228" s="87" t="s">
        <v>128</v>
      </c>
      <c r="J228" s="97"/>
      <c r="K228" s="90">
        <v>5.5399999999974021</v>
      </c>
      <c r="L228" s="88" t="s">
        <v>130</v>
      </c>
      <c r="M228" s="89">
        <v>7.4999999999999997E-3</v>
      </c>
      <c r="N228" s="89">
        <v>4.1300000000012993E-2</v>
      </c>
      <c r="O228" s="90">
        <v>460876.43994000001</v>
      </c>
      <c r="P228" s="98">
        <v>83.5</v>
      </c>
      <c r="Q228" s="90"/>
      <c r="R228" s="90">
        <v>384.83182734999997</v>
      </c>
      <c r="S228" s="91">
        <v>8.6698867333981713E-4</v>
      </c>
      <c r="T228" s="91">
        <f t="shared" si="4"/>
        <v>3.4995776132976195E-3</v>
      </c>
      <c r="U228" s="91">
        <f>R228/'סכום נכסי הקרן'!$C$42</f>
        <v>1.9544681555044811E-4</v>
      </c>
    </row>
    <row r="229" spans="2:21">
      <c r="B229" s="86" t="s">
        <v>778</v>
      </c>
      <c r="C229" s="87" t="s">
        <v>779</v>
      </c>
      <c r="D229" s="88" t="s">
        <v>118</v>
      </c>
      <c r="E229" s="88" t="s">
        <v>246</v>
      </c>
      <c r="F229" s="87" t="s">
        <v>777</v>
      </c>
      <c r="G229" s="88" t="s">
        <v>637</v>
      </c>
      <c r="H229" s="87" t="s">
        <v>568</v>
      </c>
      <c r="I229" s="87" t="s">
        <v>128</v>
      </c>
      <c r="J229" s="97"/>
      <c r="K229" s="90">
        <v>2.849999999995279</v>
      </c>
      <c r="L229" s="88" t="s">
        <v>130</v>
      </c>
      <c r="M229" s="89">
        <v>3.4500000000000003E-2</v>
      </c>
      <c r="N229" s="89">
        <v>4.9599999999954285E-2</v>
      </c>
      <c r="O229" s="90">
        <v>207218.844896</v>
      </c>
      <c r="P229" s="98">
        <v>97.11</v>
      </c>
      <c r="Q229" s="90"/>
      <c r="R229" s="90">
        <v>201.230213327</v>
      </c>
      <c r="S229" s="91">
        <v>4.714850648139037E-4</v>
      </c>
      <c r="T229" s="91">
        <f t="shared" si="4"/>
        <v>1.8299441460640758E-3</v>
      </c>
      <c r="U229" s="91">
        <f>R229/'סכום נכסי הקרן'!$C$42</f>
        <v>1.0219997825577328E-4</v>
      </c>
    </row>
    <row r="230" spans="2:21">
      <c r="B230" s="86" t="s">
        <v>780</v>
      </c>
      <c r="C230" s="87" t="s">
        <v>781</v>
      </c>
      <c r="D230" s="88" t="s">
        <v>118</v>
      </c>
      <c r="E230" s="88" t="s">
        <v>246</v>
      </c>
      <c r="F230" s="87" t="s">
        <v>782</v>
      </c>
      <c r="G230" s="88" t="s">
        <v>637</v>
      </c>
      <c r="H230" s="87" t="s">
        <v>568</v>
      </c>
      <c r="I230" s="87" t="s">
        <v>128</v>
      </c>
      <c r="J230" s="97"/>
      <c r="K230" s="90">
        <v>4.5599999999935763</v>
      </c>
      <c r="L230" s="88" t="s">
        <v>130</v>
      </c>
      <c r="M230" s="89">
        <v>2.5000000000000001E-3</v>
      </c>
      <c r="N230" s="89">
        <v>5.9199999999880973E-2</v>
      </c>
      <c r="O230" s="90">
        <v>271786.71996299998</v>
      </c>
      <c r="P230" s="98">
        <v>77.900000000000006</v>
      </c>
      <c r="Q230" s="90"/>
      <c r="R230" s="90">
        <v>211.72184583100002</v>
      </c>
      <c r="S230" s="91">
        <v>4.7967836323027446E-4</v>
      </c>
      <c r="T230" s="91">
        <f t="shared" si="4"/>
        <v>1.9253527885632604E-3</v>
      </c>
      <c r="U230" s="91">
        <f>R230/'סכום נכסי הקרן'!$C$42</f>
        <v>1.0752842568942961E-4</v>
      </c>
    </row>
    <row r="231" spans="2:21">
      <c r="B231" s="86" t="s">
        <v>783</v>
      </c>
      <c r="C231" s="87" t="s">
        <v>784</v>
      </c>
      <c r="D231" s="88" t="s">
        <v>118</v>
      </c>
      <c r="E231" s="88" t="s">
        <v>246</v>
      </c>
      <c r="F231" s="87" t="s">
        <v>785</v>
      </c>
      <c r="G231" s="88" t="s">
        <v>583</v>
      </c>
      <c r="H231" s="87" t="s">
        <v>568</v>
      </c>
      <c r="I231" s="87" t="s">
        <v>128</v>
      </c>
      <c r="J231" s="97"/>
      <c r="K231" s="90">
        <v>3.0999999999999996</v>
      </c>
      <c r="L231" s="88" t="s">
        <v>130</v>
      </c>
      <c r="M231" s="89">
        <v>2.4E-2</v>
      </c>
      <c r="N231" s="89">
        <v>5.3699998780086126E-2</v>
      </c>
      <c r="O231" s="90">
        <v>0.17874200000000001</v>
      </c>
      <c r="P231" s="98">
        <v>91.74</v>
      </c>
      <c r="Q231" s="90"/>
      <c r="R231" s="90">
        <v>1.6394600000000002E-4</v>
      </c>
      <c r="S231" s="91">
        <v>6.7095627429064266E-10</v>
      </c>
      <c r="T231" s="91">
        <f t="shared" si="4"/>
        <v>1.4908895538618752E-9</v>
      </c>
      <c r="U231" s="91">
        <f>R231/'סכום נכסי הקרן'!$C$42</f>
        <v>8.3264224383112928E-11</v>
      </c>
    </row>
    <row r="232" spans="2:21">
      <c r="B232" s="86" t="s">
        <v>786</v>
      </c>
      <c r="C232" s="87" t="s">
        <v>787</v>
      </c>
      <c r="D232" s="88" t="s">
        <v>118</v>
      </c>
      <c r="E232" s="88" t="s">
        <v>246</v>
      </c>
      <c r="F232" s="87" t="s">
        <v>788</v>
      </c>
      <c r="G232" s="88" t="s">
        <v>298</v>
      </c>
      <c r="H232" s="87" t="s">
        <v>572</v>
      </c>
      <c r="I232" s="87" t="s">
        <v>250</v>
      </c>
      <c r="J232" s="97"/>
      <c r="K232" s="90">
        <v>0.97999999999867049</v>
      </c>
      <c r="L232" s="88" t="s">
        <v>130</v>
      </c>
      <c r="M232" s="89">
        <v>5.9000000000000004E-2</v>
      </c>
      <c r="N232" s="89">
        <v>4.7499999998504461E-2</v>
      </c>
      <c r="O232" s="90">
        <v>14872.286006</v>
      </c>
      <c r="P232" s="98">
        <v>101.16</v>
      </c>
      <c r="Q232" s="90"/>
      <c r="R232" s="90">
        <v>15.044804499000001</v>
      </c>
      <c r="S232" s="91">
        <v>2.8260690910020775E-5</v>
      </c>
      <c r="T232" s="91">
        <f t="shared" si="4"/>
        <v>1.3681420630849939E-4</v>
      </c>
      <c r="U232" s="91">
        <f>R232/'סכום נכסי הקרן'!$C$42</f>
        <v>7.6408938162858673E-6</v>
      </c>
    </row>
    <row r="233" spans="2:21">
      <c r="B233" s="86" t="s">
        <v>789</v>
      </c>
      <c r="C233" s="87" t="s">
        <v>790</v>
      </c>
      <c r="D233" s="88" t="s">
        <v>118</v>
      </c>
      <c r="E233" s="88" t="s">
        <v>246</v>
      </c>
      <c r="F233" s="87" t="s">
        <v>788</v>
      </c>
      <c r="G233" s="88" t="s">
        <v>298</v>
      </c>
      <c r="H233" s="87" t="s">
        <v>572</v>
      </c>
      <c r="I233" s="87" t="s">
        <v>250</v>
      </c>
      <c r="J233" s="97"/>
      <c r="K233" s="90">
        <v>5.1099999999998529</v>
      </c>
      <c r="L233" s="88" t="s">
        <v>130</v>
      </c>
      <c r="M233" s="89">
        <v>2.7000000000000003E-2</v>
      </c>
      <c r="N233" s="89">
        <v>5.4600054437507442E-2</v>
      </c>
      <c r="O233" s="90">
        <v>0.12832199999999999</v>
      </c>
      <c r="P233" s="98">
        <v>91.59</v>
      </c>
      <c r="Q233" s="90"/>
      <c r="R233" s="90">
        <v>1.1756600000000001E-4</v>
      </c>
      <c r="S233" s="91">
        <v>1.6671701792055803E-10</v>
      </c>
      <c r="T233" s="91">
        <f t="shared" si="4"/>
        <v>1.0691198400041794E-9</v>
      </c>
      <c r="U233" s="91">
        <f>R233/'סכום נכסי הקרן'!$C$42</f>
        <v>5.9708939552200439E-11</v>
      </c>
    </row>
    <row r="234" spans="2:21">
      <c r="B234" s="86" t="s">
        <v>791</v>
      </c>
      <c r="C234" s="87" t="s">
        <v>792</v>
      </c>
      <c r="D234" s="88" t="s">
        <v>118</v>
      </c>
      <c r="E234" s="88" t="s">
        <v>246</v>
      </c>
      <c r="F234" s="87" t="s">
        <v>592</v>
      </c>
      <c r="G234" s="88" t="s">
        <v>153</v>
      </c>
      <c r="H234" s="87" t="s">
        <v>572</v>
      </c>
      <c r="I234" s="87" t="s">
        <v>250</v>
      </c>
      <c r="J234" s="97"/>
      <c r="K234" s="90">
        <v>1.4700000000040649</v>
      </c>
      <c r="L234" s="88" t="s">
        <v>130</v>
      </c>
      <c r="M234" s="89">
        <v>4.1399999999999999E-2</v>
      </c>
      <c r="N234" s="89">
        <v>4.7100000000005811E-2</v>
      </c>
      <c r="O234" s="90">
        <v>34009.469493999997</v>
      </c>
      <c r="P234" s="98">
        <v>99.2</v>
      </c>
      <c r="Q234" s="90">
        <v>0.70399600499999992</v>
      </c>
      <c r="R234" s="90">
        <v>34.441389737999998</v>
      </c>
      <c r="S234" s="91">
        <v>1.0071384127024777E-4</v>
      </c>
      <c r="T234" s="91">
        <f t="shared" si="4"/>
        <v>3.1320256780201878E-4</v>
      </c>
      <c r="U234" s="91">
        <f>R234/'סכום נכסי הקרן'!$C$42</f>
        <v>1.7491952247758862E-5</v>
      </c>
    </row>
    <row r="235" spans="2:21">
      <c r="B235" s="86" t="s">
        <v>793</v>
      </c>
      <c r="C235" s="87" t="s">
        <v>794</v>
      </c>
      <c r="D235" s="88" t="s">
        <v>118</v>
      </c>
      <c r="E235" s="88" t="s">
        <v>246</v>
      </c>
      <c r="F235" s="87" t="s">
        <v>592</v>
      </c>
      <c r="G235" s="88" t="s">
        <v>153</v>
      </c>
      <c r="H235" s="87" t="s">
        <v>572</v>
      </c>
      <c r="I235" s="87" t="s">
        <v>250</v>
      </c>
      <c r="J235" s="97"/>
      <c r="K235" s="90">
        <v>2.0299999999974347</v>
      </c>
      <c r="L235" s="88" t="s">
        <v>130</v>
      </c>
      <c r="M235" s="89">
        <v>3.5499999999999997E-2</v>
      </c>
      <c r="N235" s="89">
        <v>4.6899999999963277E-2</v>
      </c>
      <c r="O235" s="90">
        <v>199718.038684</v>
      </c>
      <c r="P235" s="98">
        <v>99.54</v>
      </c>
      <c r="Q235" s="90"/>
      <c r="R235" s="90">
        <v>198.799326917</v>
      </c>
      <c r="S235" s="91">
        <v>4.0148864793168593E-4</v>
      </c>
      <c r="T235" s="91">
        <f t="shared" si="4"/>
        <v>1.8078381894973171E-3</v>
      </c>
      <c r="U235" s="91">
        <f>R235/'סכום נכסי הקרן'!$C$42</f>
        <v>1.0096538960163046E-4</v>
      </c>
    </row>
    <row r="236" spans="2:21">
      <c r="B236" s="86" t="s">
        <v>795</v>
      </c>
      <c r="C236" s="87" t="s">
        <v>796</v>
      </c>
      <c r="D236" s="88" t="s">
        <v>118</v>
      </c>
      <c r="E236" s="88" t="s">
        <v>246</v>
      </c>
      <c r="F236" s="87" t="s">
        <v>592</v>
      </c>
      <c r="G236" s="88" t="s">
        <v>153</v>
      </c>
      <c r="H236" s="87" t="s">
        <v>572</v>
      </c>
      <c r="I236" s="87" t="s">
        <v>250</v>
      </c>
      <c r="J236" s="97"/>
      <c r="K236" s="90">
        <v>2.4899999999987541</v>
      </c>
      <c r="L236" s="88" t="s">
        <v>130</v>
      </c>
      <c r="M236" s="89">
        <v>2.5000000000000001E-2</v>
      </c>
      <c r="N236" s="89">
        <v>4.9099999999980382E-2</v>
      </c>
      <c r="O236" s="90">
        <v>838965.32727799995</v>
      </c>
      <c r="P236" s="98">
        <v>96.6</v>
      </c>
      <c r="Q236" s="90"/>
      <c r="R236" s="90">
        <v>810.44048754899995</v>
      </c>
      <c r="S236" s="91">
        <v>6.3081114215541982E-4</v>
      </c>
      <c r="T236" s="91">
        <f t="shared" si="4"/>
        <v>7.3699709472236528E-3</v>
      </c>
      <c r="U236" s="91">
        <f>R236/'סכום נכסי הקרן'!$C$42</f>
        <v>4.1160320230099765E-4</v>
      </c>
    </row>
    <row r="237" spans="2:21">
      <c r="B237" s="86" t="s">
        <v>797</v>
      </c>
      <c r="C237" s="87" t="s">
        <v>798</v>
      </c>
      <c r="D237" s="88" t="s">
        <v>118</v>
      </c>
      <c r="E237" s="88" t="s">
        <v>246</v>
      </c>
      <c r="F237" s="87" t="s">
        <v>592</v>
      </c>
      <c r="G237" s="88" t="s">
        <v>153</v>
      </c>
      <c r="H237" s="87" t="s">
        <v>572</v>
      </c>
      <c r="I237" s="87" t="s">
        <v>250</v>
      </c>
      <c r="J237" s="97"/>
      <c r="K237" s="90">
        <v>4.659999999997428</v>
      </c>
      <c r="L237" s="88" t="s">
        <v>130</v>
      </c>
      <c r="M237" s="89">
        <v>4.7300000000000002E-2</v>
      </c>
      <c r="N237" s="89">
        <v>5.1999999999967857E-2</v>
      </c>
      <c r="O237" s="90">
        <v>312436.053052</v>
      </c>
      <c r="P237" s="98">
        <v>99.59</v>
      </c>
      <c r="Q237" s="90"/>
      <c r="R237" s="90">
        <v>311.15507083</v>
      </c>
      <c r="S237" s="91">
        <v>7.9114759644986895E-4</v>
      </c>
      <c r="T237" s="91">
        <f t="shared" si="4"/>
        <v>2.8295770847205715E-3</v>
      </c>
      <c r="U237" s="91">
        <f>R237/'סכום נכסי הקרן'!$C$42</f>
        <v>1.5802816558825779E-4</v>
      </c>
    </row>
    <row r="238" spans="2:21">
      <c r="B238" s="86" t="s">
        <v>799</v>
      </c>
      <c r="C238" s="87" t="s">
        <v>800</v>
      </c>
      <c r="D238" s="88" t="s">
        <v>118</v>
      </c>
      <c r="E238" s="88" t="s">
        <v>246</v>
      </c>
      <c r="F238" s="87" t="s">
        <v>801</v>
      </c>
      <c r="G238" s="88" t="s">
        <v>567</v>
      </c>
      <c r="H238" s="87" t="s">
        <v>568</v>
      </c>
      <c r="I238" s="87" t="s">
        <v>128</v>
      </c>
      <c r="J238" s="97"/>
      <c r="K238" s="90">
        <v>1.32</v>
      </c>
      <c r="L238" s="88" t="s">
        <v>130</v>
      </c>
      <c r="M238" s="89">
        <v>3.5000000000000003E-2</v>
      </c>
      <c r="N238" s="89">
        <v>4.9600000000092397E-2</v>
      </c>
      <c r="O238" s="90">
        <v>217599.83</v>
      </c>
      <c r="P238" s="98">
        <v>99.47</v>
      </c>
      <c r="Q238" s="90"/>
      <c r="R238" s="90">
        <v>216.44655574999999</v>
      </c>
      <c r="S238" s="91">
        <v>7.5665842548160503E-4</v>
      </c>
      <c r="T238" s="91">
        <f t="shared" si="4"/>
        <v>1.9683182812453913E-3</v>
      </c>
      <c r="U238" s="91">
        <f>R238/'סכום נכסי הקרן'!$C$42</f>
        <v>1.0992799205177289E-4</v>
      </c>
    </row>
    <row r="239" spans="2:21">
      <c r="B239" s="86" t="s">
        <v>802</v>
      </c>
      <c r="C239" s="87" t="s">
        <v>803</v>
      </c>
      <c r="D239" s="88" t="s">
        <v>118</v>
      </c>
      <c r="E239" s="88" t="s">
        <v>246</v>
      </c>
      <c r="F239" s="87" t="s">
        <v>801</v>
      </c>
      <c r="G239" s="88" t="s">
        <v>567</v>
      </c>
      <c r="H239" s="87" t="s">
        <v>568</v>
      </c>
      <c r="I239" s="87" t="s">
        <v>128</v>
      </c>
      <c r="J239" s="97"/>
      <c r="K239" s="90">
        <v>2.4200000000024171</v>
      </c>
      <c r="L239" s="88" t="s">
        <v>130</v>
      </c>
      <c r="M239" s="89">
        <v>4.99E-2</v>
      </c>
      <c r="N239" s="89">
        <v>5.2499999999999998E-2</v>
      </c>
      <c r="O239" s="90">
        <v>114940.106591</v>
      </c>
      <c r="P239" s="98">
        <v>100.76</v>
      </c>
      <c r="Q239" s="90"/>
      <c r="R239" s="90">
        <v>115.81365271600001</v>
      </c>
      <c r="S239" s="91">
        <v>4.9703829877189188E-4</v>
      </c>
      <c r="T239" s="91">
        <f t="shared" si="4"/>
        <v>1.053184371859462E-3</v>
      </c>
      <c r="U239" s="91">
        <f>R239/'סכום נכסי הקרן'!$C$42</f>
        <v>5.8818964575975867E-5</v>
      </c>
    </row>
    <row r="240" spans="2:21">
      <c r="B240" s="86" t="s">
        <v>804</v>
      </c>
      <c r="C240" s="87" t="s">
        <v>805</v>
      </c>
      <c r="D240" s="88" t="s">
        <v>118</v>
      </c>
      <c r="E240" s="88" t="s">
        <v>246</v>
      </c>
      <c r="F240" s="87" t="s">
        <v>806</v>
      </c>
      <c r="G240" s="88" t="s">
        <v>583</v>
      </c>
      <c r="H240" s="87" t="s">
        <v>572</v>
      </c>
      <c r="I240" s="87" t="s">
        <v>250</v>
      </c>
      <c r="J240" s="97"/>
      <c r="K240" s="90">
        <v>4.2800000000063774</v>
      </c>
      <c r="L240" s="88" t="s">
        <v>130</v>
      </c>
      <c r="M240" s="89">
        <v>5.3399999999999996E-2</v>
      </c>
      <c r="N240" s="89">
        <v>5.9000000000074854E-2</v>
      </c>
      <c r="O240" s="90">
        <v>309489.12964</v>
      </c>
      <c r="P240" s="98">
        <v>99.3</v>
      </c>
      <c r="Q240" s="90"/>
      <c r="R240" s="90">
        <v>307.32271549299998</v>
      </c>
      <c r="S240" s="91">
        <v>1.23795651856E-3</v>
      </c>
      <c r="T240" s="91">
        <f t="shared" si="4"/>
        <v>2.7947264720882404E-3</v>
      </c>
      <c r="U240" s="91">
        <f>R240/'סכום נכסי הקרן'!$C$42</f>
        <v>1.5608180462369756E-4</v>
      </c>
    </row>
    <row r="241" spans="2:21">
      <c r="B241" s="86" t="s">
        <v>807</v>
      </c>
      <c r="C241" s="87" t="s">
        <v>808</v>
      </c>
      <c r="D241" s="88" t="s">
        <v>118</v>
      </c>
      <c r="E241" s="88" t="s">
        <v>246</v>
      </c>
      <c r="F241" s="87" t="s">
        <v>809</v>
      </c>
      <c r="G241" s="88" t="s">
        <v>583</v>
      </c>
      <c r="H241" s="87" t="s">
        <v>599</v>
      </c>
      <c r="I241" s="87" t="s">
        <v>128</v>
      </c>
      <c r="J241" s="97"/>
      <c r="K241" s="90">
        <v>3.7999999999960012</v>
      </c>
      <c r="L241" s="88" t="s">
        <v>130</v>
      </c>
      <c r="M241" s="89">
        <v>4.53E-2</v>
      </c>
      <c r="N241" s="89">
        <v>6.0199999999942015E-2</v>
      </c>
      <c r="O241" s="90">
        <v>526962.75173899997</v>
      </c>
      <c r="P241" s="98">
        <v>94.9</v>
      </c>
      <c r="Q241" s="90"/>
      <c r="R241" s="90">
        <v>500.08766899499994</v>
      </c>
      <c r="S241" s="91">
        <v>1.053925503478E-3</v>
      </c>
      <c r="T241" s="91">
        <f t="shared" si="4"/>
        <v>4.5476893716210245E-3</v>
      </c>
      <c r="U241" s="91">
        <f>R241/'סכום נכסי הקרן'!$C$42</f>
        <v>2.5398248131962704E-4</v>
      </c>
    </row>
    <row r="242" spans="2:21">
      <c r="B242" s="86" t="s">
        <v>810</v>
      </c>
      <c r="C242" s="87" t="s">
        <v>811</v>
      </c>
      <c r="D242" s="88" t="s">
        <v>118</v>
      </c>
      <c r="E242" s="88" t="s">
        <v>246</v>
      </c>
      <c r="F242" s="87" t="s">
        <v>615</v>
      </c>
      <c r="G242" s="88" t="s">
        <v>616</v>
      </c>
      <c r="H242" s="87" t="s">
        <v>599</v>
      </c>
      <c r="I242" s="87" t="s">
        <v>128</v>
      </c>
      <c r="J242" s="97"/>
      <c r="K242" s="90">
        <v>2.1299999999986881</v>
      </c>
      <c r="L242" s="88" t="s">
        <v>130</v>
      </c>
      <c r="M242" s="89">
        <v>3.7499999999999999E-2</v>
      </c>
      <c r="N242" s="89">
        <v>6.3599999999957357E-2</v>
      </c>
      <c r="O242" s="90">
        <v>128544.43758100001</v>
      </c>
      <c r="P242" s="98">
        <v>94.87</v>
      </c>
      <c r="Q242" s="90"/>
      <c r="R242" s="90">
        <v>121.95010793199999</v>
      </c>
      <c r="S242" s="91">
        <v>4.7197499943970049E-4</v>
      </c>
      <c r="T242" s="91">
        <f t="shared" si="4"/>
        <v>1.1089879716988946E-3</v>
      </c>
      <c r="U242" s="91">
        <f>R242/'סכום נכסי הקרן'!$C$42</f>
        <v>6.1935522369529518E-5</v>
      </c>
    </row>
    <row r="243" spans="2:21">
      <c r="B243" s="86" t="s">
        <v>812</v>
      </c>
      <c r="C243" s="87" t="s">
        <v>813</v>
      </c>
      <c r="D243" s="88" t="s">
        <v>118</v>
      </c>
      <c r="E243" s="88" t="s">
        <v>246</v>
      </c>
      <c r="F243" s="87" t="s">
        <v>615</v>
      </c>
      <c r="G243" s="88" t="s">
        <v>616</v>
      </c>
      <c r="H243" s="87" t="s">
        <v>599</v>
      </c>
      <c r="I243" s="87" t="s">
        <v>128</v>
      </c>
      <c r="J243" s="97"/>
      <c r="K243" s="90">
        <v>3.8500000000014478</v>
      </c>
      <c r="L243" s="88" t="s">
        <v>130</v>
      </c>
      <c r="M243" s="89">
        <v>2.6600000000000002E-2</v>
      </c>
      <c r="N243" s="89">
        <v>7.0300000000036583E-2</v>
      </c>
      <c r="O243" s="90">
        <v>888446.26075900008</v>
      </c>
      <c r="P243" s="98">
        <v>85.5</v>
      </c>
      <c r="Q243" s="90"/>
      <c r="R243" s="90">
        <v>759.62158257400017</v>
      </c>
      <c r="S243" s="91">
        <v>1.0202836712894677E-3</v>
      </c>
      <c r="T243" s="91">
        <f t="shared" si="4"/>
        <v>6.9078347891842586E-3</v>
      </c>
      <c r="U243" s="91">
        <f>R243/'סכום נכסי הקרן'!$C$42</f>
        <v>3.8579350455452945E-4</v>
      </c>
    </row>
    <row r="244" spans="2:21">
      <c r="B244" s="86" t="s">
        <v>814</v>
      </c>
      <c r="C244" s="87" t="s">
        <v>815</v>
      </c>
      <c r="D244" s="88" t="s">
        <v>118</v>
      </c>
      <c r="E244" s="88" t="s">
        <v>246</v>
      </c>
      <c r="F244" s="87" t="s">
        <v>615</v>
      </c>
      <c r="G244" s="88" t="s">
        <v>616</v>
      </c>
      <c r="H244" s="87" t="s">
        <v>599</v>
      </c>
      <c r="I244" s="87" t="s">
        <v>128</v>
      </c>
      <c r="J244" s="97"/>
      <c r="K244" s="90">
        <v>3.2199999999886209</v>
      </c>
      <c r="L244" s="88" t="s">
        <v>130</v>
      </c>
      <c r="M244" s="89">
        <v>0.04</v>
      </c>
      <c r="N244" s="89">
        <v>3.7499999999859764E-2</v>
      </c>
      <c r="O244" s="90">
        <v>123065.75985500001</v>
      </c>
      <c r="P244" s="98">
        <v>101.4</v>
      </c>
      <c r="Q244" s="90"/>
      <c r="R244" s="90">
        <v>124.788681861</v>
      </c>
      <c r="S244" s="91">
        <v>1.2847800636417641E-3</v>
      </c>
      <c r="T244" s="91">
        <f t="shared" si="4"/>
        <v>1.1348013506078693E-3</v>
      </c>
      <c r="U244" s="91">
        <f>R244/'סכום נכסי הקרן'!$C$42</f>
        <v>6.3377165694479865E-5</v>
      </c>
    </row>
    <row r="245" spans="2:21">
      <c r="B245" s="86" t="s">
        <v>816</v>
      </c>
      <c r="C245" s="87" t="s">
        <v>817</v>
      </c>
      <c r="D245" s="88" t="s">
        <v>118</v>
      </c>
      <c r="E245" s="88" t="s">
        <v>246</v>
      </c>
      <c r="F245" s="87" t="s">
        <v>818</v>
      </c>
      <c r="G245" s="88" t="s">
        <v>567</v>
      </c>
      <c r="H245" s="87" t="s">
        <v>819</v>
      </c>
      <c r="I245" s="87" t="s">
        <v>128</v>
      </c>
      <c r="J245" s="97"/>
      <c r="K245" s="90">
        <v>3.4100000000000192</v>
      </c>
      <c r="L245" s="88" t="s">
        <v>130</v>
      </c>
      <c r="M245" s="89">
        <v>4.8499999999999995E-2</v>
      </c>
      <c r="N245" s="89">
        <v>7.1602553191489365E-2</v>
      </c>
      <c r="O245" s="90">
        <v>1.175E-2</v>
      </c>
      <c r="P245" s="98">
        <v>99.61</v>
      </c>
      <c r="Q245" s="90"/>
      <c r="R245" s="90">
        <v>1.1749999999999999E-5</v>
      </c>
      <c r="S245" s="91">
        <v>5.3417521650848911E-11</v>
      </c>
      <c r="T245" s="91">
        <f t="shared" si="4"/>
        <v>1.0685196502431916E-10</v>
      </c>
      <c r="U245" s="91">
        <f>R245/'סכום נכסי הקרן'!$C$42</f>
        <v>5.9675419741962399E-12</v>
      </c>
    </row>
    <row r="246" spans="2:21">
      <c r="B246" s="86" t="s">
        <v>820</v>
      </c>
      <c r="C246" s="87" t="s">
        <v>821</v>
      </c>
      <c r="D246" s="88" t="s">
        <v>118</v>
      </c>
      <c r="E246" s="88" t="s">
        <v>246</v>
      </c>
      <c r="F246" s="87" t="s">
        <v>822</v>
      </c>
      <c r="G246" s="88" t="s">
        <v>567</v>
      </c>
      <c r="H246" s="87" t="s">
        <v>620</v>
      </c>
      <c r="I246" s="87"/>
      <c r="J246" s="97"/>
      <c r="K246" s="90">
        <v>1.0800000000010876</v>
      </c>
      <c r="L246" s="88" t="s">
        <v>130</v>
      </c>
      <c r="M246" s="89">
        <v>4.9500000000000002E-2</v>
      </c>
      <c r="N246" s="89">
        <v>0.64550000000048957</v>
      </c>
      <c r="O246" s="90">
        <v>296157.799895</v>
      </c>
      <c r="P246" s="98">
        <v>62.1</v>
      </c>
      <c r="Q246" s="90"/>
      <c r="R246" s="90">
        <v>183.83255036000003</v>
      </c>
      <c r="S246" s="91">
        <v>5.1119253883090334E-4</v>
      </c>
      <c r="T246" s="91">
        <f t="shared" si="4"/>
        <v>1.6717335524594141E-3</v>
      </c>
      <c r="U246" s="91">
        <f>R246/'סכום נכסי הקרן'!$C$42</f>
        <v>9.3364124297603767E-5</v>
      </c>
    </row>
    <row r="247" spans="2:21">
      <c r="B247" s="86" t="s">
        <v>823</v>
      </c>
      <c r="C247" s="87" t="s">
        <v>824</v>
      </c>
      <c r="D247" s="88" t="s">
        <v>118</v>
      </c>
      <c r="E247" s="88" t="s">
        <v>246</v>
      </c>
      <c r="F247" s="87" t="s">
        <v>822</v>
      </c>
      <c r="G247" s="88" t="s">
        <v>567</v>
      </c>
      <c r="H247" s="87" t="s">
        <v>620</v>
      </c>
      <c r="I247" s="87"/>
      <c r="J247" s="97"/>
      <c r="K247" s="90">
        <v>4.3600000034654878</v>
      </c>
      <c r="L247" s="88" t="s">
        <v>130</v>
      </c>
      <c r="M247" s="89">
        <v>0.04</v>
      </c>
      <c r="N247" s="89">
        <v>9.990000007895798</v>
      </c>
      <c r="O247" s="90">
        <v>50786.498453</v>
      </c>
      <c r="P247" s="98">
        <v>1</v>
      </c>
      <c r="Q247" s="90"/>
      <c r="R247" s="90">
        <v>0.50786500899999998</v>
      </c>
      <c r="S247" s="91">
        <v>6.1916707755910172E-4</v>
      </c>
      <c r="T247" s="91">
        <f t="shared" si="4"/>
        <v>4.6184148237228543E-6</v>
      </c>
      <c r="U247" s="91">
        <f>R247/'סכום נכסי הקרן'!$C$42</f>
        <v>2.5793240497302562E-7</v>
      </c>
    </row>
    <row r="248" spans="2:21">
      <c r="B248" s="86" t="s">
        <v>825</v>
      </c>
      <c r="C248" s="87" t="s">
        <v>826</v>
      </c>
      <c r="D248" s="88" t="s">
        <v>118</v>
      </c>
      <c r="E248" s="88" t="s">
        <v>246</v>
      </c>
      <c r="F248" s="87" t="s">
        <v>777</v>
      </c>
      <c r="G248" s="88" t="s">
        <v>637</v>
      </c>
      <c r="H248" s="87" t="s">
        <v>620</v>
      </c>
      <c r="I248" s="87"/>
      <c r="J248" s="97"/>
      <c r="K248" s="90">
        <v>1.8399999999366057</v>
      </c>
      <c r="L248" s="88" t="s">
        <v>130</v>
      </c>
      <c r="M248" s="89">
        <v>4.2500000000000003E-2</v>
      </c>
      <c r="N248" s="89">
        <v>4.8299999998515995E-2</v>
      </c>
      <c r="O248" s="90">
        <v>27641.225758</v>
      </c>
      <c r="P248" s="98">
        <v>100.44</v>
      </c>
      <c r="Q248" s="90"/>
      <c r="R248" s="90">
        <v>27.762847464000004</v>
      </c>
      <c r="S248" s="91">
        <v>2.8437475059670783E-4</v>
      </c>
      <c r="T248" s="91">
        <f t="shared" si="4"/>
        <v>2.5246934520841162E-4</v>
      </c>
      <c r="U248" s="91">
        <f>R248/'סכום נכסי הקרן'!$C$42</f>
        <v>1.4100081494861927E-5</v>
      </c>
    </row>
    <row r="249" spans="2:21">
      <c r="B249" s="86" t="s">
        <v>827</v>
      </c>
      <c r="C249" s="87" t="s">
        <v>828</v>
      </c>
      <c r="D249" s="88" t="s">
        <v>118</v>
      </c>
      <c r="E249" s="88" t="s">
        <v>246</v>
      </c>
      <c r="F249" s="87" t="s">
        <v>829</v>
      </c>
      <c r="G249" s="88" t="s">
        <v>280</v>
      </c>
      <c r="H249" s="87" t="s">
        <v>620</v>
      </c>
      <c r="I249" s="87"/>
      <c r="J249" s="97"/>
      <c r="K249" s="90">
        <v>2.970000000012321</v>
      </c>
      <c r="L249" s="88" t="s">
        <v>130</v>
      </c>
      <c r="M249" s="89">
        <v>0.01</v>
      </c>
      <c r="N249" s="89">
        <v>5.6500000000039324E-2</v>
      </c>
      <c r="O249" s="90">
        <v>87189.143312</v>
      </c>
      <c r="P249" s="98">
        <v>87.5</v>
      </c>
      <c r="Q249" s="90"/>
      <c r="R249" s="90">
        <v>76.290500398000006</v>
      </c>
      <c r="S249" s="91">
        <v>4.8438412951111112E-4</v>
      </c>
      <c r="T249" s="91">
        <f t="shared" si="4"/>
        <v>6.9376935150765144E-4</v>
      </c>
      <c r="U249" s="91">
        <f>R249/'סכום נכסי הקרן'!$C$42</f>
        <v>3.8746107519787234E-5</v>
      </c>
    </row>
    <row r="250" spans="2:21">
      <c r="B250" s="9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90"/>
      <c r="P250" s="98"/>
      <c r="Q250" s="87"/>
      <c r="R250" s="87"/>
      <c r="S250" s="87"/>
      <c r="T250" s="91"/>
      <c r="U250" s="87"/>
    </row>
    <row r="251" spans="2:21">
      <c r="B251" s="85" t="s">
        <v>46</v>
      </c>
      <c r="C251" s="80"/>
      <c r="D251" s="81"/>
      <c r="E251" s="81"/>
      <c r="F251" s="80"/>
      <c r="G251" s="81"/>
      <c r="H251" s="80"/>
      <c r="I251" s="80"/>
      <c r="J251" s="99"/>
      <c r="K251" s="83">
        <v>3.8487440541876321</v>
      </c>
      <c r="L251" s="81"/>
      <c r="M251" s="82"/>
      <c r="N251" s="82">
        <v>7.8499877896365533E-2</v>
      </c>
      <c r="O251" s="83"/>
      <c r="P251" s="100"/>
      <c r="Q251" s="83">
        <f>SUM(Q252:Q259)</f>
        <v>2.4899999999999997E-7</v>
      </c>
      <c r="R251" s="83">
        <f>SUM(R252:R259)</f>
        <v>2438.5081679800001</v>
      </c>
      <c r="S251" s="84"/>
      <c r="T251" s="84">
        <f t="shared" si="4"/>
        <v>2.2175267189490689E-2</v>
      </c>
      <c r="U251" s="84">
        <f>R251/'סכום נכסי הקרן'!$C$42</f>
        <v>1.2384595614332787E-3</v>
      </c>
    </row>
    <row r="252" spans="2:21">
      <c r="B252" s="86" t="s">
        <v>830</v>
      </c>
      <c r="C252" s="87" t="s">
        <v>831</v>
      </c>
      <c r="D252" s="88" t="s">
        <v>118</v>
      </c>
      <c r="E252" s="88" t="s">
        <v>246</v>
      </c>
      <c r="F252" s="87" t="s">
        <v>832</v>
      </c>
      <c r="G252" s="88" t="s">
        <v>657</v>
      </c>
      <c r="H252" s="87" t="s">
        <v>338</v>
      </c>
      <c r="I252" s="87" t="s">
        <v>250</v>
      </c>
      <c r="J252" s="97"/>
      <c r="K252" s="90">
        <v>3.2199999999914262</v>
      </c>
      <c r="L252" s="88" t="s">
        <v>130</v>
      </c>
      <c r="M252" s="89">
        <v>2.12E-2</v>
      </c>
      <c r="N252" s="89">
        <v>5.6799999999879329E-2</v>
      </c>
      <c r="O252" s="90">
        <v>262555.95487800002</v>
      </c>
      <c r="P252" s="98">
        <v>95.95</v>
      </c>
      <c r="Q252" s="90"/>
      <c r="R252" s="90">
        <v>251.922441628</v>
      </c>
      <c r="S252" s="91">
        <v>1.5003197421600001E-3</v>
      </c>
      <c r="T252" s="91">
        <f t="shared" si="4"/>
        <v>2.2909283337596716E-3</v>
      </c>
      <c r="U252" s="91">
        <f>R252/'סכום נכסי הקרן'!$C$42</f>
        <v>1.2794533997081636E-4</v>
      </c>
    </row>
    <row r="253" spans="2:21">
      <c r="B253" s="86" t="s">
        <v>833</v>
      </c>
      <c r="C253" s="87" t="s">
        <v>834</v>
      </c>
      <c r="D253" s="88" t="s">
        <v>118</v>
      </c>
      <c r="E253" s="88" t="s">
        <v>246</v>
      </c>
      <c r="F253" s="87" t="s">
        <v>832</v>
      </c>
      <c r="G253" s="88" t="s">
        <v>657</v>
      </c>
      <c r="H253" s="87" t="s">
        <v>338</v>
      </c>
      <c r="I253" s="87" t="s">
        <v>250</v>
      </c>
      <c r="J253" s="97"/>
      <c r="K253" s="90">
        <v>5.4100000000485151</v>
      </c>
      <c r="L253" s="88" t="s">
        <v>130</v>
      </c>
      <c r="M253" s="89">
        <v>2.6699999999999998E-2</v>
      </c>
      <c r="N253" s="89">
        <v>6.1900000000453835E-2</v>
      </c>
      <c r="O253" s="90">
        <v>50325.283801000005</v>
      </c>
      <c r="P253" s="98">
        <v>88.88</v>
      </c>
      <c r="Q253" s="90"/>
      <c r="R253" s="90">
        <v>44.729112362999999</v>
      </c>
      <c r="S253" s="91">
        <v>2.7097395972970064E-4</v>
      </c>
      <c r="T253" s="91">
        <f t="shared" si="4"/>
        <v>4.0675689785362709E-4</v>
      </c>
      <c r="U253" s="91">
        <f>R253/'סכום נכסי הקרן'!$C$42</f>
        <v>2.2716838765509997E-5</v>
      </c>
    </row>
    <row r="254" spans="2:21">
      <c r="B254" s="86" t="s">
        <v>835</v>
      </c>
      <c r="C254" s="87" t="s">
        <v>836</v>
      </c>
      <c r="D254" s="88" t="s">
        <v>118</v>
      </c>
      <c r="E254" s="88" t="s">
        <v>246</v>
      </c>
      <c r="F254" s="87" t="s">
        <v>674</v>
      </c>
      <c r="G254" s="88" t="s">
        <v>124</v>
      </c>
      <c r="H254" s="87" t="s">
        <v>338</v>
      </c>
      <c r="I254" s="87" t="s">
        <v>250</v>
      </c>
      <c r="J254" s="97"/>
      <c r="K254" s="90">
        <v>1.3400000000110339</v>
      </c>
      <c r="L254" s="88" t="s">
        <v>130</v>
      </c>
      <c r="M254" s="89">
        <v>3.49E-2</v>
      </c>
      <c r="N254" s="89">
        <v>6.6903241650294695E-2</v>
      </c>
      <c r="O254" s="90">
        <v>1.7408E-2</v>
      </c>
      <c r="P254" s="98">
        <v>93.84</v>
      </c>
      <c r="Q254" s="90"/>
      <c r="R254" s="90">
        <v>1.6288000000000001E-5</v>
      </c>
      <c r="S254" s="91">
        <v>1.7278612445474268E-11</v>
      </c>
      <c r="T254" s="91">
        <f t="shared" si="4"/>
        <v>1.4811955798434984E-10</v>
      </c>
      <c r="U254" s="91">
        <f>R254/'סכום נכסי הקרן'!$C$42</f>
        <v>8.2722828660177326E-12</v>
      </c>
    </row>
    <row r="255" spans="2:21">
      <c r="B255" s="86" t="s">
        <v>837</v>
      </c>
      <c r="C255" s="87" t="s">
        <v>838</v>
      </c>
      <c r="D255" s="88" t="s">
        <v>118</v>
      </c>
      <c r="E255" s="88" t="s">
        <v>246</v>
      </c>
      <c r="F255" s="87" t="s">
        <v>674</v>
      </c>
      <c r="G255" s="88" t="s">
        <v>124</v>
      </c>
      <c r="H255" s="87" t="s">
        <v>338</v>
      </c>
      <c r="I255" s="87" t="s">
        <v>250</v>
      </c>
      <c r="J255" s="97"/>
      <c r="K255" s="90">
        <v>2.6799999999999167</v>
      </c>
      <c r="L255" s="88" t="s">
        <v>130</v>
      </c>
      <c r="M255" s="89">
        <v>3.7699999999999997E-2</v>
      </c>
      <c r="N255" s="89">
        <v>6.6098795180722883E-2</v>
      </c>
      <c r="O255" s="90">
        <v>1.7904999999999997E-2</v>
      </c>
      <c r="P255" s="98">
        <v>92.89</v>
      </c>
      <c r="Q255" s="90"/>
      <c r="R255" s="90">
        <v>1.66E-5</v>
      </c>
      <c r="S255" s="91">
        <v>1.4750309917151119E-10</v>
      </c>
      <c r="T255" s="91">
        <f t="shared" si="4"/>
        <v>1.5095681867265518E-10</v>
      </c>
      <c r="U255" s="91">
        <f>R255/'סכום נכסי הקרן'!$C$42</f>
        <v>8.4307401507793683E-12</v>
      </c>
    </row>
    <row r="256" spans="2:21">
      <c r="B256" s="86" t="s">
        <v>839</v>
      </c>
      <c r="C256" s="87" t="s">
        <v>840</v>
      </c>
      <c r="D256" s="88" t="s">
        <v>118</v>
      </c>
      <c r="E256" s="88" t="s">
        <v>246</v>
      </c>
      <c r="F256" s="87" t="s">
        <v>841</v>
      </c>
      <c r="G256" s="88" t="s">
        <v>124</v>
      </c>
      <c r="H256" s="87" t="s">
        <v>530</v>
      </c>
      <c r="I256" s="87" t="s">
        <v>128</v>
      </c>
      <c r="J256" s="97"/>
      <c r="K256" s="90">
        <v>3.8100000000009535</v>
      </c>
      <c r="L256" s="88" t="s">
        <v>130</v>
      </c>
      <c r="M256" s="89">
        <v>4.6900000000000004E-2</v>
      </c>
      <c r="N256" s="89">
        <v>8.2400000000024148E-2</v>
      </c>
      <c r="O256" s="90">
        <v>798376.45778400009</v>
      </c>
      <c r="P256" s="98">
        <v>89.22</v>
      </c>
      <c r="Q256" s="90"/>
      <c r="R256" s="90">
        <v>712.31149127200013</v>
      </c>
      <c r="S256" s="91">
        <v>5.0867999787242656E-4</v>
      </c>
      <c r="T256" s="91">
        <f t="shared" si="4"/>
        <v>6.4776070256865013E-3</v>
      </c>
      <c r="U256" s="91">
        <f>R256/'סכום נכסי הקרן'!$C$42</f>
        <v>3.6176584875472162E-4</v>
      </c>
    </row>
    <row r="257" spans="2:21">
      <c r="B257" s="86" t="s">
        <v>842</v>
      </c>
      <c r="C257" s="87" t="s">
        <v>843</v>
      </c>
      <c r="D257" s="88" t="s">
        <v>118</v>
      </c>
      <c r="E257" s="88" t="s">
        <v>246</v>
      </c>
      <c r="F257" s="87" t="s">
        <v>841</v>
      </c>
      <c r="G257" s="88" t="s">
        <v>124</v>
      </c>
      <c r="H257" s="87" t="s">
        <v>530</v>
      </c>
      <c r="I257" s="87" t="s">
        <v>128</v>
      </c>
      <c r="J257" s="97"/>
      <c r="K257" s="90">
        <v>3.929999999998818</v>
      </c>
      <c r="L257" s="88" t="s">
        <v>130</v>
      </c>
      <c r="M257" s="89">
        <v>4.6900000000000004E-2</v>
      </c>
      <c r="N257" s="89">
        <v>8.0899999999986233E-2</v>
      </c>
      <c r="O257" s="90">
        <v>1570928.6528670001</v>
      </c>
      <c r="P257" s="98">
        <v>91</v>
      </c>
      <c r="Q257" s="90"/>
      <c r="R257" s="90">
        <v>1429.5450819329999</v>
      </c>
      <c r="S257" s="91">
        <v>1.1772009690497562E-3</v>
      </c>
      <c r="T257" s="91">
        <f t="shared" si="4"/>
        <v>1.2999974561309991E-2</v>
      </c>
      <c r="U257" s="91">
        <f>R257/'סכום נכסי הקרן'!$C$42</f>
        <v>7.2603151322901953E-4</v>
      </c>
    </row>
    <row r="258" spans="2:21">
      <c r="B258" s="86" t="s">
        <v>844</v>
      </c>
      <c r="C258" s="87" t="s">
        <v>845</v>
      </c>
      <c r="D258" s="88" t="s">
        <v>118</v>
      </c>
      <c r="E258" s="88" t="s">
        <v>246</v>
      </c>
      <c r="F258" s="87" t="s">
        <v>788</v>
      </c>
      <c r="G258" s="88" t="s">
        <v>298</v>
      </c>
      <c r="H258" s="87" t="s">
        <v>572</v>
      </c>
      <c r="I258" s="87" t="s">
        <v>250</v>
      </c>
      <c r="J258" s="97"/>
      <c r="K258" s="90">
        <v>5.5199999999998601</v>
      </c>
      <c r="L258" s="88" t="s">
        <v>130</v>
      </c>
      <c r="M258" s="89">
        <v>6.7000000000000004E-2</v>
      </c>
      <c r="N258" s="89">
        <v>6.1201232032854207E-2</v>
      </c>
      <c r="O258" s="90">
        <v>6.4029999999999998E-3</v>
      </c>
      <c r="P258" s="98">
        <v>90.97</v>
      </c>
      <c r="Q258" s="90">
        <v>2.4899999999999997E-7</v>
      </c>
      <c r="R258" s="90">
        <v>5.8440000000000003E-6</v>
      </c>
      <c r="S258" s="91">
        <v>1.5190842221051546E-11</v>
      </c>
      <c r="T258" s="91">
        <f t="shared" si="4"/>
        <v>5.3144075200180536E-11</v>
      </c>
      <c r="U258" s="91">
        <f>R258/'סכום נכסי הקרן'!$C$42</f>
        <v>2.9680268338044959E-12</v>
      </c>
    </row>
    <row r="259" spans="2:21">
      <c r="B259" s="86" t="s">
        <v>846</v>
      </c>
      <c r="C259" s="87" t="s">
        <v>847</v>
      </c>
      <c r="D259" s="88" t="s">
        <v>118</v>
      </c>
      <c r="E259" s="88" t="s">
        <v>246</v>
      </c>
      <c r="F259" s="87" t="s">
        <v>788</v>
      </c>
      <c r="G259" s="88" t="s">
        <v>298</v>
      </c>
      <c r="H259" s="87" t="s">
        <v>572</v>
      </c>
      <c r="I259" s="87" t="s">
        <v>250</v>
      </c>
      <c r="J259" s="97"/>
      <c r="K259" s="90">
        <v>6.0400000000001954</v>
      </c>
      <c r="L259" s="88" t="s">
        <v>130</v>
      </c>
      <c r="M259" s="89">
        <v>4.7E-2</v>
      </c>
      <c r="N259" s="89">
        <v>6.9288499025341121E-2</v>
      </c>
      <c r="O259" s="90">
        <v>2.114E-3</v>
      </c>
      <c r="P259" s="98">
        <v>93.89</v>
      </c>
      <c r="Q259" s="90"/>
      <c r="R259" s="90">
        <v>2.052E-6</v>
      </c>
      <c r="S259" s="91">
        <v>3.9782801710397011E-12</v>
      </c>
      <c r="T259" s="91">
        <f t="shared" si="4"/>
        <v>1.8660445296161952E-11</v>
      </c>
      <c r="U259" s="91">
        <f>R259/'סכום נכסי הקרן'!$C$42</f>
        <v>1.0421613728553774E-12</v>
      </c>
    </row>
    <row r="260" spans="2:21">
      <c r="B260" s="92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90"/>
      <c r="P260" s="98"/>
      <c r="Q260" s="87"/>
      <c r="R260" s="87"/>
      <c r="S260" s="87"/>
      <c r="T260" s="91"/>
      <c r="U260" s="87"/>
    </row>
    <row r="261" spans="2:21">
      <c r="B261" s="79" t="s">
        <v>193</v>
      </c>
      <c r="C261" s="80"/>
      <c r="D261" s="81"/>
      <c r="E261" s="81"/>
      <c r="F261" s="80"/>
      <c r="G261" s="81"/>
      <c r="H261" s="80"/>
      <c r="I261" s="80"/>
      <c r="J261" s="99"/>
      <c r="K261" s="83">
        <v>3.5274382269034015</v>
      </c>
      <c r="L261" s="81"/>
      <c r="M261" s="82"/>
      <c r="N261" s="82">
        <v>-1.4889464321112371E-2</v>
      </c>
      <c r="O261" s="83"/>
      <c r="P261" s="100"/>
      <c r="Q261" s="83"/>
      <c r="R261" s="83">
        <v>1084.0191843560001</v>
      </c>
      <c r="S261" s="84"/>
      <c r="T261" s="84">
        <f t="shared" si="4"/>
        <v>9.8578365934041123E-3</v>
      </c>
      <c r="U261" s="84">
        <f>R261/'סכום נכסי הקרן'!$C$42</f>
        <v>5.5054723263645976E-4</v>
      </c>
    </row>
    <row r="262" spans="2:21">
      <c r="B262" s="85" t="s">
        <v>63</v>
      </c>
      <c r="C262" s="80"/>
      <c r="D262" s="81"/>
      <c r="E262" s="81"/>
      <c r="F262" s="80"/>
      <c r="G262" s="81"/>
      <c r="H262" s="80"/>
      <c r="I262" s="80"/>
      <c r="J262" s="99"/>
      <c r="K262" s="83">
        <v>3.1803130552995658</v>
      </c>
      <c r="L262" s="81"/>
      <c r="M262" s="82"/>
      <c r="N262" s="82">
        <v>-1.6729636831289817E-2</v>
      </c>
      <c r="O262" s="83"/>
      <c r="P262" s="100"/>
      <c r="Q262" s="83"/>
      <c r="R262" s="83">
        <v>741.83966935600006</v>
      </c>
      <c r="S262" s="84"/>
      <c r="T262" s="84">
        <f t="shared" si="4"/>
        <v>6.7461299066961548E-3</v>
      </c>
      <c r="U262" s="84">
        <f>R262/'סכום נכסי הקרן'!$C$42</f>
        <v>3.7676249914942898E-4</v>
      </c>
    </row>
    <row r="263" spans="2:21">
      <c r="B263" s="86" t="s">
        <v>848</v>
      </c>
      <c r="C263" s="87" t="s">
        <v>849</v>
      </c>
      <c r="D263" s="88" t="s">
        <v>26</v>
      </c>
      <c r="E263" s="88" t="s">
        <v>850</v>
      </c>
      <c r="F263" s="87" t="s">
        <v>851</v>
      </c>
      <c r="G263" s="88" t="s">
        <v>852</v>
      </c>
      <c r="H263" s="87" t="s">
        <v>620</v>
      </c>
      <c r="I263" s="87"/>
      <c r="J263" s="97"/>
      <c r="K263" s="90">
        <v>3.9099999999989756</v>
      </c>
      <c r="L263" s="88" t="s">
        <v>129</v>
      </c>
      <c r="M263" s="89">
        <v>0</v>
      </c>
      <c r="N263" s="89">
        <v>6.9800000000054666E-2</v>
      </c>
      <c r="O263" s="90">
        <v>43507.217000000004</v>
      </c>
      <c r="P263" s="98">
        <v>76.484999999999999</v>
      </c>
      <c r="Q263" s="90"/>
      <c r="R263" s="90">
        <v>117.09998563199999</v>
      </c>
      <c r="S263" s="91">
        <v>2.1753608500000001E-4</v>
      </c>
      <c r="T263" s="91">
        <f t="shared" si="4"/>
        <v>1.0648820058807439E-3</v>
      </c>
      <c r="U263" s="91">
        <f>R263/'סכום נכסי הקרן'!$C$42</f>
        <v>5.9472262079722259E-5</v>
      </c>
    </row>
    <row r="264" spans="2:21">
      <c r="B264" s="86" t="s">
        <v>853</v>
      </c>
      <c r="C264" s="87" t="s">
        <v>854</v>
      </c>
      <c r="D264" s="88" t="s">
        <v>26</v>
      </c>
      <c r="E264" s="88" t="s">
        <v>850</v>
      </c>
      <c r="F264" s="87" t="s">
        <v>855</v>
      </c>
      <c r="G264" s="88" t="s">
        <v>856</v>
      </c>
      <c r="H264" s="87" t="s">
        <v>620</v>
      </c>
      <c r="I264" s="87"/>
      <c r="J264" s="97"/>
      <c r="K264" s="90">
        <v>1.859999999989705</v>
      </c>
      <c r="L264" s="88" t="s">
        <v>129</v>
      </c>
      <c r="M264" s="89">
        <v>0</v>
      </c>
      <c r="N264" s="89">
        <v>-3.2099999999832707E-2</v>
      </c>
      <c r="O264" s="90">
        <v>16733.544999999998</v>
      </c>
      <c r="P264" s="98">
        <v>105.57299999999999</v>
      </c>
      <c r="Q264" s="90"/>
      <c r="R264" s="90">
        <v>62.167025124000006</v>
      </c>
      <c r="S264" s="91">
        <v>2.9101817391304346E-5</v>
      </c>
      <c r="T264" s="91">
        <f t="shared" si="4"/>
        <v>5.6533351440132937E-4</v>
      </c>
      <c r="U264" s="91">
        <f>R264/'סכום נכסי הקרן'!$C$42</f>
        <v>3.1573134624543166E-5</v>
      </c>
    </row>
    <row r="265" spans="2:21">
      <c r="B265" s="86" t="s">
        <v>857</v>
      </c>
      <c r="C265" s="87" t="s">
        <v>858</v>
      </c>
      <c r="D265" s="88" t="s">
        <v>26</v>
      </c>
      <c r="E265" s="88" t="s">
        <v>850</v>
      </c>
      <c r="F265" s="87" t="s">
        <v>859</v>
      </c>
      <c r="G265" s="88" t="s">
        <v>852</v>
      </c>
      <c r="H265" s="87" t="s">
        <v>620</v>
      </c>
      <c r="I265" s="87"/>
      <c r="J265" s="97"/>
      <c r="K265" s="90">
        <v>3.2999999999669098</v>
      </c>
      <c r="L265" s="88" t="s">
        <v>129</v>
      </c>
      <c r="M265" s="89">
        <v>0</v>
      </c>
      <c r="N265" s="89">
        <v>-6.6999999999111812E-2</v>
      </c>
      <c r="O265" s="90">
        <v>13386.835999999999</v>
      </c>
      <c r="P265" s="98">
        <v>121.889</v>
      </c>
      <c r="Q265" s="90"/>
      <c r="R265" s="90">
        <v>57.419806393000002</v>
      </c>
      <c r="S265" s="91">
        <v>6.6934179999999992E-5</v>
      </c>
      <c r="T265" s="91">
        <f t="shared" si="4"/>
        <v>5.2216333143897996E-4</v>
      </c>
      <c r="U265" s="91">
        <f>R265/'סכום נכסי הקרן'!$C$42</f>
        <v>2.9162136578761626E-5</v>
      </c>
    </row>
    <row r="266" spans="2:21">
      <c r="B266" s="86" t="s">
        <v>860</v>
      </c>
      <c r="C266" s="87" t="s">
        <v>861</v>
      </c>
      <c r="D266" s="88" t="s">
        <v>26</v>
      </c>
      <c r="E266" s="88" t="s">
        <v>850</v>
      </c>
      <c r="F266" s="87" t="s">
        <v>862</v>
      </c>
      <c r="G266" s="88" t="s">
        <v>863</v>
      </c>
      <c r="H266" s="87" t="s">
        <v>620</v>
      </c>
      <c r="I266" s="87"/>
      <c r="J266" s="97"/>
      <c r="K266" s="90">
        <v>3.2400000000099869</v>
      </c>
      <c r="L266" s="88" t="s">
        <v>129</v>
      </c>
      <c r="M266" s="89">
        <v>0</v>
      </c>
      <c r="N266" s="89">
        <v>-7.3100000000146756E-2</v>
      </c>
      <c r="O266" s="90">
        <v>75300.952499999999</v>
      </c>
      <c r="P266" s="98">
        <v>123.938</v>
      </c>
      <c r="Q266" s="90"/>
      <c r="R266" s="90">
        <v>328.41593417800004</v>
      </c>
      <c r="S266" s="91">
        <v>1.1905288932806324E-4</v>
      </c>
      <c r="T266" s="91">
        <f t="shared" si="4"/>
        <v>2.9865436521035547E-3</v>
      </c>
      <c r="U266" s="91">
        <f>R266/'סכום נכסי הקרן'!$C$42</f>
        <v>1.6679454231507105E-4</v>
      </c>
    </row>
    <row r="267" spans="2:21">
      <c r="B267" s="86" t="s">
        <v>864</v>
      </c>
      <c r="C267" s="87" t="s">
        <v>865</v>
      </c>
      <c r="D267" s="88" t="s">
        <v>26</v>
      </c>
      <c r="E267" s="88" t="s">
        <v>850</v>
      </c>
      <c r="F267" s="87" t="s">
        <v>866</v>
      </c>
      <c r="G267" s="88" t="s">
        <v>856</v>
      </c>
      <c r="H267" s="87" t="s">
        <v>620</v>
      </c>
      <c r="I267" s="87"/>
      <c r="J267" s="97"/>
      <c r="K267" s="90">
        <v>3.2699999999863265</v>
      </c>
      <c r="L267" s="88" t="s">
        <v>129</v>
      </c>
      <c r="M267" s="89">
        <v>2.5000000000000001E-3</v>
      </c>
      <c r="N267" s="89">
        <v>4.4199999999849304E-2</v>
      </c>
      <c r="O267" s="90">
        <v>35140.444499999998</v>
      </c>
      <c r="P267" s="98">
        <v>86.937880000000007</v>
      </c>
      <c r="Q267" s="90"/>
      <c r="R267" s="90">
        <v>107.50671356100001</v>
      </c>
      <c r="S267" s="91">
        <v>1.1155696666666666E-4</v>
      </c>
      <c r="T267" s="91">
        <f t="shared" ref="T267:T271" si="5">IFERROR(R267/$R$11,0)</f>
        <v>9.7764285934463595E-4</v>
      </c>
      <c r="U267" s="91">
        <f>R267/'סכום נכסי הקרן'!$C$42</f>
        <v>5.4600070270907209E-5</v>
      </c>
    </row>
    <row r="268" spans="2:21">
      <c r="B268" s="86" t="s">
        <v>867</v>
      </c>
      <c r="C268" s="87" t="s">
        <v>868</v>
      </c>
      <c r="D268" s="88" t="s">
        <v>26</v>
      </c>
      <c r="E268" s="88" t="s">
        <v>850</v>
      </c>
      <c r="F268" s="87" t="s">
        <v>869</v>
      </c>
      <c r="G268" s="88" t="s">
        <v>856</v>
      </c>
      <c r="H268" s="87" t="s">
        <v>620</v>
      </c>
      <c r="I268" s="87"/>
      <c r="J268" s="97"/>
      <c r="K268" s="90">
        <v>2.6100000000219561</v>
      </c>
      <c r="L268" s="88" t="s">
        <v>129</v>
      </c>
      <c r="M268" s="89">
        <v>0</v>
      </c>
      <c r="N268" s="89">
        <v>6.5200000000381342E-2</v>
      </c>
      <c r="O268" s="90">
        <v>23426.963</v>
      </c>
      <c r="P268" s="98">
        <v>83.977000000000004</v>
      </c>
      <c r="Q268" s="90"/>
      <c r="R268" s="90">
        <v>69.230204467999997</v>
      </c>
      <c r="S268" s="91">
        <v>4.0742544347826089E-5</v>
      </c>
      <c r="T268" s="91">
        <f t="shared" si="5"/>
        <v>6.2956454352691065E-4</v>
      </c>
      <c r="U268" s="91">
        <f>R268/'סכום נכסי הקרן'!$C$42</f>
        <v>3.5160353280423662E-5</v>
      </c>
    </row>
    <row r="269" spans="2:21">
      <c r="B269" s="9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90"/>
      <c r="P269" s="98"/>
      <c r="Q269" s="87"/>
      <c r="R269" s="87"/>
      <c r="S269" s="87"/>
      <c r="T269" s="91"/>
      <c r="U269" s="87"/>
    </row>
    <row r="270" spans="2:21">
      <c r="B270" s="85" t="s">
        <v>62</v>
      </c>
      <c r="C270" s="80"/>
      <c r="D270" s="81"/>
      <c r="E270" s="81"/>
      <c r="F270" s="80"/>
      <c r="G270" s="81"/>
      <c r="H270" s="80"/>
      <c r="I270" s="80"/>
      <c r="J270" s="99"/>
      <c r="K270" s="83">
        <v>4.2800000000058445</v>
      </c>
      <c r="L270" s="81"/>
      <c r="M270" s="82"/>
      <c r="N270" s="82">
        <v>-1.09E-2</v>
      </c>
      <c r="O270" s="83"/>
      <c r="P270" s="100"/>
      <c r="Q270" s="83"/>
      <c r="R270" s="83">
        <v>342.17951500000004</v>
      </c>
      <c r="S270" s="84"/>
      <c r="T270" s="84">
        <f t="shared" si="5"/>
        <v>3.1117066867079575E-3</v>
      </c>
      <c r="U270" s="84">
        <f>R270/'סכום נכסי הקרן'!$C$42</f>
        <v>1.7378473348703081E-4</v>
      </c>
    </row>
    <row r="271" spans="2:21">
      <c r="B271" s="86" t="s">
        <v>870</v>
      </c>
      <c r="C271" s="87" t="s">
        <v>871</v>
      </c>
      <c r="D271" s="88" t="s">
        <v>26</v>
      </c>
      <c r="E271" s="88" t="s">
        <v>850</v>
      </c>
      <c r="F271" s="87" t="s">
        <v>872</v>
      </c>
      <c r="G271" s="88" t="s">
        <v>637</v>
      </c>
      <c r="H271" s="87" t="s">
        <v>620</v>
      </c>
      <c r="I271" s="87"/>
      <c r="J271" s="97"/>
      <c r="K271" s="90">
        <v>4.2800000000058445</v>
      </c>
      <c r="L271" s="88" t="s">
        <v>129</v>
      </c>
      <c r="M271" s="89">
        <v>2.5000000000000001E-2</v>
      </c>
      <c r="N271" s="89">
        <v>-1.09E-2</v>
      </c>
      <c r="O271" s="90">
        <v>82831.047749999998</v>
      </c>
      <c r="P271" s="98">
        <v>117.39283</v>
      </c>
      <c r="Q271" s="90"/>
      <c r="R271" s="90">
        <v>342.17951500000004</v>
      </c>
      <c r="S271" s="91">
        <v>1.920719947826087E-4</v>
      </c>
      <c r="T271" s="91">
        <f t="shared" si="5"/>
        <v>3.1117066867079575E-3</v>
      </c>
      <c r="U271" s="91">
        <f>R271/'סכום נכסי הקרן'!$C$42</f>
        <v>1.7378473348703081E-4</v>
      </c>
    </row>
    <row r="272" spans="2:21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</row>
    <row r="273" spans="2:21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</row>
    <row r="274" spans="2:21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</row>
    <row r="275" spans="2:21">
      <c r="B275" s="95" t="s">
        <v>216</v>
      </c>
      <c r="C275" s="103"/>
      <c r="D275" s="103"/>
      <c r="E275" s="103"/>
      <c r="F275" s="103"/>
      <c r="G275" s="103"/>
      <c r="H275" s="103"/>
      <c r="I275" s="103"/>
      <c r="J275" s="103"/>
      <c r="K275" s="103"/>
      <c r="L275" s="94"/>
      <c r="M275" s="94"/>
      <c r="N275" s="94"/>
      <c r="O275" s="94"/>
      <c r="P275" s="94"/>
      <c r="Q275" s="94"/>
      <c r="R275" s="94"/>
      <c r="S275" s="94"/>
      <c r="T275" s="94"/>
      <c r="U275" s="94"/>
    </row>
    <row r="276" spans="2:21">
      <c r="B276" s="95" t="s">
        <v>110</v>
      </c>
      <c r="C276" s="103"/>
      <c r="D276" s="103"/>
      <c r="E276" s="103"/>
      <c r="F276" s="103"/>
      <c r="G276" s="103"/>
      <c r="H276" s="103"/>
      <c r="I276" s="103"/>
      <c r="J276" s="103"/>
      <c r="K276" s="103"/>
      <c r="L276" s="94"/>
      <c r="M276" s="94"/>
      <c r="N276" s="94"/>
      <c r="O276" s="94"/>
      <c r="P276" s="94"/>
      <c r="Q276" s="94"/>
      <c r="R276" s="94"/>
      <c r="S276" s="94"/>
      <c r="T276" s="94"/>
      <c r="U276" s="94"/>
    </row>
    <row r="277" spans="2:21">
      <c r="B277" s="95" t="s">
        <v>199</v>
      </c>
      <c r="C277" s="103"/>
      <c r="D277" s="103"/>
      <c r="E277" s="103"/>
      <c r="F277" s="103"/>
      <c r="G277" s="103"/>
      <c r="H277" s="103"/>
      <c r="I277" s="103"/>
      <c r="J277" s="103"/>
      <c r="K277" s="103"/>
      <c r="L277" s="94"/>
      <c r="M277" s="94"/>
      <c r="N277" s="94"/>
      <c r="O277" s="94"/>
      <c r="P277" s="94"/>
      <c r="Q277" s="94"/>
      <c r="R277" s="94"/>
      <c r="S277" s="94"/>
      <c r="T277" s="94"/>
      <c r="U277" s="94"/>
    </row>
    <row r="278" spans="2:21">
      <c r="B278" s="95" t="s">
        <v>207</v>
      </c>
      <c r="C278" s="103"/>
      <c r="D278" s="103"/>
      <c r="E278" s="103"/>
      <c r="F278" s="103"/>
      <c r="G278" s="103"/>
      <c r="H278" s="103"/>
      <c r="I278" s="103"/>
      <c r="J278" s="103"/>
      <c r="K278" s="103"/>
      <c r="L278" s="94"/>
      <c r="M278" s="94"/>
      <c r="N278" s="94"/>
      <c r="O278" s="94"/>
      <c r="P278" s="94"/>
      <c r="Q278" s="94"/>
      <c r="R278" s="94"/>
      <c r="S278" s="94"/>
      <c r="T278" s="94"/>
      <c r="U278" s="94"/>
    </row>
    <row r="279" spans="2:21">
      <c r="B279" s="153" t="s">
        <v>212</v>
      </c>
      <c r="C279" s="153"/>
      <c r="D279" s="153"/>
      <c r="E279" s="153"/>
      <c r="F279" s="153"/>
      <c r="G279" s="153"/>
      <c r="H279" s="153"/>
      <c r="I279" s="153"/>
      <c r="J279" s="153"/>
      <c r="K279" s="153"/>
      <c r="L279" s="94"/>
      <c r="M279" s="94"/>
      <c r="N279" s="94"/>
      <c r="O279" s="94"/>
      <c r="P279" s="94"/>
      <c r="Q279" s="94"/>
      <c r="R279" s="94"/>
      <c r="S279" s="94"/>
      <c r="T279" s="94"/>
      <c r="U279" s="94"/>
    </row>
    <row r="280" spans="2:21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</row>
    <row r="281" spans="2:21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</row>
    <row r="282" spans="2:21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</row>
    <row r="283" spans="2:21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</row>
    <row r="284" spans="2:21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</row>
    <row r="285" spans="2:21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</row>
    <row r="286" spans="2:21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</row>
    <row r="287" spans="2:21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</row>
    <row r="288" spans="2:21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</row>
    <row r="289" spans="2:21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</row>
    <row r="290" spans="2:21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</row>
    <row r="291" spans="2:21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</row>
    <row r="292" spans="2:21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</row>
    <row r="293" spans="2:21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</row>
    <row r="294" spans="2:21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</row>
    <row r="295" spans="2:21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</row>
    <row r="296" spans="2:21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</row>
    <row r="297" spans="2:21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</row>
    <row r="298" spans="2:21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</row>
    <row r="299" spans="2:21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</row>
    <row r="300" spans="2:21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</row>
    <row r="301" spans="2:21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</row>
    <row r="302" spans="2:21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</row>
    <row r="303" spans="2:21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</row>
    <row r="304" spans="2:21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</row>
    <row r="305" spans="2:21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</row>
    <row r="306" spans="2:21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</row>
    <row r="307" spans="2:21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</row>
    <row r="308" spans="2:21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</row>
    <row r="309" spans="2:21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</row>
    <row r="310" spans="2:21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</row>
    <row r="311" spans="2:21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</row>
    <row r="312" spans="2:21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</row>
    <row r="313" spans="2:21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</row>
    <row r="314" spans="2:21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</row>
    <row r="315" spans="2:21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</row>
    <row r="316" spans="2:21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</row>
    <row r="317" spans="2:21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</row>
    <row r="318" spans="2:21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</row>
    <row r="319" spans="2:21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</row>
    <row r="320" spans="2:21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</row>
    <row r="321" spans="2:21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</row>
    <row r="322" spans="2:21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</row>
    <row r="323" spans="2:21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</row>
    <row r="324" spans="2:21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</row>
    <row r="325" spans="2:21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</row>
    <row r="326" spans="2:21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</row>
    <row r="327" spans="2:21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</row>
    <row r="328" spans="2:21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</row>
    <row r="329" spans="2:21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</row>
    <row r="330" spans="2:21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</row>
    <row r="331" spans="2:21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</row>
    <row r="332" spans="2:21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</row>
    <row r="333" spans="2:21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</row>
    <row r="334" spans="2:21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</row>
    <row r="335" spans="2:21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</row>
    <row r="336" spans="2:21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</row>
    <row r="337" spans="2:21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</row>
    <row r="338" spans="2:21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</row>
    <row r="339" spans="2:21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</row>
    <row r="340" spans="2:21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</row>
    <row r="341" spans="2:21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</row>
    <row r="342" spans="2:21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</row>
    <row r="343" spans="2:21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</row>
    <row r="344" spans="2:21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</row>
    <row r="345" spans="2:21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</row>
    <row r="346" spans="2:21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</row>
    <row r="347" spans="2:21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</row>
    <row r="348" spans="2:21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</row>
    <row r="349" spans="2:21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</row>
    <row r="350" spans="2:21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</row>
    <row r="351" spans="2:21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</row>
    <row r="352" spans="2:21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</row>
    <row r="353" spans="2:21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</row>
    <row r="354" spans="2:21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</row>
    <row r="355" spans="2:21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</row>
    <row r="356" spans="2:21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</row>
    <row r="357" spans="2:21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</row>
    <row r="358" spans="2:21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</row>
    <row r="359" spans="2:21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</row>
    <row r="360" spans="2:21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</row>
    <row r="361" spans="2:21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79:K279"/>
  </mergeCells>
  <phoneticPr fontId="4" type="noConversion"/>
  <conditionalFormatting sqref="B12:B271">
    <cfRule type="cellIs" dxfId="10" priority="2" operator="equal">
      <formula>"NR3"</formula>
    </cfRule>
  </conditionalFormatting>
  <conditionalFormatting sqref="B12:B271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77 B279"/>
    <dataValidation type="list" allowBlank="1" showInputMessage="1" showErrorMessage="1" sqref="G555:G827">
      <formula1>#REF!</formula1>
    </dataValidation>
    <dataValidation type="list" allowBlank="1" showInputMessage="1" showErrorMessage="1" sqref="I12:I35 I37:I827 L12:L827 G12:G35 G37:G554 E12:E35 E37:E821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3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6" style="1" customWidth="1"/>
    <col min="10" max="10" width="14.85546875" style="1" customWidth="1"/>
    <col min="11" max="11" width="9.7109375" style="1" bestFit="1" customWidth="1"/>
    <col min="12" max="12" width="16.140625" style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143</v>
      </c>
      <c r="C1" s="46" t="s" vm="1">
        <v>224</v>
      </c>
    </row>
    <row r="2" spans="2:15">
      <c r="B2" s="46" t="s">
        <v>142</v>
      </c>
      <c r="C2" s="46" t="s">
        <v>225</v>
      </c>
    </row>
    <row r="3" spans="2:15">
      <c r="B3" s="46" t="s">
        <v>144</v>
      </c>
      <c r="C3" s="46" t="s">
        <v>226</v>
      </c>
    </row>
    <row r="4" spans="2:15">
      <c r="B4" s="46" t="s">
        <v>145</v>
      </c>
      <c r="C4" s="46">
        <v>414</v>
      </c>
    </row>
    <row r="6" spans="2:15" ht="26.25" customHeight="1">
      <c r="B6" s="144" t="s">
        <v>170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15" ht="26.25" customHeight="1">
      <c r="B7" s="144" t="s">
        <v>90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</row>
    <row r="8" spans="2:15" s="3" customFormat="1" ht="63">
      <c r="B8" s="21" t="s">
        <v>113</v>
      </c>
      <c r="C8" s="29" t="s">
        <v>44</v>
      </c>
      <c r="D8" s="29" t="s">
        <v>117</v>
      </c>
      <c r="E8" s="29" t="s">
        <v>186</v>
      </c>
      <c r="F8" s="29" t="s">
        <v>115</v>
      </c>
      <c r="G8" s="29" t="s">
        <v>64</v>
      </c>
      <c r="H8" s="29" t="s">
        <v>101</v>
      </c>
      <c r="I8" s="12" t="s">
        <v>201</v>
      </c>
      <c r="J8" s="12" t="s">
        <v>200</v>
      </c>
      <c r="K8" s="29" t="s">
        <v>215</v>
      </c>
      <c r="L8" s="12" t="s">
        <v>61</v>
      </c>
      <c r="M8" s="12" t="s">
        <v>58</v>
      </c>
      <c r="N8" s="12" t="s">
        <v>146</v>
      </c>
      <c r="O8" s="13" t="s">
        <v>148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208</v>
      </c>
      <c r="J9" s="15"/>
      <c r="K9" s="15" t="s">
        <v>204</v>
      </c>
      <c r="L9" s="15" t="s">
        <v>204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28</v>
      </c>
      <c r="C11" s="74"/>
      <c r="D11" s="75"/>
      <c r="E11" s="75"/>
      <c r="F11" s="74"/>
      <c r="G11" s="75"/>
      <c r="H11" s="75"/>
      <c r="I11" s="77"/>
      <c r="J11" s="109"/>
      <c r="K11" s="77">
        <v>41.491169605000003</v>
      </c>
      <c r="L11" s="77">
        <f>L12+L180</f>
        <v>128865.74689595902</v>
      </c>
      <c r="M11" s="78"/>
      <c r="N11" s="78">
        <f t="shared" ref="N11:N44" si="0">IFERROR(L11/$L$11,0)</f>
        <v>1</v>
      </c>
      <c r="O11" s="78">
        <f>L11/'סכום נכסי הקרן'!$C$42</f>
        <v>6.5447808820236958E-2</v>
      </c>
    </row>
    <row r="12" spans="2:15">
      <c r="B12" s="79" t="s">
        <v>194</v>
      </c>
      <c r="C12" s="80"/>
      <c r="D12" s="81"/>
      <c r="E12" s="81"/>
      <c r="F12" s="80"/>
      <c r="G12" s="81"/>
      <c r="H12" s="81"/>
      <c r="I12" s="83"/>
      <c r="J12" s="100"/>
      <c r="K12" s="83">
        <v>39.038383012000004</v>
      </c>
      <c r="L12" s="83">
        <f>L13+L46+L110</f>
        <v>103500.02911214803</v>
      </c>
      <c r="M12" s="84"/>
      <c r="N12" s="84">
        <f t="shared" si="0"/>
        <v>0.80316167488409274</v>
      </c>
      <c r="O12" s="84">
        <f>L12/'סכום נכסי הקרן'!$C$42</f>
        <v>5.2565171749555419E-2</v>
      </c>
    </row>
    <row r="13" spans="2:15">
      <c r="B13" s="85" t="s">
        <v>873</v>
      </c>
      <c r="C13" s="80"/>
      <c r="D13" s="81"/>
      <c r="E13" s="81"/>
      <c r="F13" s="80"/>
      <c r="G13" s="81"/>
      <c r="H13" s="81"/>
      <c r="I13" s="83"/>
      <c r="J13" s="100"/>
      <c r="K13" s="83">
        <v>31.470590432000002</v>
      </c>
      <c r="L13" s="83">
        <v>63279.090743965018</v>
      </c>
      <c r="M13" s="84"/>
      <c r="N13" s="84">
        <f t="shared" si="0"/>
        <v>0.49104663006418603</v>
      </c>
      <c r="O13" s="84">
        <f>L13/'סכום נכסי הקרן'!$C$42</f>
        <v>3.2137925966262471E-2</v>
      </c>
    </row>
    <row r="14" spans="2:15">
      <c r="B14" s="86" t="s">
        <v>874</v>
      </c>
      <c r="C14" s="87" t="s">
        <v>875</v>
      </c>
      <c r="D14" s="88" t="s">
        <v>118</v>
      </c>
      <c r="E14" s="88" t="s">
        <v>246</v>
      </c>
      <c r="F14" s="87" t="s">
        <v>595</v>
      </c>
      <c r="G14" s="88" t="s">
        <v>298</v>
      </c>
      <c r="H14" s="88" t="s">
        <v>130</v>
      </c>
      <c r="I14" s="90">
        <v>65102.312008000001</v>
      </c>
      <c r="J14" s="98">
        <v>3920</v>
      </c>
      <c r="K14" s="90"/>
      <c r="L14" s="90">
        <v>2552.0106307220003</v>
      </c>
      <c r="M14" s="91">
        <v>2.9009686929798591E-4</v>
      </c>
      <c r="N14" s="91">
        <f t="shared" si="0"/>
        <v>1.980363822189608E-2</v>
      </c>
      <c r="O14" s="91">
        <f>L14/'סכום נכסי הקרן'!$C$42</f>
        <v>1.2961047282917921E-3</v>
      </c>
    </row>
    <row r="15" spans="2:15">
      <c r="B15" s="86" t="s">
        <v>876</v>
      </c>
      <c r="C15" s="87" t="s">
        <v>877</v>
      </c>
      <c r="D15" s="88" t="s">
        <v>118</v>
      </c>
      <c r="E15" s="88" t="s">
        <v>246</v>
      </c>
      <c r="F15" s="87" t="s">
        <v>872</v>
      </c>
      <c r="G15" s="88" t="s">
        <v>637</v>
      </c>
      <c r="H15" s="88" t="s">
        <v>130</v>
      </c>
      <c r="I15" s="90">
        <v>7214.9381399999993</v>
      </c>
      <c r="J15" s="98">
        <v>30960</v>
      </c>
      <c r="K15" s="90"/>
      <c r="L15" s="90">
        <v>2233.744850652</v>
      </c>
      <c r="M15" s="91">
        <v>1.2872845845037938E-4</v>
      </c>
      <c r="N15" s="91">
        <f t="shared" si="0"/>
        <v>1.7333891312913702E-2</v>
      </c>
      <c r="O15" s="91">
        <f>L15/'סכום נכסי הקרן'!$C$42</f>
        <v>1.1344652047583423E-3</v>
      </c>
    </row>
    <row r="16" spans="2:15">
      <c r="B16" s="86" t="s">
        <v>878</v>
      </c>
      <c r="C16" s="87" t="s">
        <v>879</v>
      </c>
      <c r="D16" s="88" t="s">
        <v>118</v>
      </c>
      <c r="E16" s="88" t="s">
        <v>246</v>
      </c>
      <c r="F16" s="87" t="s">
        <v>660</v>
      </c>
      <c r="G16" s="88" t="s">
        <v>442</v>
      </c>
      <c r="H16" s="88" t="s">
        <v>130</v>
      </c>
      <c r="I16" s="90">
        <v>222600.38529899999</v>
      </c>
      <c r="J16" s="98">
        <v>2545</v>
      </c>
      <c r="K16" s="90"/>
      <c r="L16" s="90">
        <v>5665.1798058740014</v>
      </c>
      <c r="M16" s="91">
        <v>1.7267273190378415E-4</v>
      </c>
      <c r="N16" s="91">
        <f t="shared" si="0"/>
        <v>4.3961874604644458E-2</v>
      </c>
      <c r="O16" s="91">
        <f>L16/'סכום נכסי הקרן'!$C$42</f>
        <v>2.8772083645040008E-3</v>
      </c>
    </row>
    <row r="17" spans="2:15">
      <c r="B17" s="86" t="s">
        <v>880</v>
      </c>
      <c r="C17" s="87" t="s">
        <v>881</v>
      </c>
      <c r="D17" s="88" t="s">
        <v>118</v>
      </c>
      <c r="E17" s="88" t="s">
        <v>246</v>
      </c>
      <c r="F17" s="87" t="s">
        <v>832</v>
      </c>
      <c r="G17" s="88" t="s">
        <v>657</v>
      </c>
      <c r="H17" s="88" t="s">
        <v>130</v>
      </c>
      <c r="I17" s="90">
        <v>5091.34944</v>
      </c>
      <c r="J17" s="98">
        <v>57240</v>
      </c>
      <c r="K17" s="90">
        <v>8.9582293869999994</v>
      </c>
      <c r="L17" s="90">
        <v>2923.2466483600006</v>
      </c>
      <c r="M17" s="91">
        <v>1.148143105775758E-4</v>
      </c>
      <c r="N17" s="91">
        <f t="shared" si="0"/>
        <v>2.2684434915975861E-2</v>
      </c>
      <c r="O17" s="91">
        <f>L17/'סכום נכסי הקרן'!$C$42</f>
        <v>1.4846465595758961E-3</v>
      </c>
    </row>
    <row r="18" spans="2:15">
      <c r="B18" s="86" t="s">
        <v>882</v>
      </c>
      <c r="C18" s="87" t="s">
        <v>883</v>
      </c>
      <c r="D18" s="88" t="s">
        <v>118</v>
      </c>
      <c r="E18" s="88" t="s">
        <v>246</v>
      </c>
      <c r="F18" s="87" t="s">
        <v>736</v>
      </c>
      <c r="G18" s="88" t="s">
        <v>538</v>
      </c>
      <c r="H18" s="88" t="s">
        <v>130</v>
      </c>
      <c r="I18" s="90">
        <v>1348.442603</v>
      </c>
      <c r="J18" s="98">
        <v>190000</v>
      </c>
      <c r="K18" s="90"/>
      <c r="L18" s="90">
        <v>2562.0409465439998</v>
      </c>
      <c r="M18" s="91">
        <v>3.5137708757101456E-4</v>
      </c>
      <c r="N18" s="91">
        <f t="shared" si="0"/>
        <v>1.9881473613096643E-2</v>
      </c>
      <c r="O18" s="91">
        <f>L18/'סכום נכסי הקרן'!$C$42</f>
        <v>1.3011988840945347E-3</v>
      </c>
    </row>
    <row r="19" spans="2:15">
      <c r="B19" s="86" t="s">
        <v>884</v>
      </c>
      <c r="C19" s="87" t="s">
        <v>885</v>
      </c>
      <c r="D19" s="88" t="s">
        <v>118</v>
      </c>
      <c r="E19" s="88" t="s">
        <v>246</v>
      </c>
      <c r="F19" s="87" t="s">
        <v>329</v>
      </c>
      <c r="G19" s="88" t="s">
        <v>280</v>
      </c>
      <c r="H19" s="88" t="s">
        <v>130</v>
      </c>
      <c r="I19" s="90">
        <v>59814.049909000008</v>
      </c>
      <c r="J19" s="98">
        <v>2065</v>
      </c>
      <c r="K19" s="90"/>
      <c r="L19" s="90">
        <v>1235.160130623</v>
      </c>
      <c r="M19" s="91">
        <v>1.2730730795121507E-4</v>
      </c>
      <c r="N19" s="91">
        <f t="shared" si="0"/>
        <v>9.5848599055590646E-3</v>
      </c>
      <c r="O19" s="91">
        <f>L19/'סכום נכסי הקרן'!$C$42</f>
        <v>6.2730807866778412E-4</v>
      </c>
    </row>
    <row r="20" spans="2:15">
      <c r="B20" s="86" t="s">
        <v>886</v>
      </c>
      <c r="C20" s="87" t="s">
        <v>887</v>
      </c>
      <c r="D20" s="88" t="s">
        <v>118</v>
      </c>
      <c r="E20" s="88" t="s">
        <v>246</v>
      </c>
      <c r="F20" s="87" t="s">
        <v>888</v>
      </c>
      <c r="G20" s="88" t="s">
        <v>124</v>
      </c>
      <c r="H20" s="88" t="s">
        <v>130</v>
      </c>
      <c r="I20" s="90">
        <v>4394.5903610000005</v>
      </c>
      <c r="J20" s="98">
        <v>5612</v>
      </c>
      <c r="K20" s="90"/>
      <c r="L20" s="90">
        <v>246.62441109099998</v>
      </c>
      <c r="M20" s="91">
        <v>2.4815659277777467E-5</v>
      </c>
      <c r="N20" s="91">
        <f t="shared" si="0"/>
        <v>1.9138088827445709E-3</v>
      </c>
      <c r="O20" s="91">
        <f>L20/'סכום נכסי הקרן'!$C$42</f>
        <v>1.2525459787633797E-4</v>
      </c>
    </row>
    <row r="21" spans="2:15">
      <c r="B21" s="86" t="s">
        <v>889</v>
      </c>
      <c r="C21" s="87" t="s">
        <v>890</v>
      </c>
      <c r="D21" s="88" t="s">
        <v>118</v>
      </c>
      <c r="E21" s="88" t="s">
        <v>246</v>
      </c>
      <c r="F21" s="87" t="s">
        <v>782</v>
      </c>
      <c r="G21" s="88" t="s">
        <v>637</v>
      </c>
      <c r="H21" s="88" t="s">
        <v>130</v>
      </c>
      <c r="I21" s="90">
        <v>149258.656522</v>
      </c>
      <c r="J21" s="98">
        <v>1108</v>
      </c>
      <c r="K21" s="90"/>
      <c r="L21" s="90">
        <v>1653.785914265</v>
      </c>
      <c r="M21" s="91">
        <v>2.7246479995821608E-4</v>
      </c>
      <c r="N21" s="91">
        <f t="shared" si="0"/>
        <v>1.2833401847274432E-2</v>
      </c>
      <c r="O21" s="91">
        <f>L21/'סכום נכסי הקרן'!$C$42</f>
        <v>8.3991803061369294E-4</v>
      </c>
    </row>
    <row r="22" spans="2:15">
      <c r="B22" s="86" t="s">
        <v>891</v>
      </c>
      <c r="C22" s="87" t="s">
        <v>892</v>
      </c>
      <c r="D22" s="88" t="s">
        <v>118</v>
      </c>
      <c r="E22" s="88" t="s">
        <v>246</v>
      </c>
      <c r="F22" s="87" t="s">
        <v>337</v>
      </c>
      <c r="G22" s="88" t="s">
        <v>280</v>
      </c>
      <c r="H22" s="88" t="s">
        <v>130</v>
      </c>
      <c r="I22" s="90">
        <v>15817.400411999999</v>
      </c>
      <c r="J22" s="98">
        <v>5626</v>
      </c>
      <c r="K22" s="90"/>
      <c r="L22" s="90">
        <v>889.88694720599995</v>
      </c>
      <c r="M22" s="91">
        <v>1.2731964214563864E-4</v>
      </c>
      <c r="N22" s="91">
        <f t="shared" si="0"/>
        <v>6.9055351685072576E-3</v>
      </c>
      <c r="O22" s="91">
        <f>L22/'סכום נכסי הקרן'!$C$42</f>
        <v>4.5195214550988581E-4</v>
      </c>
    </row>
    <row r="23" spans="2:15">
      <c r="B23" s="86" t="s">
        <v>893</v>
      </c>
      <c r="C23" s="87" t="s">
        <v>894</v>
      </c>
      <c r="D23" s="88" t="s">
        <v>118</v>
      </c>
      <c r="E23" s="88" t="s">
        <v>246</v>
      </c>
      <c r="F23" s="87" t="s">
        <v>582</v>
      </c>
      <c r="G23" s="88" t="s">
        <v>583</v>
      </c>
      <c r="H23" s="88" t="s">
        <v>130</v>
      </c>
      <c r="I23" s="90">
        <v>3513.5056299999997</v>
      </c>
      <c r="J23" s="98">
        <v>6569</v>
      </c>
      <c r="K23" s="90"/>
      <c r="L23" s="90">
        <v>230.80218482500001</v>
      </c>
      <c r="M23" s="91">
        <v>3.4709971951008978E-5</v>
      </c>
      <c r="N23" s="91">
        <f t="shared" si="0"/>
        <v>1.7910281854133072E-3</v>
      </c>
      <c r="O23" s="91">
        <f>L23/'סכום נכסי הקרן'!$C$42</f>
        <v>1.1721887027058604E-4</v>
      </c>
    </row>
    <row r="24" spans="2:15">
      <c r="B24" s="86" t="s">
        <v>895</v>
      </c>
      <c r="C24" s="87" t="s">
        <v>896</v>
      </c>
      <c r="D24" s="88" t="s">
        <v>118</v>
      </c>
      <c r="E24" s="88" t="s">
        <v>246</v>
      </c>
      <c r="F24" s="87" t="s">
        <v>446</v>
      </c>
      <c r="G24" s="88" t="s">
        <v>153</v>
      </c>
      <c r="H24" s="88" t="s">
        <v>130</v>
      </c>
      <c r="I24" s="90">
        <v>361358.902909</v>
      </c>
      <c r="J24" s="98">
        <v>606.5</v>
      </c>
      <c r="K24" s="90"/>
      <c r="L24" s="90">
        <v>2191.641746148</v>
      </c>
      <c r="M24" s="91">
        <v>1.3066360567595142E-4</v>
      </c>
      <c r="N24" s="91">
        <f t="shared" si="0"/>
        <v>1.7007170632530013E-2</v>
      </c>
      <c r="O24" s="91">
        <f>L24/'סכום נכסי הקרן'!$C$42</f>
        <v>1.1130820521309728E-3</v>
      </c>
    </row>
    <row r="25" spans="2:15">
      <c r="B25" s="86" t="s">
        <v>897</v>
      </c>
      <c r="C25" s="87" t="s">
        <v>898</v>
      </c>
      <c r="D25" s="88" t="s">
        <v>118</v>
      </c>
      <c r="E25" s="88" t="s">
        <v>246</v>
      </c>
      <c r="F25" s="87" t="s">
        <v>343</v>
      </c>
      <c r="G25" s="88" t="s">
        <v>280</v>
      </c>
      <c r="H25" s="88" t="s">
        <v>130</v>
      </c>
      <c r="I25" s="90">
        <v>706.22922599999993</v>
      </c>
      <c r="J25" s="98">
        <v>36000</v>
      </c>
      <c r="K25" s="90"/>
      <c r="L25" s="90">
        <v>254.24252157499998</v>
      </c>
      <c r="M25" s="91">
        <v>2.9470216783657998E-5</v>
      </c>
      <c r="N25" s="91">
        <f t="shared" si="0"/>
        <v>1.9729255267520009E-3</v>
      </c>
      <c r="O25" s="91">
        <f>L25/'סכום נכסי הקרן'!$C$42</f>
        <v>1.2912365269143026E-4</v>
      </c>
    </row>
    <row r="26" spans="2:15">
      <c r="B26" s="86" t="s">
        <v>899</v>
      </c>
      <c r="C26" s="87" t="s">
        <v>900</v>
      </c>
      <c r="D26" s="88" t="s">
        <v>118</v>
      </c>
      <c r="E26" s="88" t="s">
        <v>246</v>
      </c>
      <c r="F26" s="87" t="s">
        <v>901</v>
      </c>
      <c r="G26" s="88" t="s">
        <v>254</v>
      </c>
      <c r="H26" s="88" t="s">
        <v>130</v>
      </c>
      <c r="I26" s="90">
        <v>9017.2254739999989</v>
      </c>
      <c r="J26" s="98">
        <v>13900</v>
      </c>
      <c r="K26" s="90"/>
      <c r="L26" s="90">
        <v>1253.3943409419999</v>
      </c>
      <c r="M26" s="91">
        <v>8.9875629213344272E-5</v>
      </c>
      <c r="N26" s="91">
        <f t="shared" si="0"/>
        <v>9.7263576329087633E-3</v>
      </c>
      <c r="O26" s="91">
        <f>L26/'סכום נכסי הקרן'!$C$42</f>
        <v>6.3656879487586522E-4</v>
      </c>
    </row>
    <row r="27" spans="2:15">
      <c r="B27" s="86" t="s">
        <v>902</v>
      </c>
      <c r="C27" s="87" t="s">
        <v>903</v>
      </c>
      <c r="D27" s="88" t="s">
        <v>118</v>
      </c>
      <c r="E27" s="88" t="s">
        <v>246</v>
      </c>
      <c r="F27" s="87" t="s">
        <v>904</v>
      </c>
      <c r="G27" s="88" t="s">
        <v>254</v>
      </c>
      <c r="H27" s="88" t="s">
        <v>130</v>
      </c>
      <c r="I27" s="90">
        <v>159048.29892</v>
      </c>
      <c r="J27" s="98">
        <v>1848</v>
      </c>
      <c r="K27" s="90"/>
      <c r="L27" s="90">
        <v>2939.212564038</v>
      </c>
      <c r="M27" s="91">
        <v>1.2857465394214474E-4</v>
      </c>
      <c r="N27" s="91">
        <f t="shared" si="0"/>
        <v>2.2808330645155854E-2</v>
      </c>
      <c r="O27" s="91">
        <f>L27/'סכום נכסי הקרן'!$C$42</f>
        <v>1.4927552635729123E-3</v>
      </c>
    </row>
    <row r="28" spans="2:15">
      <c r="B28" s="86" t="s">
        <v>905</v>
      </c>
      <c r="C28" s="87" t="s">
        <v>906</v>
      </c>
      <c r="D28" s="88" t="s">
        <v>118</v>
      </c>
      <c r="E28" s="88" t="s">
        <v>246</v>
      </c>
      <c r="F28" s="87" t="s">
        <v>480</v>
      </c>
      <c r="G28" s="88" t="s">
        <v>481</v>
      </c>
      <c r="H28" s="88" t="s">
        <v>130</v>
      </c>
      <c r="I28" s="90">
        <v>32433.875658000001</v>
      </c>
      <c r="J28" s="98">
        <v>3750</v>
      </c>
      <c r="K28" s="90"/>
      <c r="L28" s="90">
        <v>1216.2703371580001</v>
      </c>
      <c r="M28" s="91">
        <v>1.284800933188792E-4</v>
      </c>
      <c r="N28" s="91">
        <f t="shared" si="0"/>
        <v>9.4382748438184075E-3</v>
      </c>
      <c r="O28" s="91">
        <f>L28/'סכום נכסי הקרן'!$C$42</f>
        <v>6.1771440757107899E-4</v>
      </c>
    </row>
    <row r="29" spans="2:15">
      <c r="B29" s="86" t="s">
        <v>907</v>
      </c>
      <c r="C29" s="87" t="s">
        <v>908</v>
      </c>
      <c r="D29" s="88" t="s">
        <v>118</v>
      </c>
      <c r="E29" s="88" t="s">
        <v>246</v>
      </c>
      <c r="F29" s="87" t="s">
        <v>909</v>
      </c>
      <c r="G29" s="88" t="s">
        <v>481</v>
      </c>
      <c r="H29" s="88" t="s">
        <v>130</v>
      </c>
      <c r="I29" s="90">
        <v>27629.030579999999</v>
      </c>
      <c r="J29" s="98">
        <v>3101</v>
      </c>
      <c r="K29" s="90"/>
      <c r="L29" s="90">
        <v>856.77623827399998</v>
      </c>
      <c r="M29" s="91">
        <v>1.3088649482579195E-4</v>
      </c>
      <c r="N29" s="91">
        <f t="shared" si="0"/>
        <v>6.6485956036535171E-3</v>
      </c>
      <c r="O29" s="91">
        <f>L29/'סכום נכסי הקרן'!$C$42</f>
        <v>4.3513601399098331E-4</v>
      </c>
    </row>
    <row r="30" spans="2:15">
      <c r="B30" s="86" t="s">
        <v>910</v>
      </c>
      <c r="C30" s="87" t="s">
        <v>911</v>
      </c>
      <c r="D30" s="88" t="s">
        <v>118</v>
      </c>
      <c r="E30" s="88" t="s">
        <v>246</v>
      </c>
      <c r="F30" s="87" t="s">
        <v>912</v>
      </c>
      <c r="G30" s="88" t="s">
        <v>538</v>
      </c>
      <c r="H30" s="88" t="s">
        <v>130</v>
      </c>
      <c r="I30" s="90">
        <v>644.31511</v>
      </c>
      <c r="J30" s="98">
        <v>124000</v>
      </c>
      <c r="K30" s="90"/>
      <c r="L30" s="90">
        <v>798.95073652199994</v>
      </c>
      <c r="M30" s="91">
        <v>8.3651322511584065E-5</v>
      </c>
      <c r="N30" s="91">
        <f t="shared" si="0"/>
        <v>6.1998689005158241E-3</v>
      </c>
      <c r="O30" s="91">
        <f>L30/'סכום נכסי הקרן'!$C$42</f>
        <v>4.0576783451149237E-4</v>
      </c>
    </row>
    <row r="31" spans="2:15">
      <c r="B31" s="86" t="s">
        <v>913</v>
      </c>
      <c r="C31" s="87" t="s">
        <v>914</v>
      </c>
      <c r="D31" s="88" t="s">
        <v>118</v>
      </c>
      <c r="E31" s="88" t="s">
        <v>246</v>
      </c>
      <c r="F31" s="87" t="s">
        <v>915</v>
      </c>
      <c r="G31" s="88" t="s">
        <v>852</v>
      </c>
      <c r="H31" s="88" t="s">
        <v>130</v>
      </c>
      <c r="I31" s="90">
        <v>7418.5293259999999</v>
      </c>
      <c r="J31" s="98">
        <v>15340</v>
      </c>
      <c r="K31" s="90"/>
      <c r="L31" s="90">
        <v>1138.002397812</v>
      </c>
      <c r="M31" s="91">
        <v>6.7693976384116425E-5</v>
      </c>
      <c r="N31" s="91">
        <f t="shared" si="0"/>
        <v>8.8309145387623997E-3</v>
      </c>
      <c r="O31" s="91">
        <f>L31/'סכום נכסי הקרן'!$C$42</f>
        <v>5.7796400644077254E-4</v>
      </c>
    </row>
    <row r="32" spans="2:15">
      <c r="B32" s="86" t="s">
        <v>916</v>
      </c>
      <c r="C32" s="87" t="s">
        <v>917</v>
      </c>
      <c r="D32" s="88" t="s">
        <v>118</v>
      </c>
      <c r="E32" s="88" t="s">
        <v>246</v>
      </c>
      <c r="F32" s="87" t="s">
        <v>918</v>
      </c>
      <c r="G32" s="88" t="s">
        <v>919</v>
      </c>
      <c r="H32" s="88" t="s">
        <v>130</v>
      </c>
      <c r="I32" s="90">
        <v>28403.509243</v>
      </c>
      <c r="J32" s="98">
        <v>3299</v>
      </c>
      <c r="K32" s="90"/>
      <c r="L32" s="90">
        <v>937.03176992199997</v>
      </c>
      <c r="M32" s="91">
        <v>2.5576019033165889E-5</v>
      </c>
      <c r="N32" s="91">
        <f t="shared" si="0"/>
        <v>7.2713796527988268E-3</v>
      </c>
      <c r="O32" s="91">
        <f>L32/'סכום נכסי הקרן'!$C$42</f>
        <v>4.7589586537573862E-4</v>
      </c>
    </row>
    <row r="33" spans="2:15">
      <c r="B33" s="86" t="s">
        <v>920</v>
      </c>
      <c r="C33" s="87" t="s">
        <v>921</v>
      </c>
      <c r="D33" s="88" t="s">
        <v>118</v>
      </c>
      <c r="E33" s="88" t="s">
        <v>246</v>
      </c>
      <c r="F33" s="87" t="s">
        <v>261</v>
      </c>
      <c r="G33" s="88" t="s">
        <v>254</v>
      </c>
      <c r="H33" s="88" t="s">
        <v>130</v>
      </c>
      <c r="I33" s="90">
        <v>221307.923098</v>
      </c>
      <c r="J33" s="98">
        <v>2931</v>
      </c>
      <c r="K33" s="90"/>
      <c r="L33" s="90">
        <v>6486.5352259900001</v>
      </c>
      <c r="M33" s="91">
        <v>1.4335224279804279E-4</v>
      </c>
      <c r="N33" s="91">
        <f t="shared" si="0"/>
        <v>5.0335604163509531E-2</v>
      </c>
      <c r="O33" s="91">
        <f>L33/'סכום נכסי הקרן'!$C$42</f>
        <v>3.2943549981444952E-3</v>
      </c>
    </row>
    <row r="34" spans="2:15">
      <c r="B34" s="86" t="s">
        <v>922</v>
      </c>
      <c r="C34" s="87" t="s">
        <v>923</v>
      </c>
      <c r="D34" s="88" t="s">
        <v>118</v>
      </c>
      <c r="E34" s="88" t="s">
        <v>246</v>
      </c>
      <c r="F34" s="87" t="s">
        <v>374</v>
      </c>
      <c r="G34" s="88" t="s">
        <v>280</v>
      </c>
      <c r="H34" s="88" t="s">
        <v>130</v>
      </c>
      <c r="I34" s="90">
        <v>170133.50956599999</v>
      </c>
      <c r="J34" s="98">
        <v>1120</v>
      </c>
      <c r="K34" s="90"/>
      <c r="L34" s="90">
        <v>1905.4953071469997</v>
      </c>
      <c r="M34" s="91">
        <v>2.1624669749944814E-4</v>
      </c>
      <c r="N34" s="91">
        <f t="shared" si="0"/>
        <v>1.4786670259905601E-2</v>
      </c>
      <c r="O34" s="91">
        <f>L34/'סכום נכסי הקרן'!$C$42</f>
        <v>9.6775516825818532E-4</v>
      </c>
    </row>
    <row r="35" spans="2:15">
      <c r="B35" s="86" t="s">
        <v>924</v>
      </c>
      <c r="C35" s="87" t="s">
        <v>925</v>
      </c>
      <c r="D35" s="88" t="s">
        <v>118</v>
      </c>
      <c r="E35" s="88" t="s">
        <v>246</v>
      </c>
      <c r="F35" s="87" t="s">
        <v>926</v>
      </c>
      <c r="G35" s="88" t="s">
        <v>254</v>
      </c>
      <c r="H35" s="88" t="s">
        <v>130</v>
      </c>
      <c r="I35" s="90">
        <v>36638.802932999999</v>
      </c>
      <c r="J35" s="98">
        <v>11390</v>
      </c>
      <c r="K35" s="90"/>
      <c r="L35" s="90">
        <v>4173.159654080001</v>
      </c>
      <c r="M35" s="91">
        <v>1.4247981485434198E-4</v>
      </c>
      <c r="N35" s="91">
        <f t="shared" si="0"/>
        <v>3.238377733882411E-2</v>
      </c>
      <c r="O35" s="91">
        <f>L35/'סכום נכסי הקרן'!$C$42</f>
        <v>2.1194472681484821E-3</v>
      </c>
    </row>
    <row r="36" spans="2:15">
      <c r="B36" s="86" t="s">
        <v>927</v>
      </c>
      <c r="C36" s="87" t="s">
        <v>928</v>
      </c>
      <c r="D36" s="88" t="s">
        <v>118</v>
      </c>
      <c r="E36" s="88" t="s">
        <v>246</v>
      </c>
      <c r="F36" s="87" t="s">
        <v>387</v>
      </c>
      <c r="G36" s="88" t="s">
        <v>280</v>
      </c>
      <c r="H36" s="88" t="s">
        <v>130</v>
      </c>
      <c r="I36" s="90">
        <v>9302.9758899999997</v>
      </c>
      <c r="J36" s="98">
        <v>25160</v>
      </c>
      <c r="K36" s="90"/>
      <c r="L36" s="90">
        <v>2340.6287337009999</v>
      </c>
      <c r="M36" s="91">
        <v>1.9588840665687931E-4</v>
      </c>
      <c r="N36" s="91">
        <f t="shared" si="0"/>
        <v>1.8163311741720853E-2</v>
      </c>
      <c r="O36" s="91">
        <f>L36/'סכום נכסי הקרן'!$C$42</f>
        <v>1.1887489544145115E-3</v>
      </c>
    </row>
    <row r="37" spans="2:15">
      <c r="B37" s="86" t="s">
        <v>929</v>
      </c>
      <c r="C37" s="87" t="s">
        <v>930</v>
      </c>
      <c r="D37" s="88" t="s">
        <v>118</v>
      </c>
      <c r="E37" s="88" t="s">
        <v>246</v>
      </c>
      <c r="F37" s="87" t="s">
        <v>859</v>
      </c>
      <c r="G37" s="88" t="s">
        <v>852</v>
      </c>
      <c r="H37" s="88" t="s">
        <v>130</v>
      </c>
      <c r="I37" s="90">
        <v>1831.7676239999998</v>
      </c>
      <c r="J37" s="98">
        <v>28560</v>
      </c>
      <c r="K37" s="90"/>
      <c r="L37" s="90">
        <v>523.15283335900006</v>
      </c>
      <c r="M37" s="91">
        <v>6.3637990363041034E-5</v>
      </c>
      <c r="N37" s="91">
        <f t="shared" si="0"/>
        <v>4.0596733108711385E-3</v>
      </c>
      <c r="O37" s="91">
        <f>L37/'סכום נכסי הקרן'!$C$42</f>
        <v>2.6569672272251264E-4</v>
      </c>
    </row>
    <row r="38" spans="2:15">
      <c r="B38" s="86" t="s">
        <v>931</v>
      </c>
      <c r="C38" s="87" t="s">
        <v>932</v>
      </c>
      <c r="D38" s="88" t="s">
        <v>118</v>
      </c>
      <c r="E38" s="88" t="s">
        <v>246</v>
      </c>
      <c r="F38" s="87" t="s">
        <v>933</v>
      </c>
      <c r="G38" s="88" t="s">
        <v>124</v>
      </c>
      <c r="H38" s="88" t="s">
        <v>130</v>
      </c>
      <c r="I38" s="90">
        <v>152441.484077</v>
      </c>
      <c r="J38" s="98">
        <v>785</v>
      </c>
      <c r="K38" s="90">
        <v>22.512361045000006</v>
      </c>
      <c r="L38" s="90">
        <v>1219.178011151</v>
      </c>
      <c r="M38" s="91">
        <v>1.2986844111410086E-4</v>
      </c>
      <c r="N38" s="91">
        <f t="shared" si="0"/>
        <v>9.4608384347107752E-3</v>
      </c>
      <c r="O38" s="91">
        <f>L38/'סכום נכסי הקרן'!$C$42</f>
        <v>6.1919114515410071E-4</v>
      </c>
    </row>
    <row r="39" spans="2:15">
      <c r="B39" s="86" t="s">
        <v>934</v>
      </c>
      <c r="C39" s="87" t="s">
        <v>935</v>
      </c>
      <c r="D39" s="88" t="s">
        <v>118</v>
      </c>
      <c r="E39" s="88" t="s">
        <v>246</v>
      </c>
      <c r="F39" s="87" t="s">
        <v>936</v>
      </c>
      <c r="G39" s="88" t="s">
        <v>154</v>
      </c>
      <c r="H39" s="88" t="s">
        <v>130</v>
      </c>
      <c r="I39" s="90">
        <v>1349.7009659999999</v>
      </c>
      <c r="J39" s="98">
        <v>68000</v>
      </c>
      <c r="K39" s="90"/>
      <c r="L39" s="90">
        <v>917.79665689899991</v>
      </c>
      <c r="M39" s="91">
        <v>2.1244549188061203E-5</v>
      </c>
      <c r="N39" s="91">
        <f t="shared" si="0"/>
        <v>7.1221149064537043E-3</v>
      </c>
      <c r="O39" s="91">
        <f>L39/'סכום נכסי הקרן'!$C$42</f>
        <v>4.6612681479334188E-4</v>
      </c>
    </row>
    <row r="40" spans="2:15">
      <c r="B40" s="86" t="s">
        <v>937</v>
      </c>
      <c r="C40" s="87" t="s">
        <v>938</v>
      </c>
      <c r="D40" s="88" t="s">
        <v>118</v>
      </c>
      <c r="E40" s="88" t="s">
        <v>246</v>
      </c>
      <c r="F40" s="87" t="s">
        <v>313</v>
      </c>
      <c r="G40" s="88" t="s">
        <v>280</v>
      </c>
      <c r="H40" s="88" t="s">
        <v>130</v>
      </c>
      <c r="I40" s="90">
        <v>14853.266828999998</v>
      </c>
      <c r="J40" s="98">
        <v>23360</v>
      </c>
      <c r="K40" s="90"/>
      <c r="L40" s="90">
        <v>3469.7231313109996</v>
      </c>
      <c r="M40" s="91">
        <v>1.2247817918055134E-4</v>
      </c>
      <c r="N40" s="91">
        <f t="shared" si="0"/>
        <v>2.6925100074206013E-2</v>
      </c>
      <c r="O40" s="91">
        <f>L40/'סכום נכסי הקרן'!$C$42</f>
        <v>1.7621888021223831E-3</v>
      </c>
    </row>
    <row r="41" spans="2:15">
      <c r="B41" s="86" t="s">
        <v>939</v>
      </c>
      <c r="C41" s="87" t="s">
        <v>940</v>
      </c>
      <c r="D41" s="88" t="s">
        <v>118</v>
      </c>
      <c r="E41" s="88" t="s">
        <v>246</v>
      </c>
      <c r="F41" s="87" t="s">
        <v>285</v>
      </c>
      <c r="G41" s="88" t="s">
        <v>254</v>
      </c>
      <c r="H41" s="88" t="s">
        <v>130</v>
      </c>
      <c r="I41" s="90">
        <v>188835.46296400001</v>
      </c>
      <c r="J41" s="98">
        <v>3172</v>
      </c>
      <c r="K41" s="90"/>
      <c r="L41" s="90">
        <v>5989.8608852310008</v>
      </c>
      <c r="M41" s="91">
        <v>1.4125541267668947E-4</v>
      </c>
      <c r="N41" s="91">
        <f t="shared" si="0"/>
        <v>4.6481404325906493E-2</v>
      </c>
      <c r="O41" s="91">
        <f>L41/'סכום נכסי הקרן'!$C$42</f>
        <v>3.0421060640180631E-3</v>
      </c>
    </row>
    <row r="42" spans="2:15">
      <c r="B42" s="86" t="s">
        <v>941</v>
      </c>
      <c r="C42" s="87" t="s">
        <v>942</v>
      </c>
      <c r="D42" s="88" t="s">
        <v>118</v>
      </c>
      <c r="E42" s="88" t="s">
        <v>246</v>
      </c>
      <c r="F42" s="87" t="s">
        <v>652</v>
      </c>
      <c r="G42" s="88" t="s">
        <v>653</v>
      </c>
      <c r="H42" s="88" t="s">
        <v>130</v>
      </c>
      <c r="I42" s="90">
        <v>16501.248924</v>
      </c>
      <c r="J42" s="98">
        <v>9329</v>
      </c>
      <c r="K42" s="90"/>
      <c r="L42" s="90">
        <v>1539.4015121380003</v>
      </c>
      <c r="M42" s="91">
        <v>1.4179655478840068E-4</v>
      </c>
      <c r="N42" s="91">
        <f t="shared" si="0"/>
        <v>1.1945777285416664E-2</v>
      </c>
      <c r="O42" s="91">
        <f>L42/'סכום נכסי הקרן'!$C$42</f>
        <v>7.8182494798507908E-4</v>
      </c>
    </row>
    <row r="43" spans="2:15">
      <c r="B43" s="86" t="s">
        <v>943</v>
      </c>
      <c r="C43" s="87" t="s">
        <v>944</v>
      </c>
      <c r="D43" s="88" t="s">
        <v>118</v>
      </c>
      <c r="E43" s="88" t="s">
        <v>246</v>
      </c>
      <c r="F43" s="87" t="s">
        <v>945</v>
      </c>
      <c r="G43" s="88" t="s">
        <v>583</v>
      </c>
      <c r="H43" s="88" t="s">
        <v>130</v>
      </c>
      <c r="I43" s="90">
        <v>75812.56390400001</v>
      </c>
      <c r="J43" s="98">
        <v>985</v>
      </c>
      <c r="K43" s="90"/>
      <c r="L43" s="90">
        <v>746.75375446199996</v>
      </c>
      <c r="M43" s="91">
        <v>1.5785860548380378E-4</v>
      </c>
      <c r="N43" s="91">
        <f t="shared" si="0"/>
        <v>5.7948195889858823E-3</v>
      </c>
      <c r="O43" s="91">
        <f>L43/'סכום נכסי הקרן'!$C$42</f>
        <v>3.7925824460771212E-4</v>
      </c>
    </row>
    <row r="44" spans="2:15">
      <c r="B44" s="86" t="s">
        <v>946</v>
      </c>
      <c r="C44" s="87" t="s">
        <v>947</v>
      </c>
      <c r="D44" s="88" t="s">
        <v>118</v>
      </c>
      <c r="E44" s="88" t="s">
        <v>246</v>
      </c>
      <c r="F44" s="87" t="s">
        <v>761</v>
      </c>
      <c r="G44" s="88" t="s">
        <v>762</v>
      </c>
      <c r="H44" s="88" t="s">
        <v>130</v>
      </c>
      <c r="I44" s="90">
        <v>78812.092006999999</v>
      </c>
      <c r="J44" s="98">
        <v>2778</v>
      </c>
      <c r="K44" s="90"/>
      <c r="L44" s="90">
        <v>2189.399915943</v>
      </c>
      <c r="M44" s="91">
        <v>2.2062541057394223E-4</v>
      </c>
      <c r="N44" s="91">
        <f t="shared" si="0"/>
        <v>1.6989773998754166E-2</v>
      </c>
      <c r="O44" s="91">
        <f>L44/'סכום נכסי הקרן'!$C$42</f>
        <v>1.1119434805694954E-3</v>
      </c>
    </row>
    <row r="45" spans="2:15">
      <c r="B45" s="92"/>
      <c r="C45" s="87"/>
      <c r="D45" s="87"/>
      <c r="E45" s="87"/>
      <c r="F45" s="87"/>
      <c r="G45" s="87"/>
      <c r="H45" s="87"/>
      <c r="I45" s="90"/>
      <c r="J45" s="98"/>
      <c r="K45" s="87"/>
      <c r="L45" s="87"/>
      <c r="M45" s="87"/>
      <c r="N45" s="91"/>
      <c r="O45" s="87"/>
    </row>
    <row r="46" spans="2:15">
      <c r="B46" s="85" t="s">
        <v>948</v>
      </c>
      <c r="C46" s="80"/>
      <c r="D46" s="81"/>
      <c r="E46" s="81"/>
      <c r="F46" s="80"/>
      <c r="G46" s="81"/>
      <c r="H46" s="81"/>
      <c r="I46" s="83"/>
      <c r="J46" s="100"/>
      <c r="K46" s="83">
        <v>7.567792579999999</v>
      </c>
      <c r="L46" s="83">
        <v>33749.109852119997</v>
      </c>
      <c r="M46" s="84"/>
      <c r="N46" s="84">
        <f t="shared" ref="N46:N77" si="1">IFERROR(L46/$L$11,0)</f>
        <v>0.26189356493132082</v>
      </c>
      <c r="O46" s="84">
        <f>L46/'סכום נכסי הקרן'!$C$42</f>
        <v>1.7140359968875397E-2</v>
      </c>
    </row>
    <row r="47" spans="2:15">
      <c r="B47" s="86" t="s">
        <v>949</v>
      </c>
      <c r="C47" s="87" t="s">
        <v>950</v>
      </c>
      <c r="D47" s="88" t="s">
        <v>118</v>
      </c>
      <c r="E47" s="88" t="s">
        <v>246</v>
      </c>
      <c r="F47" s="87" t="s">
        <v>767</v>
      </c>
      <c r="G47" s="88" t="s">
        <v>583</v>
      </c>
      <c r="H47" s="88" t="s">
        <v>130</v>
      </c>
      <c r="I47" s="90">
        <v>40514.437303000006</v>
      </c>
      <c r="J47" s="98">
        <v>1129</v>
      </c>
      <c r="K47" s="90"/>
      <c r="L47" s="90">
        <v>457.40799713100006</v>
      </c>
      <c r="M47" s="91">
        <v>1.9224814671090458E-4</v>
      </c>
      <c r="N47" s="91">
        <f t="shared" si="1"/>
        <v>3.5494924613310372E-3</v>
      </c>
      <c r="O47" s="91">
        <f>L47/'סכום נכסי הקרן'!$C$42</f>
        <v>2.3230650401806605E-4</v>
      </c>
    </row>
    <row r="48" spans="2:15">
      <c r="B48" s="86" t="s">
        <v>951</v>
      </c>
      <c r="C48" s="87" t="s">
        <v>952</v>
      </c>
      <c r="D48" s="88" t="s">
        <v>118</v>
      </c>
      <c r="E48" s="88" t="s">
        <v>246</v>
      </c>
      <c r="F48" s="87" t="s">
        <v>953</v>
      </c>
      <c r="G48" s="88" t="s">
        <v>481</v>
      </c>
      <c r="H48" s="88" t="s">
        <v>130</v>
      </c>
      <c r="I48" s="90">
        <v>1705.4962929999999</v>
      </c>
      <c r="J48" s="98">
        <v>7600</v>
      </c>
      <c r="K48" s="90"/>
      <c r="L48" s="90">
        <v>129.61771828600001</v>
      </c>
      <c r="M48" s="91">
        <v>1.1621849431066474E-4</v>
      </c>
      <c r="N48" s="91">
        <f t="shared" si="1"/>
        <v>1.0058353085141245E-3</v>
      </c>
      <c r="O48" s="91">
        <f>L48/'סכום נכסי הקרן'!$C$42</f>
        <v>6.5829716976276468E-5</v>
      </c>
    </row>
    <row r="49" spans="2:15">
      <c r="B49" s="86" t="s">
        <v>954</v>
      </c>
      <c r="C49" s="87" t="s">
        <v>955</v>
      </c>
      <c r="D49" s="88" t="s">
        <v>118</v>
      </c>
      <c r="E49" s="88" t="s">
        <v>246</v>
      </c>
      <c r="F49" s="87" t="s">
        <v>956</v>
      </c>
      <c r="G49" s="88" t="s">
        <v>125</v>
      </c>
      <c r="H49" s="88" t="s">
        <v>130</v>
      </c>
      <c r="I49" s="90">
        <v>1277.5641260000002</v>
      </c>
      <c r="J49" s="98">
        <v>9582</v>
      </c>
      <c r="K49" s="90"/>
      <c r="L49" s="90">
        <v>122.41619573</v>
      </c>
      <c r="M49" s="91">
        <v>1.1356294142321936E-4</v>
      </c>
      <c r="N49" s="91">
        <f t="shared" si="1"/>
        <v>9.4995139266009822E-4</v>
      </c>
      <c r="O49" s="91">
        <f>L49/'סכום נכסי הקרן'!$C$42</f>
        <v>6.2172237135335958E-5</v>
      </c>
    </row>
    <row r="50" spans="2:15">
      <c r="B50" s="86" t="s">
        <v>957</v>
      </c>
      <c r="C50" s="87" t="s">
        <v>958</v>
      </c>
      <c r="D50" s="88" t="s">
        <v>118</v>
      </c>
      <c r="E50" s="88" t="s">
        <v>246</v>
      </c>
      <c r="F50" s="87" t="s">
        <v>959</v>
      </c>
      <c r="G50" s="88" t="s">
        <v>762</v>
      </c>
      <c r="H50" s="88" t="s">
        <v>130</v>
      </c>
      <c r="I50" s="90">
        <v>48726.674075999996</v>
      </c>
      <c r="J50" s="98">
        <v>1336</v>
      </c>
      <c r="K50" s="90"/>
      <c r="L50" s="90">
        <v>650.988365649</v>
      </c>
      <c r="M50" s="91">
        <v>3.8950173201812222E-4</v>
      </c>
      <c r="N50" s="91">
        <f t="shared" si="1"/>
        <v>5.0516788311061557E-3</v>
      </c>
      <c r="O50" s="91">
        <f>L50/'סכום נכסי הקרן'!$C$42</f>
        <v>3.3062131035947382E-4</v>
      </c>
    </row>
    <row r="51" spans="2:15">
      <c r="B51" s="86" t="s">
        <v>960</v>
      </c>
      <c r="C51" s="87" t="s">
        <v>961</v>
      </c>
      <c r="D51" s="88" t="s">
        <v>118</v>
      </c>
      <c r="E51" s="88" t="s">
        <v>246</v>
      </c>
      <c r="F51" s="87" t="s">
        <v>962</v>
      </c>
      <c r="G51" s="88" t="s">
        <v>127</v>
      </c>
      <c r="H51" s="88" t="s">
        <v>130</v>
      </c>
      <c r="I51" s="90">
        <v>7108.9453890000004</v>
      </c>
      <c r="J51" s="98">
        <v>688.3</v>
      </c>
      <c r="K51" s="90"/>
      <c r="L51" s="90">
        <v>48.930871114999995</v>
      </c>
      <c r="M51" s="91">
        <v>3.6043113456754408E-5</v>
      </c>
      <c r="N51" s="91">
        <f t="shared" si="1"/>
        <v>3.797042448720279E-4</v>
      </c>
      <c r="O51" s="91">
        <f>L51/'סכום נכסי הקרן'!$C$42</f>
        <v>2.4850810826616922E-5</v>
      </c>
    </row>
    <row r="52" spans="2:15">
      <c r="B52" s="86" t="s">
        <v>963</v>
      </c>
      <c r="C52" s="87" t="s">
        <v>964</v>
      </c>
      <c r="D52" s="88" t="s">
        <v>118</v>
      </c>
      <c r="E52" s="88" t="s">
        <v>246</v>
      </c>
      <c r="F52" s="87" t="s">
        <v>965</v>
      </c>
      <c r="G52" s="88" t="s">
        <v>433</v>
      </c>
      <c r="H52" s="88" t="s">
        <v>130</v>
      </c>
      <c r="I52" s="90">
        <v>2682.4374639999996</v>
      </c>
      <c r="J52" s="98">
        <v>10150</v>
      </c>
      <c r="K52" s="90"/>
      <c r="L52" s="90">
        <v>272.26740260900004</v>
      </c>
      <c r="M52" s="91">
        <v>1.2390658099013942E-4</v>
      </c>
      <c r="N52" s="91">
        <f t="shared" si="1"/>
        <v>2.1127988559195465E-3</v>
      </c>
      <c r="O52" s="91">
        <f>L52/'סכום נכסי הקרן'!$C$42</f>
        <v>1.3827805559783784E-4</v>
      </c>
    </row>
    <row r="53" spans="2:15">
      <c r="B53" s="86" t="s">
        <v>966</v>
      </c>
      <c r="C53" s="87" t="s">
        <v>967</v>
      </c>
      <c r="D53" s="88" t="s">
        <v>118</v>
      </c>
      <c r="E53" s="88" t="s">
        <v>246</v>
      </c>
      <c r="F53" s="87" t="s">
        <v>777</v>
      </c>
      <c r="G53" s="88" t="s">
        <v>637</v>
      </c>
      <c r="H53" s="88" t="s">
        <v>130</v>
      </c>
      <c r="I53" s="90">
        <v>293641.76706599997</v>
      </c>
      <c r="J53" s="98">
        <v>720</v>
      </c>
      <c r="K53" s="90"/>
      <c r="L53" s="90">
        <v>2114.2207228739999</v>
      </c>
      <c r="M53" s="91">
        <v>2.8906613288904437E-4</v>
      </c>
      <c r="N53" s="91">
        <f t="shared" si="1"/>
        <v>1.6406382408049331E-2</v>
      </c>
      <c r="O53" s="91">
        <f>L53/'סכום נכסי הקרן'!$C$42</f>
        <v>1.0737617792737114E-3</v>
      </c>
    </row>
    <row r="54" spans="2:15">
      <c r="B54" s="86" t="s">
        <v>968</v>
      </c>
      <c r="C54" s="87" t="s">
        <v>969</v>
      </c>
      <c r="D54" s="88" t="s">
        <v>118</v>
      </c>
      <c r="E54" s="88" t="s">
        <v>246</v>
      </c>
      <c r="F54" s="87" t="s">
        <v>785</v>
      </c>
      <c r="G54" s="88" t="s">
        <v>583</v>
      </c>
      <c r="H54" s="88" t="s">
        <v>130</v>
      </c>
      <c r="I54" s="90">
        <v>3800.6800359999997</v>
      </c>
      <c r="J54" s="98">
        <v>15550</v>
      </c>
      <c r="K54" s="90"/>
      <c r="L54" s="90">
        <v>591.00574555499998</v>
      </c>
      <c r="M54" s="91">
        <v>3.0060261907744791E-4</v>
      </c>
      <c r="N54" s="91">
        <f t="shared" si="1"/>
        <v>4.5862128594354405E-3</v>
      </c>
      <c r="O54" s="91">
        <f>L54/'סכום נכסי הקרן'!$C$42</f>
        <v>3.0015758243324297E-4</v>
      </c>
    </row>
    <row r="55" spans="2:15">
      <c r="B55" s="86" t="s">
        <v>970</v>
      </c>
      <c r="C55" s="87" t="s">
        <v>971</v>
      </c>
      <c r="D55" s="88" t="s">
        <v>118</v>
      </c>
      <c r="E55" s="88" t="s">
        <v>246</v>
      </c>
      <c r="F55" s="87" t="s">
        <v>972</v>
      </c>
      <c r="G55" s="88" t="s">
        <v>538</v>
      </c>
      <c r="H55" s="88" t="s">
        <v>130</v>
      </c>
      <c r="I55" s="90">
        <v>3189.6160529999997</v>
      </c>
      <c r="J55" s="98">
        <v>10470</v>
      </c>
      <c r="K55" s="90"/>
      <c r="L55" s="90">
        <v>333.95280070000001</v>
      </c>
      <c r="M55" s="91">
        <v>8.7793146476936501E-5</v>
      </c>
      <c r="N55" s="91">
        <f t="shared" si="1"/>
        <v>2.5914784086854357E-3</v>
      </c>
      <c r="O55" s="91">
        <f>L55/'סכום נכסי הקרן'!$C$42</f>
        <v>1.6960658345341629E-4</v>
      </c>
    </row>
    <row r="56" spans="2:15">
      <c r="B56" s="86" t="s">
        <v>973</v>
      </c>
      <c r="C56" s="87" t="s">
        <v>974</v>
      </c>
      <c r="D56" s="88" t="s">
        <v>118</v>
      </c>
      <c r="E56" s="88" t="s">
        <v>246</v>
      </c>
      <c r="F56" s="87" t="s">
        <v>809</v>
      </c>
      <c r="G56" s="88" t="s">
        <v>583</v>
      </c>
      <c r="H56" s="88" t="s">
        <v>130</v>
      </c>
      <c r="I56" s="90">
        <v>815.97116099999994</v>
      </c>
      <c r="J56" s="98">
        <v>4084</v>
      </c>
      <c r="K56" s="90"/>
      <c r="L56" s="90">
        <v>33.324262232000002</v>
      </c>
      <c r="M56" s="91">
        <v>1.426298591130766E-5</v>
      </c>
      <c r="N56" s="91">
        <f t="shared" si="1"/>
        <v>2.5859674145143209E-4</v>
      </c>
      <c r="O56" s="91">
        <f>L56/'סכום נכסי הקרן'!$C$42</f>
        <v>1.6924590096049572E-5</v>
      </c>
    </row>
    <row r="57" spans="2:15">
      <c r="B57" s="86" t="s">
        <v>975</v>
      </c>
      <c r="C57" s="87" t="s">
        <v>976</v>
      </c>
      <c r="D57" s="88" t="s">
        <v>118</v>
      </c>
      <c r="E57" s="88" t="s">
        <v>246</v>
      </c>
      <c r="F57" s="87" t="s">
        <v>977</v>
      </c>
      <c r="G57" s="88" t="s">
        <v>567</v>
      </c>
      <c r="H57" s="88" t="s">
        <v>130</v>
      </c>
      <c r="I57" s="90">
        <v>1196.087023</v>
      </c>
      <c r="J57" s="98">
        <v>7250</v>
      </c>
      <c r="K57" s="90"/>
      <c r="L57" s="90">
        <v>86.716309161999988</v>
      </c>
      <c r="M57" s="91">
        <v>6.6076555887473404E-5</v>
      </c>
      <c r="N57" s="91">
        <f t="shared" si="1"/>
        <v>6.7291977310317557E-4</v>
      </c>
      <c r="O57" s="91">
        <f>L57/'סכום נכסי הקרן'!$C$42</f>
        <v>4.4041124661413862E-5</v>
      </c>
    </row>
    <row r="58" spans="2:15">
      <c r="B58" s="86" t="s">
        <v>978</v>
      </c>
      <c r="C58" s="87" t="s">
        <v>979</v>
      </c>
      <c r="D58" s="88" t="s">
        <v>118</v>
      </c>
      <c r="E58" s="88" t="s">
        <v>246</v>
      </c>
      <c r="F58" s="87" t="s">
        <v>788</v>
      </c>
      <c r="G58" s="88" t="s">
        <v>298</v>
      </c>
      <c r="H58" s="88" t="s">
        <v>130</v>
      </c>
      <c r="I58" s="90">
        <v>130069.85020499998</v>
      </c>
      <c r="J58" s="98">
        <v>123.1</v>
      </c>
      <c r="K58" s="90"/>
      <c r="L58" s="90">
        <v>160.11598560299998</v>
      </c>
      <c r="M58" s="91">
        <v>4.0564244306069956E-5</v>
      </c>
      <c r="N58" s="91">
        <f t="shared" si="1"/>
        <v>1.2425022898619534E-3</v>
      </c>
      <c r="O58" s="91">
        <f>L58/'סכום נכסי הקרן'!$C$42</f>
        <v>8.1319052325591761E-5</v>
      </c>
    </row>
    <row r="59" spans="2:15">
      <c r="B59" s="86" t="s">
        <v>980</v>
      </c>
      <c r="C59" s="87" t="s">
        <v>981</v>
      </c>
      <c r="D59" s="88" t="s">
        <v>118</v>
      </c>
      <c r="E59" s="88" t="s">
        <v>246</v>
      </c>
      <c r="F59" s="87" t="s">
        <v>586</v>
      </c>
      <c r="G59" s="88" t="s">
        <v>567</v>
      </c>
      <c r="H59" s="88" t="s">
        <v>130</v>
      </c>
      <c r="I59" s="90">
        <v>12284.430054999999</v>
      </c>
      <c r="J59" s="98">
        <v>1070</v>
      </c>
      <c r="K59" s="90">
        <v>3.9310176179999998</v>
      </c>
      <c r="L59" s="90">
        <v>135.37441921000001</v>
      </c>
      <c r="M59" s="91">
        <v>7.3747686257852517E-5</v>
      </c>
      <c r="N59" s="91">
        <f t="shared" si="1"/>
        <v>1.0505073882766988E-3</v>
      </c>
      <c r="O59" s="91">
        <f>L59/'סכום נכסי הקרן'!$C$42</f>
        <v>6.8753406712179814E-5</v>
      </c>
    </row>
    <row r="60" spans="2:15">
      <c r="B60" s="86" t="s">
        <v>982</v>
      </c>
      <c r="C60" s="87" t="s">
        <v>983</v>
      </c>
      <c r="D60" s="88" t="s">
        <v>118</v>
      </c>
      <c r="E60" s="88" t="s">
        <v>246</v>
      </c>
      <c r="F60" s="87" t="s">
        <v>537</v>
      </c>
      <c r="G60" s="88" t="s">
        <v>538</v>
      </c>
      <c r="H60" s="88" t="s">
        <v>130</v>
      </c>
      <c r="I60" s="90">
        <v>525432.32906699996</v>
      </c>
      <c r="J60" s="98">
        <v>114</v>
      </c>
      <c r="K60" s="90"/>
      <c r="L60" s="90">
        <v>598.99285513699999</v>
      </c>
      <c r="M60" s="91">
        <v>4.1537610087914463E-4</v>
      </c>
      <c r="N60" s="91">
        <f t="shared" si="1"/>
        <v>4.6481929416092435E-3</v>
      </c>
      <c r="O60" s="91">
        <f>L60/'סכום נכסי הקרן'!$C$42</f>
        <v>3.0421404300201663E-4</v>
      </c>
    </row>
    <row r="61" spans="2:15">
      <c r="B61" s="86" t="s">
        <v>984</v>
      </c>
      <c r="C61" s="87" t="s">
        <v>985</v>
      </c>
      <c r="D61" s="88" t="s">
        <v>118</v>
      </c>
      <c r="E61" s="88" t="s">
        <v>246</v>
      </c>
      <c r="F61" s="87" t="s">
        <v>986</v>
      </c>
      <c r="G61" s="88" t="s">
        <v>637</v>
      </c>
      <c r="H61" s="88" t="s">
        <v>130</v>
      </c>
      <c r="I61" s="90">
        <v>30106.0939</v>
      </c>
      <c r="J61" s="98">
        <v>832.4</v>
      </c>
      <c r="K61" s="90"/>
      <c r="L61" s="90">
        <v>250.60312560400004</v>
      </c>
      <c r="M61" s="91">
        <v>1.6939910101720337E-4</v>
      </c>
      <c r="N61" s="91">
        <f t="shared" si="1"/>
        <v>1.9446837630664325E-3</v>
      </c>
      <c r="O61" s="91">
        <f>L61/'סכום נכסי הקרן'!$C$42</f>
        <v>1.2727529114099086E-4</v>
      </c>
    </row>
    <row r="62" spans="2:15">
      <c r="B62" s="86" t="s">
        <v>987</v>
      </c>
      <c r="C62" s="87" t="s">
        <v>988</v>
      </c>
      <c r="D62" s="88" t="s">
        <v>118</v>
      </c>
      <c r="E62" s="88" t="s">
        <v>246</v>
      </c>
      <c r="F62" s="87" t="s">
        <v>989</v>
      </c>
      <c r="G62" s="88" t="s">
        <v>125</v>
      </c>
      <c r="H62" s="88" t="s">
        <v>130</v>
      </c>
      <c r="I62" s="90">
        <v>2522.4882000000002</v>
      </c>
      <c r="J62" s="98">
        <v>4269</v>
      </c>
      <c r="K62" s="90"/>
      <c r="L62" s="90">
        <v>107.68502129700001</v>
      </c>
      <c r="M62" s="91">
        <v>9.2167841621840078E-5</v>
      </c>
      <c r="N62" s="91">
        <f t="shared" si="1"/>
        <v>8.3563727282735985E-4</v>
      </c>
      <c r="O62" s="91">
        <f>L62/'סכום נכסי הקרן'!$C$42</f>
        <v>5.4690628475069241E-5</v>
      </c>
    </row>
    <row r="63" spans="2:15">
      <c r="B63" s="86" t="s">
        <v>990</v>
      </c>
      <c r="C63" s="87" t="s">
        <v>991</v>
      </c>
      <c r="D63" s="88" t="s">
        <v>118</v>
      </c>
      <c r="E63" s="88" t="s">
        <v>246</v>
      </c>
      <c r="F63" s="87" t="s">
        <v>992</v>
      </c>
      <c r="G63" s="88" t="s">
        <v>151</v>
      </c>
      <c r="H63" s="88" t="s">
        <v>130</v>
      </c>
      <c r="I63" s="90">
        <v>2391.3440620000001</v>
      </c>
      <c r="J63" s="98">
        <v>14730</v>
      </c>
      <c r="K63" s="90"/>
      <c r="L63" s="90">
        <v>352.24498033599997</v>
      </c>
      <c r="M63" s="91">
        <v>9.3095748262024772E-5</v>
      </c>
      <c r="N63" s="91">
        <f t="shared" si="1"/>
        <v>2.7334259787466122E-3</v>
      </c>
      <c r="O63" s="91">
        <f>L63/'סכום נכסי הקרן'!$C$42</f>
        <v>1.7889674088127736E-4</v>
      </c>
    </row>
    <row r="64" spans="2:15">
      <c r="B64" s="86" t="s">
        <v>993</v>
      </c>
      <c r="C64" s="87" t="s">
        <v>994</v>
      </c>
      <c r="D64" s="88" t="s">
        <v>118</v>
      </c>
      <c r="E64" s="88" t="s">
        <v>246</v>
      </c>
      <c r="F64" s="87" t="s">
        <v>741</v>
      </c>
      <c r="G64" s="88" t="s">
        <v>583</v>
      </c>
      <c r="H64" s="88" t="s">
        <v>130</v>
      </c>
      <c r="I64" s="90">
        <v>3264.1021810000002</v>
      </c>
      <c r="J64" s="98">
        <v>21860</v>
      </c>
      <c r="K64" s="90"/>
      <c r="L64" s="90">
        <v>713.53273693100004</v>
      </c>
      <c r="M64" s="91">
        <v>1.744774796127256E-4</v>
      </c>
      <c r="N64" s="91">
        <f t="shared" si="1"/>
        <v>5.5370240278596102E-3</v>
      </c>
      <c r="O64" s="91">
        <f>L64/'סכום נכסי הקרן'!$C$42</f>
        <v>3.6238609000841416E-4</v>
      </c>
    </row>
    <row r="65" spans="2:15">
      <c r="B65" s="86" t="s">
        <v>995</v>
      </c>
      <c r="C65" s="87" t="s">
        <v>996</v>
      </c>
      <c r="D65" s="88" t="s">
        <v>118</v>
      </c>
      <c r="E65" s="88" t="s">
        <v>246</v>
      </c>
      <c r="F65" s="87" t="s">
        <v>997</v>
      </c>
      <c r="G65" s="88" t="s">
        <v>126</v>
      </c>
      <c r="H65" s="88" t="s">
        <v>130</v>
      </c>
      <c r="I65" s="90">
        <v>2551.7785979999999</v>
      </c>
      <c r="J65" s="98">
        <v>27500</v>
      </c>
      <c r="K65" s="90"/>
      <c r="L65" s="90">
        <v>701.73911446800014</v>
      </c>
      <c r="M65" s="91">
        <v>4.3922090700790253E-4</v>
      </c>
      <c r="N65" s="91">
        <f t="shared" si="1"/>
        <v>5.4455053524390456E-3</v>
      </c>
      <c r="O65" s="91">
        <f>L65/'סכום נכסי הקרן'!$C$42</f>
        <v>3.563963932360077E-4</v>
      </c>
    </row>
    <row r="66" spans="2:15">
      <c r="B66" s="86" t="s">
        <v>998</v>
      </c>
      <c r="C66" s="87" t="s">
        <v>999</v>
      </c>
      <c r="D66" s="88" t="s">
        <v>118</v>
      </c>
      <c r="E66" s="88" t="s">
        <v>246</v>
      </c>
      <c r="F66" s="87" t="s">
        <v>1000</v>
      </c>
      <c r="G66" s="88" t="s">
        <v>1001</v>
      </c>
      <c r="H66" s="88" t="s">
        <v>130</v>
      </c>
      <c r="I66" s="90">
        <v>29943.745045</v>
      </c>
      <c r="J66" s="98">
        <v>4892</v>
      </c>
      <c r="K66" s="90"/>
      <c r="L66" s="90">
        <v>1464.8480076350002</v>
      </c>
      <c r="M66" s="91">
        <v>4.186935019037405E-4</v>
      </c>
      <c r="N66" s="91">
        <f t="shared" si="1"/>
        <v>1.1367241046743469E-2</v>
      </c>
      <c r="O66" s="91">
        <f>L66/'סכום נכסי הקרן'!$C$42</f>
        <v>7.4396101884081683E-4</v>
      </c>
    </row>
    <row r="67" spans="2:15">
      <c r="B67" s="86" t="s">
        <v>1002</v>
      </c>
      <c r="C67" s="87" t="s">
        <v>1003</v>
      </c>
      <c r="D67" s="88" t="s">
        <v>118</v>
      </c>
      <c r="E67" s="88" t="s">
        <v>246</v>
      </c>
      <c r="F67" s="87" t="s">
        <v>1004</v>
      </c>
      <c r="G67" s="88" t="s">
        <v>152</v>
      </c>
      <c r="H67" s="88" t="s">
        <v>130</v>
      </c>
      <c r="I67" s="90">
        <v>13786.637204000001</v>
      </c>
      <c r="J67" s="98">
        <v>3055</v>
      </c>
      <c r="K67" s="90"/>
      <c r="L67" s="90">
        <v>421.18176657699996</v>
      </c>
      <c r="M67" s="91">
        <v>1.3006261513207547E-4</v>
      </c>
      <c r="N67" s="91">
        <f t="shared" si="1"/>
        <v>3.2683764050740732E-3</v>
      </c>
      <c r="O67" s="91">
        <f>L67/'סכום נכסי הקרן'!$C$42</f>
        <v>2.139080741118613E-4</v>
      </c>
    </row>
    <row r="68" spans="2:15">
      <c r="B68" s="86" t="s">
        <v>1005</v>
      </c>
      <c r="C68" s="87" t="s">
        <v>1006</v>
      </c>
      <c r="D68" s="88" t="s">
        <v>118</v>
      </c>
      <c r="E68" s="88" t="s">
        <v>246</v>
      </c>
      <c r="F68" s="87" t="s">
        <v>1007</v>
      </c>
      <c r="G68" s="88" t="s">
        <v>1001</v>
      </c>
      <c r="H68" s="88" t="s">
        <v>130</v>
      </c>
      <c r="I68" s="90">
        <v>7653.6691329999994</v>
      </c>
      <c r="J68" s="98">
        <v>17440</v>
      </c>
      <c r="K68" s="90"/>
      <c r="L68" s="90">
        <v>1334.7998968159998</v>
      </c>
      <c r="M68" s="91">
        <v>3.3403644336277245E-4</v>
      </c>
      <c r="N68" s="91">
        <f t="shared" si="1"/>
        <v>1.0358065886147877E-2</v>
      </c>
      <c r="O68" s="91">
        <f>L68/'סכום נכסי הקרן'!$C$42</f>
        <v>6.7791271586402455E-4</v>
      </c>
    </row>
    <row r="69" spans="2:15">
      <c r="B69" s="86" t="s">
        <v>1008</v>
      </c>
      <c r="C69" s="87" t="s">
        <v>1009</v>
      </c>
      <c r="D69" s="88" t="s">
        <v>118</v>
      </c>
      <c r="E69" s="88" t="s">
        <v>246</v>
      </c>
      <c r="F69" s="87" t="s">
        <v>1010</v>
      </c>
      <c r="G69" s="88" t="s">
        <v>433</v>
      </c>
      <c r="H69" s="88" t="s">
        <v>130</v>
      </c>
      <c r="I69" s="90">
        <v>2618.378107</v>
      </c>
      <c r="J69" s="98">
        <v>18950</v>
      </c>
      <c r="K69" s="90"/>
      <c r="L69" s="90">
        <v>496.18265130700001</v>
      </c>
      <c r="M69" s="91">
        <v>1.8072911437576011E-4</v>
      </c>
      <c r="N69" s="91">
        <f t="shared" si="1"/>
        <v>3.8503843205719966E-3</v>
      </c>
      <c r="O69" s="91">
        <f>L69/'סכום נכסי הקרן'!$C$42</f>
        <v>2.5199921689723399E-4</v>
      </c>
    </row>
    <row r="70" spans="2:15">
      <c r="B70" s="86" t="s">
        <v>1011</v>
      </c>
      <c r="C70" s="87" t="s">
        <v>1012</v>
      </c>
      <c r="D70" s="88" t="s">
        <v>118</v>
      </c>
      <c r="E70" s="88" t="s">
        <v>246</v>
      </c>
      <c r="F70" s="87" t="s">
        <v>1013</v>
      </c>
      <c r="G70" s="88" t="s">
        <v>127</v>
      </c>
      <c r="H70" s="88" t="s">
        <v>130</v>
      </c>
      <c r="I70" s="90">
        <v>21913.143975999999</v>
      </c>
      <c r="J70" s="98">
        <v>1022</v>
      </c>
      <c r="K70" s="90"/>
      <c r="L70" s="90">
        <v>223.95233143900001</v>
      </c>
      <c r="M70" s="91">
        <v>1.0943273393873562E-4</v>
      </c>
      <c r="N70" s="91">
        <f t="shared" si="1"/>
        <v>1.7378732272417591E-3</v>
      </c>
      <c r="O70" s="91">
        <f>L70/'סכום נכסי הקרן'!$C$42</f>
        <v>1.1373999473032687E-4</v>
      </c>
    </row>
    <row r="71" spans="2:15">
      <c r="B71" s="86" t="s">
        <v>1014</v>
      </c>
      <c r="C71" s="87" t="s">
        <v>1015</v>
      </c>
      <c r="D71" s="88" t="s">
        <v>118</v>
      </c>
      <c r="E71" s="88" t="s">
        <v>246</v>
      </c>
      <c r="F71" s="87" t="s">
        <v>1016</v>
      </c>
      <c r="G71" s="88" t="s">
        <v>583</v>
      </c>
      <c r="H71" s="88" t="s">
        <v>130</v>
      </c>
      <c r="I71" s="90">
        <v>50327.331361999997</v>
      </c>
      <c r="J71" s="98">
        <v>765</v>
      </c>
      <c r="K71" s="90"/>
      <c r="L71" s="90">
        <v>385.0040849240001</v>
      </c>
      <c r="M71" s="91">
        <v>1.6632503680570333E-4</v>
      </c>
      <c r="N71" s="91">
        <f t="shared" si="1"/>
        <v>2.9876370889685435E-3</v>
      </c>
      <c r="O71" s="91">
        <f>L71/'סכום נכסי הקרן'!$C$42</f>
        <v>1.9553430102306249E-4</v>
      </c>
    </row>
    <row r="72" spans="2:15">
      <c r="B72" s="86" t="s">
        <v>1017</v>
      </c>
      <c r="C72" s="87" t="s">
        <v>1018</v>
      </c>
      <c r="D72" s="88" t="s">
        <v>118</v>
      </c>
      <c r="E72" s="88" t="s">
        <v>246</v>
      </c>
      <c r="F72" s="87" t="s">
        <v>674</v>
      </c>
      <c r="G72" s="88" t="s">
        <v>124</v>
      </c>
      <c r="H72" s="88" t="s">
        <v>130</v>
      </c>
      <c r="I72" s="90">
        <v>1372754.6016979998</v>
      </c>
      <c r="J72" s="98">
        <v>118.6</v>
      </c>
      <c r="K72" s="90"/>
      <c r="L72" s="90">
        <v>1628.0869576070002</v>
      </c>
      <c r="M72" s="91">
        <v>5.299275712085166E-4</v>
      </c>
      <c r="N72" s="91">
        <f t="shared" si="1"/>
        <v>1.2633977583829562E-2</v>
      </c>
      <c r="O72" s="91">
        <f>L72/'סכום נכסי הקרן'!$C$42</f>
        <v>8.2686614954563639E-4</v>
      </c>
    </row>
    <row r="73" spans="2:15">
      <c r="B73" s="86" t="s">
        <v>1019</v>
      </c>
      <c r="C73" s="87" t="s">
        <v>1020</v>
      </c>
      <c r="D73" s="88" t="s">
        <v>118</v>
      </c>
      <c r="E73" s="88" t="s">
        <v>246</v>
      </c>
      <c r="F73" s="87" t="s">
        <v>359</v>
      </c>
      <c r="G73" s="88" t="s">
        <v>280</v>
      </c>
      <c r="H73" s="88" t="s">
        <v>130</v>
      </c>
      <c r="I73" s="90">
        <v>731.59728099999995</v>
      </c>
      <c r="J73" s="98">
        <v>67500</v>
      </c>
      <c r="K73" s="90"/>
      <c r="L73" s="90">
        <v>493.82816455199998</v>
      </c>
      <c r="M73" s="91">
        <v>1.3538330141808799E-4</v>
      </c>
      <c r="N73" s="91">
        <f t="shared" si="1"/>
        <v>3.8321134703909864E-3</v>
      </c>
      <c r="O73" s="91">
        <f>L73/'סכום נכסי הקרן'!$C$42</f>
        <v>2.5080342978760407E-4</v>
      </c>
    </row>
    <row r="74" spans="2:15">
      <c r="B74" s="86" t="s">
        <v>1021</v>
      </c>
      <c r="C74" s="87" t="s">
        <v>1022</v>
      </c>
      <c r="D74" s="88" t="s">
        <v>118</v>
      </c>
      <c r="E74" s="88" t="s">
        <v>246</v>
      </c>
      <c r="F74" s="87" t="s">
        <v>1023</v>
      </c>
      <c r="G74" s="88" t="s">
        <v>481</v>
      </c>
      <c r="H74" s="88" t="s">
        <v>130</v>
      </c>
      <c r="I74" s="90">
        <v>8951.2584259999985</v>
      </c>
      <c r="J74" s="98">
        <v>5918</v>
      </c>
      <c r="K74" s="90"/>
      <c r="L74" s="90">
        <v>529.73547368499999</v>
      </c>
      <c r="M74" s="91">
        <v>1.2086398533157841E-4</v>
      </c>
      <c r="N74" s="91">
        <f t="shared" si="1"/>
        <v>4.1107546919561715E-3</v>
      </c>
      <c r="O74" s="91">
        <f>L74/'סכום נכסי הקרן'!$C$42</f>
        <v>2.6903988718603958E-4</v>
      </c>
    </row>
    <row r="75" spans="2:15">
      <c r="B75" s="86" t="s">
        <v>1024</v>
      </c>
      <c r="C75" s="87" t="s">
        <v>1025</v>
      </c>
      <c r="D75" s="88" t="s">
        <v>118</v>
      </c>
      <c r="E75" s="88" t="s">
        <v>246</v>
      </c>
      <c r="F75" s="87" t="s">
        <v>498</v>
      </c>
      <c r="G75" s="88" t="s">
        <v>280</v>
      </c>
      <c r="H75" s="88" t="s">
        <v>130</v>
      </c>
      <c r="I75" s="90">
        <v>6102.6903950000005</v>
      </c>
      <c r="J75" s="98">
        <v>9700</v>
      </c>
      <c r="K75" s="90"/>
      <c r="L75" s="90">
        <v>591.96096825799998</v>
      </c>
      <c r="M75" s="91">
        <v>1.674086750732049E-4</v>
      </c>
      <c r="N75" s="91">
        <f t="shared" si="1"/>
        <v>4.5936254009835932E-3</v>
      </c>
      <c r="O75" s="91">
        <f>L75/'סכום נכסי הקרן'!$C$42</f>
        <v>3.0064271703535855E-4</v>
      </c>
    </row>
    <row r="76" spans="2:15">
      <c r="B76" s="86" t="s">
        <v>1026</v>
      </c>
      <c r="C76" s="87" t="s">
        <v>1027</v>
      </c>
      <c r="D76" s="88" t="s">
        <v>118</v>
      </c>
      <c r="E76" s="88" t="s">
        <v>246</v>
      </c>
      <c r="F76" s="87" t="s">
        <v>1028</v>
      </c>
      <c r="G76" s="88" t="s">
        <v>1001</v>
      </c>
      <c r="H76" s="88" t="s">
        <v>130</v>
      </c>
      <c r="I76" s="90">
        <v>19719.408489000001</v>
      </c>
      <c r="J76" s="98">
        <v>7364</v>
      </c>
      <c r="K76" s="90"/>
      <c r="L76" s="90">
        <v>1452.137241124</v>
      </c>
      <c r="M76" s="91">
        <v>3.1353258665608216E-4</v>
      </c>
      <c r="N76" s="91">
        <f t="shared" si="1"/>
        <v>1.126860532067064E-2</v>
      </c>
      <c r="O76" s="91">
        <f>L76/'סכום נכסי הקרן'!$C$42</f>
        <v>7.3750552669795712E-4</v>
      </c>
    </row>
    <row r="77" spans="2:15">
      <c r="B77" s="86" t="s">
        <v>1029</v>
      </c>
      <c r="C77" s="87" t="s">
        <v>1030</v>
      </c>
      <c r="D77" s="88" t="s">
        <v>118</v>
      </c>
      <c r="E77" s="88" t="s">
        <v>246</v>
      </c>
      <c r="F77" s="87" t="s">
        <v>1031</v>
      </c>
      <c r="G77" s="88" t="s">
        <v>1032</v>
      </c>
      <c r="H77" s="88" t="s">
        <v>130</v>
      </c>
      <c r="I77" s="90">
        <v>28798.453133999999</v>
      </c>
      <c r="J77" s="98">
        <v>3500</v>
      </c>
      <c r="K77" s="90"/>
      <c r="L77" s="90">
        <v>1007.9458596779998</v>
      </c>
      <c r="M77" s="91">
        <v>2.6325702053686911E-4</v>
      </c>
      <c r="N77" s="91">
        <f t="shared" si="1"/>
        <v>7.8216739820844289E-3</v>
      </c>
      <c r="O77" s="91">
        <f>L77/'סכום נכסי הקרן'!$C$42</f>
        <v>5.1191142343368318E-4</v>
      </c>
    </row>
    <row r="78" spans="2:15">
      <c r="B78" s="86" t="s">
        <v>1033</v>
      </c>
      <c r="C78" s="87" t="s">
        <v>1034</v>
      </c>
      <c r="D78" s="88" t="s">
        <v>118</v>
      </c>
      <c r="E78" s="88" t="s">
        <v>246</v>
      </c>
      <c r="F78" s="87" t="s">
        <v>1035</v>
      </c>
      <c r="G78" s="88" t="s">
        <v>481</v>
      </c>
      <c r="H78" s="88" t="s">
        <v>130</v>
      </c>
      <c r="I78" s="90">
        <v>8200.3808219999992</v>
      </c>
      <c r="J78" s="98">
        <v>6853</v>
      </c>
      <c r="K78" s="90"/>
      <c r="L78" s="90">
        <v>561.972097727</v>
      </c>
      <c r="M78" s="91">
        <v>1.325142526518991E-4</v>
      </c>
      <c r="N78" s="91">
        <f t="shared" ref="N78:N108" si="2">IFERROR(L78/$L$11,0)</f>
        <v>4.3609113458265483E-3</v>
      </c>
      <c r="O78" s="91">
        <f>L78/'סכום נכסי הקרן'!$C$42</f>
        <v>2.854120920436582E-4</v>
      </c>
    </row>
    <row r="79" spans="2:15">
      <c r="B79" s="86" t="s">
        <v>1036</v>
      </c>
      <c r="C79" s="87" t="s">
        <v>1037</v>
      </c>
      <c r="D79" s="88" t="s">
        <v>118</v>
      </c>
      <c r="E79" s="88" t="s">
        <v>246</v>
      </c>
      <c r="F79" s="87" t="s">
        <v>626</v>
      </c>
      <c r="G79" s="88" t="s">
        <v>280</v>
      </c>
      <c r="H79" s="88" t="s">
        <v>130</v>
      </c>
      <c r="I79" s="90">
        <v>183303.46878299999</v>
      </c>
      <c r="J79" s="98">
        <v>166</v>
      </c>
      <c r="K79" s="90"/>
      <c r="L79" s="90">
        <v>304.28375818000001</v>
      </c>
      <c r="M79" s="91">
        <v>2.6566338300619931E-4</v>
      </c>
      <c r="N79" s="91">
        <f t="shared" si="2"/>
        <v>2.3612462233712607E-3</v>
      </c>
      <c r="O79" s="91">
        <f>L79/'סכום נכסי הקרן'!$C$42</f>
        <v>1.5453839140470882E-4</v>
      </c>
    </row>
    <row r="80" spans="2:15">
      <c r="B80" s="86" t="s">
        <v>1038</v>
      </c>
      <c r="C80" s="87" t="s">
        <v>1039</v>
      </c>
      <c r="D80" s="88" t="s">
        <v>118</v>
      </c>
      <c r="E80" s="88" t="s">
        <v>246</v>
      </c>
      <c r="F80" s="87" t="s">
        <v>1040</v>
      </c>
      <c r="G80" s="88" t="s">
        <v>538</v>
      </c>
      <c r="H80" s="88" t="s">
        <v>130</v>
      </c>
      <c r="I80" s="90">
        <v>4343.3924069999994</v>
      </c>
      <c r="J80" s="98">
        <v>8082</v>
      </c>
      <c r="K80" s="90"/>
      <c r="L80" s="90">
        <v>351.03297435699994</v>
      </c>
      <c r="M80" s="91">
        <v>1.7373569627999997E-4</v>
      </c>
      <c r="N80" s="91">
        <f t="shared" si="2"/>
        <v>2.7240207953817997E-3</v>
      </c>
      <c r="O80" s="91">
        <f>L80/'סכום נכסי הקרן'!$C$42</f>
        <v>1.7828119223849782E-4</v>
      </c>
    </row>
    <row r="81" spans="2:15">
      <c r="B81" s="86" t="s">
        <v>1041</v>
      </c>
      <c r="C81" s="87" t="s">
        <v>1042</v>
      </c>
      <c r="D81" s="88" t="s">
        <v>118</v>
      </c>
      <c r="E81" s="88" t="s">
        <v>246</v>
      </c>
      <c r="F81" s="87" t="s">
        <v>1043</v>
      </c>
      <c r="G81" s="88" t="s">
        <v>124</v>
      </c>
      <c r="H81" s="88" t="s">
        <v>130</v>
      </c>
      <c r="I81" s="90">
        <v>4069.5981440000005</v>
      </c>
      <c r="J81" s="98">
        <v>1781</v>
      </c>
      <c r="K81" s="90"/>
      <c r="L81" s="90">
        <v>72.479542944000002</v>
      </c>
      <c r="M81" s="91">
        <v>4.3447869568359917E-5</v>
      </c>
      <c r="N81" s="91">
        <f t="shared" si="2"/>
        <v>5.6244226794042518E-4</v>
      </c>
      <c r="O81" s="91">
        <f>L81/'סכום נכסי הקרן'!$C$42</f>
        <v>3.6810614024585437E-5</v>
      </c>
    </row>
    <row r="82" spans="2:15">
      <c r="B82" s="86" t="s">
        <v>1044</v>
      </c>
      <c r="C82" s="87" t="s">
        <v>1045</v>
      </c>
      <c r="D82" s="88" t="s">
        <v>118</v>
      </c>
      <c r="E82" s="88" t="s">
        <v>246</v>
      </c>
      <c r="F82" s="87" t="s">
        <v>1046</v>
      </c>
      <c r="G82" s="88" t="s">
        <v>154</v>
      </c>
      <c r="H82" s="88" t="s">
        <v>130</v>
      </c>
      <c r="I82" s="90">
        <v>2970.3752549999999</v>
      </c>
      <c r="J82" s="98">
        <v>6670</v>
      </c>
      <c r="K82" s="90"/>
      <c r="L82" s="90">
        <v>198.12402946399999</v>
      </c>
      <c r="M82" s="91">
        <v>9.0167221307155726E-5</v>
      </c>
      <c r="N82" s="91">
        <f t="shared" si="2"/>
        <v>1.5374452423261653E-3</v>
      </c>
      <c r="O82" s="91">
        <f>L82/'סכום נכסי הקרן'!$C$42</f>
        <v>1.0062242229134574E-4</v>
      </c>
    </row>
    <row r="83" spans="2:15">
      <c r="B83" s="86" t="s">
        <v>1047</v>
      </c>
      <c r="C83" s="87" t="s">
        <v>1048</v>
      </c>
      <c r="D83" s="88" t="s">
        <v>118</v>
      </c>
      <c r="E83" s="88" t="s">
        <v>246</v>
      </c>
      <c r="F83" s="87" t="s">
        <v>1049</v>
      </c>
      <c r="G83" s="88" t="s">
        <v>126</v>
      </c>
      <c r="H83" s="88" t="s">
        <v>130</v>
      </c>
      <c r="I83" s="90">
        <v>212849.79213600003</v>
      </c>
      <c r="J83" s="98">
        <v>277</v>
      </c>
      <c r="K83" s="90"/>
      <c r="L83" s="90">
        <v>589.5939242149999</v>
      </c>
      <c r="M83" s="91">
        <v>4.1841642710197804E-4</v>
      </c>
      <c r="N83" s="91">
        <f t="shared" si="2"/>
        <v>4.575257106071904E-3</v>
      </c>
      <c r="O83" s="91">
        <f>L83/'סכום נכסי הקרן'!$C$42</f>
        <v>2.9944055238162459E-4</v>
      </c>
    </row>
    <row r="84" spans="2:15">
      <c r="B84" s="86" t="s">
        <v>1050</v>
      </c>
      <c r="C84" s="87" t="s">
        <v>1051</v>
      </c>
      <c r="D84" s="88" t="s">
        <v>118</v>
      </c>
      <c r="E84" s="88" t="s">
        <v>246</v>
      </c>
      <c r="F84" s="87" t="s">
        <v>636</v>
      </c>
      <c r="G84" s="88" t="s">
        <v>637</v>
      </c>
      <c r="H84" s="88" t="s">
        <v>130</v>
      </c>
      <c r="I84" s="90">
        <v>6999.444418</v>
      </c>
      <c r="J84" s="98">
        <v>9351</v>
      </c>
      <c r="K84" s="90"/>
      <c r="L84" s="90">
        <v>654.51804749600001</v>
      </c>
      <c r="M84" s="91">
        <v>2.0802051132112217E-4</v>
      </c>
      <c r="N84" s="91">
        <f t="shared" si="2"/>
        <v>5.0790692116535153E-3</v>
      </c>
      <c r="O84" s="91">
        <f>L84/'סכום נכסי הקרן'!$C$42</f>
        <v>3.3241395074905093E-4</v>
      </c>
    </row>
    <row r="85" spans="2:15">
      <c r="B85" s="86" t="s">
        <v>1052</v>
      </c>
      <c r="C85" s="87" t="s">
        <v>1053</v>
      </c>
      <c r="D85" s="88" t="s">
        <v>118</v>
      </c>
      <c r="E85" s="88" t="s">
        <v>246</v>
      </c>
      <c r="F85" s="87" t="s">
        <v>1054</v>
      </c>
      <c r="G85" s="88" t="s">
        <v>124</v>
      </c>
      <c r="H85" s="88" t="s">
        <v>130</v>
      </c>
      <c r="I85" s="90">
        <v>21560.466845000003</v>
      </c>
      <c r="J85" s="98">
        <v>1623</v>
      </c>
      <c r="K85" s="90"/>
      <c r="L85" s="90">
        <v>349.92637689400004</v>
      </c>
      <c r="M85" s="91">
        <v>2.2896003554070951E-4</v>
      </c>
      <c r="N85" s="91">
        <f t="shared" si="2"/>
        <v>2.7154335835768398E-3</v>
      </c>
      <c r="O85" s="91">
        <f>L85/'סכום נכסי הקרן'!$C$42</f>
        <v>1.7771917804198796E-4</v>
      </c>
    </row>
    <row r="86" spans="2:15">
      <c r="B86" s="86" t="s">
        <v>1055</v>
      </c>
      <c r="C86" s="87" t="s">
        <v>1056</v>
      </c>
      <c r="D86" s="88" t="s">
        <v>118</v>
      </c>
      <c r="E86" s="88" t="s">
        <v>246</v>
      </c>
      <c r="F86" s="87" t="s">
        <v>1057</v>
      </c>
      <c r="G86" s="88" t="s">
        <v>154</v>
      </c>
      <c r="H86" s="88" t="s">
        <v>130</v>
      </c>
      <c r="I86" s="90">
        <v>238.04471799999999</v>
      </c>
      <c r="J86" s="98">
        <v>6433</v>
      </c>
      <c r="K86" s="90"/>
      <c r="L86" s="90">
        <v>15.313416692999999</v>
      </c>
      <c r="M86" s="91">
        <v>4.3170803665782193E-6</v>
      </c>
      <c r="N86" s="91">
        <f t="shared" si="2"/>
        <v>1.1883232792158052E-4</v>
      </c>
      <c r="O86" s="91">
        <f>L86/'סכום נכסי הקרן'!$C$42</f>
        <v>7.7773154794753074E-6</v>
      </c>
    </row>
    <row r="87" spans="2:15">
      <c r="B87" s="86" t="s">
        <v>1058</v>
      </c>
      <c r="C87" s="87" t="s">
        <v>1059</v>
      </c>
      <c r="D87" s="88" t="s">
        <v>118</v>
      </c>
      <c r="E87" s="88" t="s">
        <v>246</v>
      </c>
      <c r="F87" s="87" t="s">
        <v>592</v>
      </c>
      <c r="G87" s="88" t="s">
        <v>153</v>
      </c>
      <c r="H87" s="88" t="s">
        <v>130</v>
      </c>
      <c r="I87" s="90">
        <v>44046.810238999991</v>
      </c>
      <c r="J87" s="98">
        <v>1846</v>
      </c>
      <c r="K87" s="90"/>
      <c r="L87" s="90">
        <v>813.104117008</v>
      </c>
      <c r="M87" s="91">
        <v>2.6715268223976934E-4</v>
      </c>
      <c r="N87" s="91">
        <f t="shared" si="2"/>
        <v>6.3096993312308763E-3</v>
      </c>
      <c r="O87" s="91">
        <f>L87/'סכום נכסי הקרן'!$C$42</f>
        <v>4.1295599554357537E-4</v>
      </c>
    </row>
    <row r="88" spans="2:15">
      <c r="B88" s="86" t="s">
        <v>1060</v>
      </c>
      <c r="C88" s="87" t="s">
        <v>1061</v>
      </c>
      <c r="D88" s="88" t="s">
        <v>118</v>
      </c>
      <c r="E88" s="88" t="s">
        <v>246</v>
      </c>
      <c r="F88" s="87" t="s">
        <v>1062</v>
      </c>
      <c r="G88" s="88" t="s">
        <v>125</v>
      </c>
      <c r="H88" s="88" t="s">
        <v>130</v>
      </c>
      <c r="I88" s="90">
        <v>2957.3495280000002</v>
      </c>
      <c r="J88" s="98">
        <v>13110</v>
      </c>
      <c r="K88" s="90"/>
      <c r="L88" s="90">
        <v>387.70852315099995</v>
      </c>
      <c r="M88" s="91">
        <v>2.4137940128659524E-4</v>
      </c>
      <c r="N88" s="91">
        <f t="shared" si="2"/>
        <v>3.0086235674715027E-3</v>
      </c>
      <c r="O88" s="91">
        <f>L88/'סכום נכסי הקרן'!$C$42</f>
        <v>1.969078200559342E-4</v>
      </c>
    </row>
    <row r="89" spans="2:15">
      <c r="B89" s="86" t="s">
        <v>1063</v>
      </c>
      <c r="C89" s="87" t="s">
        <v>1064</v>
      </c>
      <c r="D89" s="88" t="s">
        <v>118</v>
      </c>
      <c r="E89" s="88" t="s">
        <v>246</v>
      </c>
      <c r="F89" s="87" t="s">
        <v>1065</v>
      </c>
      <c r="G89" s="88" t="s">
        <v>538</v>
      </c>
      <c r="H89" s="88" t="s">
        <v>130</v>
      </c>
      <c r="I89" s="90">
        <v>1212.2583200000001</v>
      </c>
      <c r="J89" s="98">
        <v>43690</v>
      </c>
      <c r="K89" s="90">
        <v>3.6367749620000001</v>
      </c>
      <c r="L89" s="90">
        <v>533.27243532700004</v>
      </c>
      <c r="M89" s="91">
        <v>1.7823758241364011E-4</v>
      </c>
      <c r="N89" s="91">
        <f t="shared" si="2"/>
        <v>4.1382015638146462E-3</v>
      </c>
      <c r="O89" s="91">
        <f>L89/'סכום נכסי הקרן'!$C$42</f>
        <v>2.7083622480814659E-4</v>
      </c>
    </row>
    <row r="90" spans="2:15">
      <c r="B90" s="86" t="s">
        <v>1066</v>
      </c>
      <c r="C90" s="87" t="s">
        <v>1067</v>
      </c>
      <c r="D90" s="88" t="s">
        <v>118</v>
      </c>
      <c r="E90" s="88" t="s">
        <v>246</v>
      </c>
      <c r="F90" s="87" t="s">
        <v>1068</v>
      </c>
      <c r="G90" s="88" t="s">
        <v>442</v>
      </c>
      <c r="H90" s="88" t="s">
        <v>130</v>
      </c>
      <c r="I90" s="90">
        <v>43140.404306999997</v>
      </c>
      <c r="J90" s="98">
        <v>881.2</v>
      </c>
      <c r="K90" s="90"/>
      <c r="L90" s="90">
        <v>380.15324274400007</v>
      </c>
      <c r="M90" s="91">
        <v>4.0421325220872499E-4</v>
      </c>
      <c r="N90" s="91">
        <f t="shared" si="2"/>
        <v>2.9499944857411986E-3</v>
      </c>
      <c r="O90" s="91">
        <f>L90/'סכום נכסי הקרן'!$C$42</f>
        <v>1.9307067512354319E-4</v>
      </c>
    </row>
    <row r="91" spans="2:15">
      <c r="B91" s="86" t="s">
        <v>1069</v>
      </c>
      <c r="C91" s="87" t="s">
        <v>1070</v>
      </c>
      <c r="D91" s="88" t="s">
        <v>118</v>
      </c>
      <c r="E91" s="88" t="s">
        <v>246</v>
      </c>
      <c r="F91" s="87" t="s">
        <v>1071</v>
      </c>
      <c r="G91" s="88" t="s">
        <v>433</v>
      </c>
      <c r="H91" s="88" t="s">
        <v>130</v>
      </c>
      <c r="I91" s="90">
        <v>1501.494299</v>
      </c>
      <c r="J91" s="98">
        <v>32200</v>
      </c>
      <c r="K91" s="90"/>
      <c r="L91" s="90">
        <v>483.481164417</v>
      </c>
      <c r="M91" s="91">
        <v>1.0999107314481751E-4</v>
      </c>
      <c r="N91" s="91">
        <f t="shared" si="2"/>
        <v>3.751820604488042E-3</v>
      </c>
      <c r="O91" s="91">
        <f>L91/'סכום נכסי הקרן'!$C$42</f>
        <v>2.4554843765035926E-4</v>
      </c>
    </row>
    <row r="92" spans="2:15">
      <c r="B92" s="86" t="s">
        <v>1072</v>
      </c>
      <c r="C92" s="87" t="s">
        <v>1073</v>
      </c>
      <c r="D92" s="88" t="s">
        <v>118</v>
      </c>
      <c r="E92" s="88" t="s">
        <v>246</v>
      </c>
      <c r="F92" s="87" t="s">
        <v>561</v>
      </c>
      <c r="G92" s="88" t="s">
        <v>298</v>
      </c>
      <c r="H92" s="88" t="s">
        <v>130</v>
      </c>
      <c r="I92" s="90">
        <v>2775.716938</v>
      </c>
      <c r="J92" s="98">
        <v>43790</v>
      </c>
      <c r="K92" s="90"/>
      <c r="L92" s="90">
        <v>1215.4864468799999</v>
      </c>
      <c r="M92" s="91">
        <v>2.6106654471032389E-4</v>
      </c>
      <c r="N92" s="91">
        <f t="shared" si="2"/>
        <v>9.4321918442868639E-3</v>
      </c>
      <c r="O92" s="91">
        <f>L92/'סכום נכסי הקרן'!$C$42</f>
        <v>6.1731628858068487E-4</v>
      </c>
    </row>
    <row r="93" spans="2:15">
      <c r="B93" s="86" t="s">
        <v>1074</v>
      </c>
      <c r="C93" s="87" t="s">
        <v>1075</v>
      </c>
      <c r="D93" s="88" t="s">
        <v>118</v>
      </c>
      <c r="E93" s="88" t="s">
        <v>246</v>
      </c>
      <c r="F93" s="87" t="s">
        <v>1076</v>
      </c>
      <c r="G93" s="88" t="s">
        <v>254</v>
      </c>
      <c r="H93" s="88" t="s">
        <v>130</v>
      </c>
      <c r="I93" s="90">
        <v>90.695813999999984</v>
      </c>
      <c r="J93" s="98">
        <v>14660</v>
      </c>
      <c r="K93" s="90"/>
      <c r="L93" s="90">
        <v>13.296006318000002</v>
      </c>
      <c r="M93" s="91">
        <v>2.5582245497091325E-6</v>
      </c>
      <c r="N93" s="91">
        <f t="shared" si="2"/>
        <v>1.0317719516835345E-4</v>
      </c>
      <c r="O93" s="91">
        <f>L93/'סכום נכסי הקרן'!$C$42</f>
        <v>6.7527213439866729E-6</v>
      </c>
    </row>
    <row r="94" spans="2:15">
      <c r="B94" s="86" t="s">
        <v>1077</v>
      </c>
      <c r="C94" s="87" t="s">
        <v>1078</v>
      </c>
      <c r="D94" s="88" t="s">
        <v>118</v>
      </c>
      <c r="E94" s="88" t="s">
        <v>246</v>
      </c>
      <c r="F94" s="87" t="s">
        <v>1079</v>
      </c>
      <c r="G94" s="88" t="s">
        <v>442</v>
      </c>
      <c r="H94" s="88" t="s">
        <v>130</v>
      </c>
      <c r="I94" s="90">
        <v>1761.771205</v>
      </c>
      <c r="J94" s="98">
        <v>15650</v>
      </c>
      <c r="K94" s="90"/>
      <c r="L94" s="90">
        <v>275.71719359299999</v>
      </c>
      <c r="M94" s="91">
        <v>1.8451817221593525E-4</v>
      </c>
      <c r="N94" s="91">
        <f t="shared" si="2"/>
        <v>2.1395692822515737E-3</v>
      </c>
      <c r="O94" s="91">
        <f>L94/'סכום נכסי הקרן'!$C$42</f>
        <v>1.4003012134245261E-4</v>
      </c>
    </row>
    <row r="95" spans="2:15">
      <c r="B95" s="86" t="s">
        <v>1080</v>
      </c>
      <c r="C95" s="87" t="s">
        <v>1081</v>
      </c>
      <c r="D95" s="88" t="s">
        <v>118</v>
      </c>
      <c r="E95" s="88" t="s">
        <v>246</v>
      </c>
      <c r="F95" s="87" t="s">
        <v>756</v>
      </c>
      <c r="G95" s="88" t="s">
        <v>153</v>
      </c>
      <c r="H95" s="88" t="s">
        <v>130</v>
      </c>
      <c r="I95" s="90">
        <v>46318.097808999999</v>
      </c>
      <c r="J95" s="98">
        <v>2549</v>
      </c>
      <c r="K95" s="90"/>
      <c r="L95" s="90">
        <v>1180.6483131479999</v>
      </c>
      <c r="M95" s="91">
        <v>2.4870064715135131E-4</v>
      </c>
      <c r="N95" s="91">
        <f t="shared" si="2"/>
        <v>9.1618474388016208E-3</v>
      </c>
      <c r="O95" s="91">
        <f>L95/'סכום נכסי הקרן'!$C$42</f>
        <v>5.9962283961486609E-4</v>
      </c>
    </row>
    <row r="96" spans="2:15">
      <c r="B96" s="86" t="s">
        <v>1082</v>
      </c>
      <c r="C96" s="87" t="s">
        <v>1083</v>
      </c>
      <c r="D96" s="88" t="s">
        <v>118</v>
      </c>
      <c r="E96" s="88" t="s">
        <v>246</v>
      </c>
      <c r="F96" s="87" t="s">
        <v>1084</v>
      </c>
      <c r="G96" s="88" t="s">
        <v>154</v>
      </c>
      <c r="H96" s="88" t="s">
        <v>130</v>
      </c>
      <c r="I96" s="90">
        <v>83.66772499999999</v>
      </c>
      <c r="J96" s="98">
        <v>8798</v>
      </c>
      <c r="K96" s="90"/>
      <c r="L96" s="90">
        <v>7.3610864459999998</v>
      </c>
      <c r="M96" s="91">
        <v>1.8733131439003334E-6</v>
      </c>
      <c r="N96" s="91">
        <f t="shared" si="2"/>
        <v>5.7122133874279582E-5</v>
      </c>
      <c r="O96" s="91">
        <f>L96/'סכום נכסי הקרן'!$C$42</f>
        <v>3.7385184972078318E-6</v>
      </c>
    </row>
    <row r="97" spans="2:15">
      <c r="B97" s="86" t="s">
        <v>1085</v>
      </c>
      <c r="C97" s="87" t="s">
        <v>1086</v>
      </c>
      <c r="D97" s="88" t="s">
        <v>118</v>
      </c>
      <c r="E97" s="88" t="s">
        <v>246</v>
      </c>
      <c r="F97" s="87" t="s">
        <v>615</v>
      </c>
      <c r="G97" s="88" t="s">
        <v>616</v>
      </c>
      <c r="H97" s="88" t="s">
        <v>130</v>
      </c>
      <c r="I97" s="90">
        <v>5549.9144679999999</v>
      </c>
      <c r="J97" s="98">
        <v>29690</v>
      </c>
      <c r="K97" s="90"/>
      <c r="L97" s="90">
        <v>1647.76960581</v>
      </c>
      <c r="M97" s="91">
        <v>3.4346431291999604E-4</v>
      </c>
      <c r="N97" s="91">
        <f t="shared" si="2"/>
        <v>1.2786715209436861E-2</v>
      </c>
      <c r="O97" s="91">
        <f>L97/'סכום נכסי הקרן'!$C$42</f>
        <v>8.368624924660398E-4</v>
      </c>
    </row>
    <row r="98" spans="2:15">
      <c r="B98" s="86" t="s">
        <v>1087</v>
      </c>
      <c r="C98" s="87" t="s">
        <v>1088</v>
      </c>
      <c r="D98" s="88" t="s">
        <v>118</v>
      </c>
      <c r="E98" s="88" t="s">
        <v>246</v>
      </c>
      <c r="F98" s="87" t="s">
        <v>851</v>
      </c>
      <c r="G98" s="88" t="s">
        <v>852</v>
      </c>
      <c r="H98" s="88" t="s">
        <v>130</v>
      </c>
      <c r="I98" s="90">
        <v>3854.0566979999999</v>
      </c>
      <c r="J98" s="98">
        <v>7615</v>
      </c>
      <c r="K98" s="90"/>
      <c r="L98" s="90">
        <v>293.48641751899999</v>
      </c>
      <c r="M98" s="91">
        <v>8.7070795987744567E-5</v>
      </c>
      <c r="N98" s="91">
        <f t="shared" si="2"/>
        <v>2.2774587086819048E-3</v>
      </c>
      <c r="O98" s="91">
        <f>L98/'סכום נכסי הקרן'!$C$42</f>
        <v>1.4905468216179702E-4</v>
      </c>
    </row>
    <row r="99" spans="2:15">
      <c r="B99" s="86" t="s">
        <v>1089</v>
      </c>
      <c r="C99" s="87" t="s">
        <v>1090</v>
      </c>
      <c r="D99" s="88" t="s">
        <v>118</v>
      </c>
      <c r="E99" s="88" t="s">
        <v>246</v>
      </c>
      <c r="F99" s="87" t="s">
        <v>806</v>
      </c>
      <c r="G99" s="88" t="s">
        <v>583</v>
      </c>
      <c r="H99" s="88" t="s">
        <v>130</v>
      </c>
      <c r="I99" s="90">
        <v>8698.0431440000011</v>
      </c>
      <c r="J99" s="98">
        <v>3382</v>
      </c>
      <c r="K99" s="90"/>
      <c r="L99" s="90">
        <v>294.167819119</v>
      </c>
      <c r="M99" s="91">
        <v>1.6060342465809072E-4</v>
      </c>
      <c r="N99" s="91">
        <f t="shared" si="2"/>
        <v>2.2827463946373523E-3</v>
      </c>
      <c r="O99" s="91">
        <f>L99/'סכום נכסי הקרן'!$C$42</f>
        <v>1.4940074962131061E-4</v>
      </c>
    </row>
    <row r="100" spans="2:15">
      <c r="B100" s="86" t="s">
        <v>1091</v>
      </c>
      <c r="C100" s="87" t="s">
        <v>1092</v>
      </c>
      <c r="D100" s="88" t="s">
        <v>118</v>
      </c>
      <c r="E100" s="88" t="s">
        <v>246</v>
      </c>
      <c r="F100" s="87" t="s">
        <v>420</v>
      </c>
      <c r="G100" s="88" t="s">
        <v>280</v>
      </c>
      <c r="H100" s="88" t="s">
        <v>130</v>
      </c>
      <c r="I100" s="90">
        <v>3656.540626</v>
      </c>
      <c r="J100" s="98">
        <v>20750</v>
      </c>
      <c r="K100" s="90"/>
      <c r="L100" s="90">
        <v>758.73217985400015</v>
      </c>
      <c r="M100" s="91">
        <v>2.9973700867838229E-4</v>
      </c>
      <c r="N100" s="91">
        <f t="shared" si="2"/>
        <v>5.8877723377226826E-3</v>
      </c>
      <c r="O100" s="91">
        <f>L100/'סכום נכסי הקרן'!$C$42</f>
        <v>3.8534179833635377E-4</v>
      </c>
    </row>
    <row r="101" spans="2:15">
      <c r="B101" s="86" t="s">
        <v>1093</v>
      </c>
      <c r="C101" s="87" t="s">
        <v>1094</v>
      </c>
      <c r="D101" s="88" t="s">
        <v>118</v>
      </c>
      <c r="E101" s="88" t="s">
        <v>246</v>
      </c>
      <c r="F101" s="87" t="s">
        <v>423</v>
      </c>
      <c r="G101" s="88" t="s">
        <v>280</v>
      </c>
      <c r="H101" s="88" t="s">
        <v>130</v>
      </c>
      <c r="I101" s="90">
        <v>42777.574198000002</v>
      </c>
      <c r="J101" s="98">
        <v>1742</v>
      </c>
      <c r="K101" s="90"/>
      <c r="L101" s="90">
        <v>745.18534251599988</v>
      </c>
      <c r="M101" s="91">
        <v>2.2098423382833958E-4</v>
      </c>
      <c r="N101" s="91">
        <f t="shared" si="2"/>
        <v>5.7826486903275569E-3</v>
      </c>
      <c r="O101" s="91">
        <f>L101/'סכום נכסי הקרן'!$C$42</f>
        <v>3.7846168595915159E-4</v>
      </c>
    </row>
    <row r="102" spans="2:15">
      <c r="B102" s="86" t="s">
        <v>1095</v>
      </c>
      <c r="C102" s="87" t="s">
        <v>1096</v>
      </c>
      <c r="D102" s="88" t="s">
        <v>118</v>
      </c>
      <c r="E102" s="88" t="s">
        <v>246</v>
      </c>
      <c r="F102" s="87" t="s">
        <v>1097</v>
      </c>
      <c r="G102" s="88" t="s">
        <v>433</v>
      </c>
      <c r="H102" s="88" t="s">
        <v>130</v>
      </c>
      <c r="I102" s="90">
        <v>2853.0995429999998</v>
      </c>
      <c r="J102" s="98">
        <v>6630</v>
      </c>
      <c r="K102" s="90"/>
      <c r="L102" s="90">
        <v>189.16049969300002</v>
      </c>
      <c r="M102" s="91">
        <v>5.8896107526296616E-5</v>
      </c>
      <c r="N102" s="91">
        <f t="shared" si="2"/>
        <v>1.4678881258160909E-3</v>
      </c>
      <c r="O102" s="91">
        <f>L102/'סכום נכסי הקרן'!$C$42</f>
        <v>9.6070061427907459E-5</v>
      </c>
    </row>
    <row r="103" spans="2:15">
      <c r="B103" s="86" t="s">
        <v>1098</v>
      </c>
      <c r="C103" s="87" t="s">
        <v>1099</v>
      </c>
      <c r="D103" s="88" t="s">
        <v>118</v>
      </c>
      <c r="E103" s="88" t="s">
        <v>246</v>
      </c>
      <c r="F103" s="87" t="s">
        <v>1100</v>
      </c>
      <c r="G103" s="88" t="s">
        <v>433</v>
      </c>
      <c r="H103" s="88" t="s">
        <v>130</v>
      </c>
      <c r="I103" s="90">
        <v>1343.4359259999997</v>
      </c>
      <c r="J103" s="98">
        <v>24600</v>
      </c>
      <c r="K103" s="90"/>
      <c r="L103" s="90">
        <v>330.485237987</v>
      </c>
      <c r="M103" s="91">
        <v>9.752298149559257E-5</v>
      </c>
      <c r="N103" s="91">
        <f t="shared" si="2"/>
        <v>2.5645700734875684E-3</v>
      </c>
      <c r="O103" s="91">
        <f>L103/'סכום נכסי הקרן'!$C$42</f>
        <v>1.6784549187571541E-4</v>
      </c>
    </row>
    <row r="104" spans="2:15">
      <c r="B104" s="86" t="s">
        <v>1101</v>
      </c>
      <c r="C104" s="87" t="s">
        <v>1102</v>
      </c>
      <c r="D104" s="88" t="s">
        <v>118</v>
      </c>
      <c r="E104" s="88" t="s">
        <v>246</v>
      </c>
      <c r="F104" s="87" t="s">
        <v>1103</v>
      </c>
      <c r="G104" s="88" t="s">
        <v>124</v>
      </c>
      <c r="H104" s="88" t="s">
        <v>130</v>
      </c>
      <c r="I104" s="90">
        <v>132526.77162300001</v>
      </c>
      <c r="J104" s="98">
        <v>232.4</v>
      </c>
      <c r="K104" s="90"/>
      <c r="L104" s="90">
        <v>307.99221723999995</v>
      </c>
      <c r="M104" s="91">
        <v>1.1791989864201034E-4</v>
      </c>
      <c r="N104" s="91">
        <f t="shared" si="2"/>
        <v>2.3900239175943345E-3</v>
      </c>
      <c r="O104" s="91">
        <f>L104/'סכום נכסי הקרן'!$C$42</f>
        <v>1.5642182843450777E-4</v>
      </c>
    </row>
    <row r="105" spans="2:15">
      <c r="B105" s="86" t="s">
        <v>1104</v>
      </c>
      <c r="C105" s="87" t="s">
        <v>1105</v>
      </c>
      <c r="D105" s="88" t="s">
        <v>118</v>
      </c>
      <c r="E105" s="88" t="s">
        <v>246</v>
      </c>
      <c r="F105" s="87" t="s">
        <v>1106</v>
      </c>
      <c r="G105" s="88" t="s">
        <v>637</v>
      </c>
      <c r="H105" s="88" t="s">
        <v>130</v>
      </c>
      <c r="I105" s="90">
        <v>100069.945809</v>
      </c>
      <c r="J105" s="98">
        <v>306</v>
      </c>
      <c r="K105" s="90"/>
      <c r="L105" s="90">
        <v>306.21403417499999</v>
      </c>
      <c r="M105" s="91">
        <v>1.0915414210360816E-4</v>
      </c>
      <c r="N105" s="91">
        <f t="shared" si="2"/>
        <v>2.3762251921158289E-3</v>
      </c>
      <c r="O105" s="91">
        <f>L105/'סכום נכסי הקרן'!$C$42</f>
        <v>1.555187320874276E-4</v>
      </c>
    </row>
    <row r="106" spans="2:15">
      <c r="B106" s="86" t="s">
        <v>1107</v>
      </c>
      <c r="C106" s="87" t="s">
        <v>1108</v>
      </c>
      <c r="D106" s="88" t="s">
        <v>118</v>
      </c>
      <c r="E106" s="88" t="s">
        <v>246</v>
      </c>
      <c r="F106" s="87" t="s">
        <v>432</v>
      </c>
      <c r="G106" s="88" t="s">
        <v>433</v>
      </c>
      <c r="H106" s="88" t="s">
        <v>130</v>
      </c>
      <c r="I106" s="90">
        <v>95924.770810000002</v>
      </c>
      <c r="J106" s="98">
        <v>2029</v>
      </c>
      <c r="K106" s="90"/>
      <c r="L106" s="90">
        <v>1946.3135997229999</v>
      </c>
      <c r="M106" s="91">
        <v>3.6108353736248795E-4</v>
      </c>
      <c r="N106" s="91">
        <f t="shared" si="2"/>
        <v>1.5103420781740975E-2</v>
      </c>
      <c r="O106" s="91">
        <f>L106/'סכום נכסי הקרן'!$C$42</f>
        <v>9.8848579585497707E-4</v>
      </c>
    </row>
    <row r="107" spans="2:15">
      <c r="B107" s="86" t="s">
        <v>1109</v>
      </c>
      <c r="C107" s="87" t="s">
        <v>1110</v>
      </c>
      <c r="D107" s="88" t="s">
        <v>118</v>
      </c>
      <c r="E107" s="88" t="s">
        <v>246</v>
      </c>
      <c r="F107" s="87" t="s">
        <v>1111</v>
      </c>
      <c r="G107" s="88" t="s">
        <v>125</v>
      </c>
      <c r="H107" s="88" t="s">
        <v>130</v>
      </c>
      <c r="I107" s="90">
        <v>1179.1727559999999</v>
      </c>
      <c r="J107" s="98">
        <v>35260</v>
      </c>
      <c r="K107" s="90"/>
      <c r="L107" s="90">
        <v>415.77631363900002</v>
      </c>
      <c r="M107" s="91">
        <v>1.3733666651098689E-4</v>
      </c>
      <c r="N107" s="91">
        <f t="shared" si="2"/>
        <v>3.2264300146002409E-3</v>
      </c>
      <c r="O107" s="91">
        <f>L107/'סכום נכסי הקרן'!$C$42</f>
        <v>2.1116277476743091E-4</v>
      </c>
    </row>
    <row r="108" spans="2:15">
      <c r="B108" s="86" t="s">
        <v>1112</v>
      </c>
      <c r="C108" s="87" t="s">
        <v>1113</v>
      </c>
      <c r="D108" s="88" t="s">
        <v>118</v>
      </c>
      <c r="E108" s="88" t="s">
        <v>246</v>
      </c>
      <c r="F108" s="87" t="s">
        <v>1114</v>
      </c>
      <c r="G108" s="88" t="s">
        <v>653</v>
      </c>
      <c r="H108" s="88" t="s">
        <v>130</v>
      </c>
      <c r="I108" s="90">
        <v>13233.362619</v>
      </c>
      <c r="J108" s="98">
        <v>1780</v>
      </c>
      <c r="K108" s="90"/>
      <c r="L108" s="90">
        <v>235.55385461200001</v>
      </c>
      <c r="M108" s="91">
        <v>1.3222153406228335E-4</v>
      </c>
      <c r="N108" s="91">
        <f t="shared" si="2"/>
        <v>1.8279012094825839E-3</v>
      </c>
      <c r="O108" s="91">
        <f>L108/'סכום נכסי הקרן'!$C$42</f>
        <v>1.1963212890049605E-4</v>
      </c>
    </row>
    <row r="109" spans="2:15">
      <c r="B109" s="92"/>
      <c r="C109" s="87"/>
      <c r="D109" s="87"/>
      <c r="E109" s="87"/>
      <c r="F109" s="87"/>
      <c r="G109" s="87"/>
      <c r="H109" s="87"/>
      <c r="I109" s="90"/>
      <c r="J109" s="98"/>
      <c r="K109" s="87"/>
      <c r="L109" s="87"/>
      <c r="M109" s="87"/>
      <c r="N109" s="91"/>
      <c r="O109" s="87"/>
    </row>
    <row r="110" spans="2:15">
      <c r="B110" s="85" t="s">
        <v>27</v>
      </c>
      <c r="C110" s="80"/>
      <c r="D110" s="81"/>
      <c r="E110" s="81"/>
      <c r="F110" s="80"/>
      <c r="G110" s="81"/>
      <c r="H110" s="81"/>
      <c r="I110" s="83"/>
      <c r="J110" s="100"/>
      <c r="K110" s="83"/>
      <c r="L110" s="83">
        <f>SUM(L111:L178)</f>
        <v>6471.8285160630012</v>
      </c>
      <c r="M110" s="84"/>
      <c r="N110" s="84">
        <f t="shared" ref="N110:N141" si="3">IFERROR(L110/$L$11,0)</f>
        <v>5.0221479888585857E-2</v>
      </c>
      <c r="O110" s="84">
        <f>L110/'סכום נכסי הקרן'!$C$42</f>
        <v>3.2868858144175423E-3</v>
      </c>
    </row>
    <row r="111" spans="2:15">
      <c r="B111" s="86" t="s">
        <v>1115</v>
      </c>
      <c r="C111" s="87" t="s">
        <v>1116</v>
      </c>
      <c r="D111" s="88" t="s">
        <v>118</v>
      </c>
      <c r="E111" s="88" t="s">
        <v>246</v>
      </c>
      <c r="F111" s="87" t="s">
        <v>1117</v>
      </c>
      <c r="G111" s="88" t="s">
        <v>1118</v>
      </c>
      <c r="H111" s="88" t="s">
        <v>130</v>
      </c>
      <c r="I111" s="90">
        <v>80954.183223</v>
      </c>
      <c r="J111" s="98">
        <v>176.1</v>
      </c>
      <c r="K111" s="90"/>
      <c r="L111" s="90">
        <v>142.56031665099999</v>
      </c>
      <c r="M111" s="91">
        <v>2.7270789505355912E-4</v>
      </c>
      <c r="N111" s="91">
        <f t="shared" si="3"/>
        <v>1.1062700530195771E-3</v>
      </c>
      <c r="O111" s="91">
        <f>L111/'סכום נכסי הקרן'!$C$42</f>
        <v>7.2402950933578682E-5</v>
      </c>
    </row>
    <row r="112" spans="2:15">
      <c r="B112" s="86" t="s">
        <v>1119</v>
      </c>
      <c r="C112" s="87" t="s">
        <v>1120</v>
      </c>
      <c r="D112" s="88" t="s">
        <v>118</v>
      </c>
      <c r="E112" s="88" t="s">
        <v>246</v>
      </c>
      <c r="F112" s="87" t="s">
        <v>566</v>
      </c>
      <c r="G112" s="88" t="s">
        <v>567</v>
      </c>
      <c r="H112" s="88" t="s">
        <v>130</v>
      </c>
      <c r="I112" s="90">
        <v>32794.545400000003</v>
      </c>
      <c r="J112" s="98">
        <v>521.79999999999995</v>
      </c>
      <c r="K112" s="90"/>
      <c r="L112" s="90">
        <v>171.12193788099998</v>
      </c>
      <c r="M112" s="91">
        <v>1.989289799138998E-4</v>
      </c>
      <c r="N112" s="91">
        <f t="shared" si="3"/>
        <v>1.3279086336197383E-3</v>
      </c>
      <c r="O112" s="91">
        <f>L112/'סכום נכסי הקרן'!$C$42</f>
        <v>8.6908710383886713E-5</v>
      </c>
    </row>
    <row r="113" spans="2:15">
      <c r="B113" s="86" t="s">
        <v>1121</v>
      </c>
      <c r="C113" s="87" t="s">
        <v>1122</v>
      </c>
      <c r="D113" s="88" t="s">
        <v>118</v>
      </c>
      <c r="E113" s="88" t="s">
        <v>246</v>
      </c>
      <c r="F113" s="87" t="s">
        <v>1123</v>
      </c>
      <c r="G113" s="88" t="s">
        <v>1124</v>
      </c>
      <c r="H113" s="88" t="s">
        <v>130</v>
      </c>
      <c r="I113" s="90">
        <v>1117.6334709999999</v>
      </c>
      <c r="J113" s="98">
        <v>2109</v>
      </c>
      <c r="K113" s="90"/>
      <c r="L113" s="90">
        <v>23.570889894</v>
      </c>
      <c r="M113" s="91">
        <v>2.5008603073262982E-4</v>
      </c>
      <c r="N113" s="91">
        <f t="shared" si="3"/>
        <v>1.8291043556384445E-4</v>
      </c>
      <c r="O113" s="91">
        <f>L113/'סכום נכסי הקרן'!$C$42</f>
        <v>1.1971087218008763E-5</v>
      </c>
    </row>
    <row r="114" spans="2:15">
      <c r="B114" s="86" t="s">
        <v>1125</v>
      </c>
      <c r="C114" s="87" t="s">
        <v>1126</v>
      </c>
      <c r="D114" s="88" t="s">
        <v>118</v>
      </c>
      <c r="E114" s="88" t="s">
        <v>246</v>
      </c>
      <c r="F114" s="87" t="s">
        <v>1127</v>
      </c>
      <c r="G114" s="88" t="s">
        <v>126</v>
      </c>
      <c r="H114" s="88" t="s">
        <v>130</v>
      </c>
      <c r="I114" s="90">
        <v>14608.665908999999</v>
      </c>
      <c r="J114" s="98">
        <v>491.3</v>
      </c>
      <c r="K114" s="90"/>
      <c r="L114" s="90">
        <v>71.772375601999997</v>
      </c>
      <c r="M114" s="91">
        <v>2.655564902507055E-4</v>
      </c>
      <c r="N114" s="91">
        <f t="shared" si="3"/>
        <v>5.5695463946634405E-4</v>
      </c>
      <c r="O114" s="91">
        <f>L114/'סכום נכסי הקרן'!$C$42</f>
        <v>3.6451460765337282E-5</v>
      </c>
    </row>
    <row r="115" spans="2:15">
      <c r="B115" s="86" t="s">
        <v>1128</v>
      </c>
      <c r="C115" s="87" t="s">
        <v>1129</v>
      </c>
      <c r="D115" s="88" t="s">
        <v>118</v>
      </c>
      <c r="E115" s="88" t="s">
        <v>246</v>
      </c>
      <c r="F115" s="87" t="s">
        <v>1130</v>
      </c>
      <c r="G115" s="88" t="s">
        <v>126</v>
      </c>
      <c r="H115" s="88" t="s">
        <v>130</v>
      </c>
      <c r="I115" s="90">
        <v>6423.8807500000003</v>
      </c>
      <c r="J115" s="98">
        <v>2967</v>
      </c>
      <c r="K115" s="90"/>
      <c r="L115" s="90">
        <v>190.59654186899999</v>
      </c>
      <c r="M115" s="91">
        <v>3.801709220777768E-4</v>
      </c>
      <c r="N115" s="91">
        <f t="shared" si="3"/>
        <v>1.4790318332060723E-3</v>
      </c>
      <c r="O115" s="91">
        <f>L115/'סכום נכסי הקרן'!$C$42</f>
        <v>9.6799392658715621E-5</v>
      </c>
    </row>
    <row r="116" spans="2:15">
      <c r="B116" s="86" t="s">
        <v>1131</v>
      </c>
      <c r="C116" s="87" t="s">
        <v>1132</v>
      </c>
      <c r="D116" s="88" t="s">
        <v>118</v>
      </c>
      <c r="E116" s="88" t="s">
        <v>246</v>
      </c>
      <c r="F116" s="87" t="s">
        <v>1133</v>
      </c>
      <c r="G116" s="88" t="s">
        <v>538</v>
      </c>
      <c r="H116" s="88" t="s">
        <v>130</v>
      </c>
      <c r="I116" s="90">
        <v>2108.4266700000003</v>
      </c>
      <c r="J116" s="98">
        <v>9900</v>
      </c>
      <c r="K116" s="90"/>
      <c r="L116" s="90">
        <v>208.73424033000001</v>
      </c>
      <c r="M116" s="91">
        <v>5.271066675000001E-4</v>
      </c>
      <c r="N116" s="91">
        <f t="shared" si="3"/>
        <v>1.6197806271865524E-3</v>
      </c>
      <c r="O116" s="91">
        <f>L116/'סכום נכסי הקרן'!$C$42</f>
        <v>1.0601109281882898E-4</v>
      </c>
    </row>
    <row r="117" spans="2:15">
      <c r="B117" s="86" t="s">
        <v>1134</v>
      </c>
      <c r="C117" s="87" t="s">
        <v>1135</v>
      </c>
      <c r="D117" s="88" t="s">
        <v>118</v>
      </c>
      <c r="E117" s="88" t="s">
        <v>246</v>
      </c>
      <c r="F117" s="87" t="s">
        <v>1136</v>
      </c>
      <c r="G117" s="88" t="s">
        <v>125</v>
      </c>
      <c r="H117" s="88" t="s">
        <v>130</v>
      </c>
      <c r="I117" s="90">
        <v>8032.1016</v>
      </c>
      <c r="J117" s="98">
        <v>628.1</v>
      </c>
      <c r="K117" s="90"/>
      <c r="L117" s="90">
        <v>50.449630149999997</v>
      </c>
      <c r="M117" s="91">
        <v>1.4212998266609472E-4</v>
      </c>
      <c r="N117" s="91">
        <f t="shared" si="3"/>
        <v>3.9148983624586435E-4</v>
      </c>
      <c r="O117" s="91">
        <f>L117/'סכום נכסי הקרן'!$C$42</f>
        <v>2.5622151957685204E-5</v>
      </c>
    </row>
    <row r="118" spans="2:15">
      <c r="B118" s="86" t="s">
        <v>1137</v>
      </c>
      <c r="C118" s="87" t="s">
        <v>1138</v>
      </c>
      <c r="D118" s="88" t="s">
        <v>118</v>
      </c>
      <c r="E118" s="88" t="s">
        <v>246</v>
      </c>
      <c r="F118" s="87" t="s">
        <v>1139</v>
      </c>
      <c r="G118" s="88" t="s">
        <v>637</v>
      </c>
      <c r="H118" s="88" t="s">
        <v>130</v>
      </c>
      <c r="I118" s="90">
        <v>648.48845600000004</v>
      </c>
      <c r="J118" s="98">
        <v>5349</v>
      </c>
      <c r="K118" s="90"/>
      <c r="L118" s="90">
        <v>34.687647523999999</v>
      </c>
      <c r="M118" s="91">
        <v>5.046879661491156E-5</v>
      </c>
      <c r="N118" s="91">
        <f t="shared" si="3"/>
        <v>2.6917663040439599E-4</v>
      </c>
      <c r="O118" s="91">
        <f>L118/'סכום נכסי הקרן'!$C$42</f>
        <v>1.761702064558249E-5</v>
      </c>
    </row>
    <row r="119" spans="2:15">
      <c r="B119" s="86" t="s">
        <v>1140</v>
      </c>
      <c r="C119" s="87" t="s">
        <v>1141</v>
      </c>
      <c r="D119" s="88" t="s">
        <v>118</v>
      </c>
      <c r="E119" s="88" t="s">
        <v>246</v>
      </c>
      <c r="F119" s="87" t="s">
        <v>1142</v>
      </c>
      <c r="G119" s="88" t="s">
        <v>1143</v>
      </c>
      <c r="H119" s="88" t="s">
        <v>130</v>
      </c>
      <c r="I119" s="90">
        <v>7319.4098780000004</v>
      </c>
      <c r="J119" s="98">
        <v>284.8</v>
      </c>
      <c r="K119" s="90"/>
      <c r="L119" s="90">
        <v>20.845679347000001</v>
      </c>
      <c r="M119" s="91">
        <v>3.7683587814163336E-4</v>
      </c>
      <c r="N119" s="91">
        <f t="shared" si="3"/>
        <v>1.6176276356687675E-4</v>
      </c>
      <c r="O119" s="91">
        <f>L119/'סכום נכסי הקרן'!$C$42</f>
        <v>1.0587018424158141E-5</v>
      </c>
    </row>
    <row r="120" spans="2:15">
      <c r="B120" s="86" t="s">
        <v>1144</v>
      </c>
      <c r="C120" s="87" t="s">
        <v>1145</v>
      </c>
      <c r="D120" s="88" t="s">
        <v>118</v>
      </c>
      <c r="E120" s="88" t="s">
        <v>246</v>
      </c>
      <c r="F120" s="87" t="s">
        <v>1146</v>
      </c>
      <c r="G120" s="88" t="s">
        <v>152</v>
      </c>
      <c r="H120" s="88" t="s">
        <v>130</v>
      </c>
      <c r="I120" s="90">
        <v>584.77046399999995</v>
      </c>
      <c r="J120" s="98">
        <v>2845</v>
      </c>
      <c r="K120" s="90"/>
      <c r="L120" s="90">
        <v>16.636719687999999</v>
      </c>
      <c r="M120" s="91">
        <v>5.7733758894488786E-5</v>
      </c>
      <c r="N120" s="91">
        <f t="shared" si="3"/>
        <v>1.2910117768868257E-4</v>
      </c>
      <c r="O120" s="91">
        <f>L120/'סכום נכסי הקרן'!$C$42</f>
        <v>8.4493891958363373E-6</v>
      </c>
    </row>
    <row r="121" spans="2:15">
      <c r="B121" s="86" t="s">
        <v>1147</v>
      </c>
      <c r="C121" s="87" t="s">
        <v>1148</v>
      </c>
      <c r="D121" s="88" t="s">
        <v>118</v>
      </c>
      <c r="E121" s="88" t="s">
        <v>246</v>
      </c>
      <c r="F121" s="87" t="s">
        <v>1149</v>
      </c>
      <c r="G121" s="88" t="s">
        <v>1124</v>
      </c>
      <c r="H121" s="88" t="s">
        <v>130</v>
      </c>
      <c r="I121" s="90">
        <v>4393.0899650000001</v>
      </c>
      <c r="J121" s="98">
        <v>492.5</v>
      </c>
      <c r="K121" s="90"/>
      <c r="L121" s="90">
        <v>21.635968064</v>
      </c>
      <c r="M121" s="91">
        <v>8.4611259765750827E-5</v>
      </c>
      <c r="N121" s="91">
        <f t="shared" si="3"/>
        <v>1.6789541507463581E-4</v>
      </c>
      <c r="O121" s="91">
        <f>L121/'סכום נכסי הקרן'!$C$42</f>
        <v>1.0988387027599094E-5</v>
      </c>
    </row>
    <row r="122" spans="2:15">
      <c r="B122" s="86" t="s">
        <v>1150</v>
      </c>
      <c r="C122" s="87" t="s">
        <v>1151</v>
      </c>
      <c r="D122" s="88" t="s">
        <v>118</v>
      </c>
      <c r="E122" s="88" t="s">
        <v>246</v>
      </c>
      <c r="F122" s="87" t="s">
        <v>1152</v>
      </c>
      <c r="G122" s="88" t="s">
        <v>538</v>
      </c>
      <c r="H122" s="88" t="s">
        <v>130</v>
      </c>
      <c r="I122" s="90">
        <v>4605.2690400000001</v>
      </c>
      <c r="J122" s="98">
        <v>2258</v>
      </c>
      <c r="K122" s="90"/>
      <c r="L122" s="90">
        <v>103.98697491900001</v>
      </c>
      <c r="M122" s="91">
        <v>1.6451047436476411E-4</v>
      </c>
      <c r="N122" s="91">
        <f t="shared" si="3"/>
        <v>8.0694038116238033E-4</v>
      </c>
      <c r="O122" s="91">
        <f>L122/'סכום נכסי הקרן'!$C$42</f>
        <v>5.2812479795644609E-5</v>
      </c>
    </row>
    <row r="123" spans="2:15">
      <c r="B123" s="86" t="s">
        <v>1153</v>
      </c>
      <c r="C123" s="87" t="s">
        <v>1154</v>
      </c>
      <c r="D123" s="88" t="s">
        <v>118</v>
      </c>
      <c r="E123" s="88" t="s">
        <v>246</v>
      </c>
      <c r="F123" s="87" t="s">
        <v>1155</v>
      </c>
      <c r="G123" s="88" t="s">
        <v>126</v>
      </c>
      <c r="H123" s="88" t="s">
        <v>130</v>
      </c>
      <c r="I123" s="90">
        <v>2458.479045</v>
      </c>
      <c r="J123" s="98">
        <v>1997</v>
      </c>
      <c r="K123" s="90"/>
      <c r="L123" s="90">
        <v>49.09582652000001</v>
      </c>
      <c r="M123" s="91">
        <v>3.7219202229083609E-4</v>
      </c>
      <c r="N123" s="91">
        <f t="shared" si="3"/>
        <v>3.8098430112416131E-4</v>
      </c>
      <c r="O123" s="91">
        <f>L123/'סכום נכסי הקרן'!$C$42</f>
        <v>2.4934587703485699E-5</v>
      </c>
    </row>
    <row r="124" spans="2:15">
      <c r="B124" s="86" t="s">
        <v>1156</v>
      </c>
      <c r="C124" s="87" t="s">
        <v>1157</v>
      </c>
      <c r="D124" s="88" t="s">
        <v>118</v>
      </c>
      <c r="E124" s="88" t="s">
        <v>246</v>
      </c>
      <c r="F124" s="87" t="s">
        <v>1158</v>
      </c>
      <c r="G124" s="88" t="s">
        <v>538</v>
      </c>
      <c r="H124" s="88" t="s">
        <v>130</v>
      </c>
      <c r="I124" s="90">
        <v>1071.810532</v>
      </c>
      <c r="J124" s="98">
        <v>14640</v>
      </c>
      <c r="K124" s="90"/>
      <c r="L124" s="90">
        <v>156.91306183099999</v>
      </c>
      <c r="M124" s="91">
        <v>2.11777823969663E-4</v>
      </c>
      <c r="N124" s="91">
        <f t="shared" si="3"/>
        <v>1.2176475565511232E-3</v>
      </c>
      <c r="O124" s="91">
        <f>L124/'סכום נכסי הקרן'!$C$42</f>
        <v>7.969236449158658E-5</v>
      </c>
    </row>
    <row r="125" spans="2:15">
      <c r="B125" s="86" t="s">
        <v>1159</v>
      </c>
      <c r="C125" s="87" t="s">
        <v>1160</v>
      </c>
      <c r="D125" s="88" t="s">
        <v>118</v>
      </c>
      <c r="E125" s="88" t="s">
        <v>246</v>
      </c>
      <c r="F125" s="87" t="s">
        <v>1161</v>
      </c>
      <c r="G125" s="88" t="s">
        <v>1162</v>
      </c>
      <c r="H125" s="88" t="s">
        <v>130</v>
      </c>
      <c r="I125" s="90">
        <v>3300.9862620000004</v>
      </c>
      <c r="J125" s="98">
        <v>503</v>
      </c>
      <c r="K125" s="90"/>
      <c r="L125" s="90">
        <v>16.603960896</v>
      </c>
      <c r="M125" s="91">
        <v>1.1221345208632227E-4</v>
      </c>
      <c r="N125" s="91">
        <f t="shared" si="3"/>
        <v>1.288469690041479E-4</v>
      </c>
      <c r="O125" s="91">
        <f>L125/'סכום נכסי הקרן'!$C$42</f>
        <v>8.4327517944504693E-6</v>
      </c>
    </row>
    <row r="126" spans="2:15">
      <c r="B126" s="86" t="s">
        <v>1163</v>
      </c>
      <c r="C126" s="87" t="s">
        <v>1164</v>
      </c>
      <c r="D126" s="88" t="s">
        <v>118</v>
      </c>
      <c r="E126" s="88" t="s">
        <v>246</v>
      </c>
      <c r="F126" s="87" t="s">
        <v>1165</v>
      </c>
      <c r="G126" s="88" t="s">
        <v>637</v>
      </c>
      <c r="H126" s="88" t="s">
        <v>130</v>
      </c>
      <c r="I126" s="90">
        <v>6693.4179999999997</v>
      </c>
      <c r="J126" s="98">
        <v>1292</v>
      </c>
      <c r="K126" s="90"/>
      <c r="L126" s="90">
        <v>86.47896055999999</v>
      </c>
      <c r="M126" s="91">
        <v>1.4691228451082844E-4</v>
      </c>
      <c r="N126" s="91">
        <f t="shared" si="3"/>
        <v>6.7107794462883605E-4</v>
      </c>
      <c r="O126" s="91">
        <f>L126/'סכום נכסי הקרן'!$C$42</f>
        <v>4.3920581023545628E-5</v>
      </c>
    </row>
    <row r="127" spans="2:15">
      <c r="B127" s="86" t="s">
        <v>1166</v>
      </c>
      <c r="C127" s="87" t="s">
        <v>1167</v>
      </c>
      <c r="D127" s="88" t="s">
        <v>118</v>
      </c>
      <c r="E127" s="88" t="s">
        <v>246</v>
      </c>
      <c r="F127" s="87" t="s">
        <v>1168</v>
      </c>
      <c r="G127" s="88" t="s">
        <v>1032</v>
      </c>
      <c r="H127" s="88" t="s">
        <v>130</v>
      </c>
      <c r="I127" s="90">
        <v>6782.1626820000001</v>
      </c>
      <c r="J127" s="98">
        <v>111.5</v>
      </c>
      <c r="K127" s="90"/>
      <c r="L127" s="90">
        <v>7.5621114070000006</v>
      </c>
      <c r="M127" s="91">
        <v>6.9169930685987602E-5</v>
      </c>
      <c r="N127" s="91">
        <f t="shared" si="3"/>
        <v>5.8682090385937414E-5</v>
      </c>
      <c r="O127" s="91">
        <f>L127/'סכום נכסי הקרן'!$C$42</f>
        <v>3.8406142327506966E-6</v>
      </c>
    </row>
    <row r="128" spans="2:15">
      <c r="B128" s="86" t="s">
        <v>1169</v>
      </c>
      <c r="C128" s="87" t="s">
        <v>1170</v>
      </c>
      <c r="D128" s="88" t="s">
        <v>118</v>
      </c>
      <c r="E128" s="88" t="s">
        <v>246</v>
      </c>
      <c r="F128" s="87" t="s">
        <v>1171</v>
      </c>
      <c r="G128" s="88" t="s">
        <v>1162</v>
      </c>
      <c r="H128" s="88" t="s">
        <v>130</v>
      </c>
      <c r="I128" s="90">
        <v>7364.6272629999994</v>
      </c>
      <c r="J128" s="98">
        <v>4395</v>
      </c>
      <c r="K128" s="90"/>
      <c r="L128" s="90">
        <v>323.675368236</v>
      </c>
      <c r="M128" s="91">
        <v>2.9779257864952457E-4</v>
      </c>
      <c r="N128" s="91">
        <f t="shared" si="3"/>
        <v>2.511725388883381E-3</v>
      </c>
      <c r="O128" s="91">
        <f>L128/'סכום נכסי הקרן'!$C$42</f>
        <v>1.6438692306057484E-4</v>
      </c>
    </row>
    <row r="129" spans="2:15">
      <c r="B129" s="86" t="s">
        <v>1172</v>
      </c>
      <c r="C129" s="87" t="s">
        <v>1173</v>
      </c>
      <c r="D129" s="88" t="s">
        <v>118</v>
      </c>
      <c r="E129" s="88" t="s">
        <v>246</v>
      </c>
      <c r="F129" s="87" t="s">
        <v>1174</v>
      </c>
      <c r="G129" s="88" t="s">
        <v>762</v>
      </c>
      <c r="H129" s="88" t="s">
        <v>130</v>
      </c>
      <c r="I129" s="90">
        <v>2035.2341450000001</v>
      </c>
      <c r="J129" s="98">
        <v>7824</v>
      </c>
      <c r="K129" s="90"/>
      <c r="L129" s="90">
        <v>159.23671944</v>
      </c>
      <c r="M129" s="91">
        <v>2.299850063636932E-4</v>
      </c>
      <c r="N129" s="91">
        <f t="shared" si="3"/>
        <v>1.235679172127573E-3</v>
      </c>
      <c r="O129" s="91">
        <f>L129/'סכום נכסי הקרן'!$C$42</f>
        <v>8.087249422055407E-5</v>
      </c>
    </row>
    <row r="130" spans="2:15">
      <c r="B130" s="86" t="s">
        <v>1175</v>
      </c>
      <c r="C130" s="87" t="s">
        <v>1176</v>
      </c>
      <c r="D130" s="88" t="s">
        <v>118</v>
      </c>
      <c r="E130" s="88" t="s">
        <v>246</v>
      </c>
      <c r="F130" s="87" t="s">
        <v>1177</v>
      </c>
      <c r="G130" s="88" t="s">
        <v>125</v>
      </c>
      <c r="H130" s="88" t="s">
        <v>130</v>
      </c>
      <c r="I130" s="90">
        <v>27710.750519999998</v>
      </c>
      <c r="J130" s="98">
        <v>232.9</v>
      </c>
      <c r="K130" s="90"/>
      <c r="L130" s="90">
        <v>64.538337960999996</v>
      </c>
      <c r="M130" s="91">
        <v>1.8505511414439237E-4</v>
      </c>
      <c r="N130" s="91">
        <f t="shared" si="3"/>
        <v>5.0081840609751509E-4</v>
      </c>
      <c r="O130" s="91">
        <f>L130/'סכום נכסי הקרן'!$C$42</f>
        <v>3.2777467295925962E-5</v>
      </c>
    </row>
    <row r="131" spans="2:15">
      <c r="B131" s="86" t="s">
        <v>1178</v>
      </c>
      <c r="C131" s="87" t="s">
        <v>1179</v>
      </c>
      <c r="D131" s="88" t="s">
        <v>118</v>
      </c>
      <c r="E131" s="88" t="s">
        <v>246</v>
      </c>
      <c r="F131" s="87" t="s">
        <v>1180</v>
      </c>
      <c r="G131" s="88" t="s">
        <v>152</v>
      </c>
      <c r="H131" s="88" t="s">
        <v>130</v>
      </c>
      <c r="I131" s="90">
        <v>3235.3477939999998</v>
      </c>
      <c r="J131" s="98">
        <v>479.4</v>
      </c>
      <c r="K131" s="90"/>
      <c r="L131" s="90">
        <v>15.510257331999998</v>
      </c>
      <c r="M131" s="91">
        <v>2.1251651384529265E-4</v>
      </c>
      <c r="N131" s="91">
        <f t="shared" si="3"/>
        <v>1.2035981403593891E-4</v>
      </c>
      <c r="O131" s="91">
        <f>L131/'סכום נכסי הקרן'!$C$42</f>
        <v>7.8772860986634023E-6</v>
      </c>
    </row>
    <row r="132" spans="2:15">
      <c r="B132" s="86" t="s">
        <v>1181</v>
      </c>
      <c r="C132" s="87" t="s">
        <v>1182</v>
      </c>
      <c r="D132" s="88" t="s">
        <v>118</v>
      </c>
      <c r="E132" s="88" t="s">
        <v>246</v>
      </c>
      <c r="F132" s="87" t="s">
        <v>1183</v>
      </c>
      <c r="G132" s="88" t="s">
        <v>126</v>
      </c>
      <c r="H132" s="88" t="s">
        <v>130</v>
      </c>
      <c r="I132" s="90">
        <v>26104.330199999997</v>
      </c>
      <c r="J132" s="98">
        <v>429.8</v>
      </c>
      <c r="K132" s="90"/>
      <c r="L132" s="90">
        <v>112.19641120000001</v>
      </c>
      <c r="M132" s="91">
        <v>3.2739445334039013E-4</v>
      </c>
      <c r="N132" s="91">
        <f t="shared" si="3"/>
        <v>8.7064572163293979E-4</v>
      </c>
      <c r="O132" s="91">
        <f>L132/'סכום נכסי הקרן'!$C$42</f>
        <v>5.6981854739589892E-5</v>
      </c>
    </row>
    <row r="133" spans="2:15">
      <c r="B133" s="86" t="s">
        <v>1184</v>
      </c>
      <c r="C133" s="87" t="s">
        <v>1185</v>
      </c>
      <c r="D133" s="88" t="s">
        <v>118</v>
      </c>
      <c r="E133" s="88" t="s">
        <v>246</v>
      </c>
      <c r="F133" s="87" t="s">
        <v>1186</v>
      </c>
      <c r="G133" s="88" t="s">
        <v>152</v>
      </c>
      <c r="H133" s="88" t="s">
        <v>130</v>
      </c>
      <c r="I133" s="90">
        <v>27010.013242000001</v>
      </c>
      <c r="J133" s="98">
        <v>174.8</v>
      </c>
      <c r="K133" s="90"/>
      <c r="L133" s="90">
        <v>47.213503141999986</v>
      </c>
      <c r="M133" s="91">
        <v>2.4972385919013216E-4</v>
      </c>
      <c r="N133" s="91">
        <f t="shared" si="3"/>
        <v>3.6637744535883735E-4</v>
      </c>
      <c r="O133" s="91">
        <f>L133/'סכום נכסי הקרן'!$C$42</f>
        <v>2.3978600999891997E-5</v>
      </c>
    </row>
    <row r="134" spans="2:15">
      <c r="B134" s="86" t="s">
        <v>1187</v>
      </c>
      <c r="C134" s="87" t="s">
        <v>1188</v>
      </c>
      <c r="D134" s="88" t="s">
        <v>118</v>
      </c>
      <c r="E134" s="88" t="s">
        <v>246</v>
      </c>
      <c r="F134" s="87" t="s">
        <v>1189</v>
      </c>
      <c r="G134" s="88" t="s">
        <v>442</v>
      </c>
      <c r="H134" s="88" t="s">
        <v>130</v>
      </c>
      <c r="I134" s="90">
        <v>9058.4861799999999</v>
      </c>
      <c r="J134" s="98">
        <v>934</v>
      </c>
      <c r="K134" s="90"/>
      <c r="L134" s="90">
        <v>84.606260978000023</v>
      </c>
      <c r="M134" s="91">
        <v>2.6462167120561858E-4</v>
      </c>
      <c r="N134" s="91">
        <f t="shared" si="3"/>
        <v>6.565457696552032E-4</v>
      </c>
      <c r="O134" s="91">
        <f>L134/'סכום נכסי הקרן'!$C$42</f>
        <v>4.2969482014129065E-5</v>
      </c>
    </row>
    <row r="135" spans="2:15">
      <c r="B135" s="86" t="s">
        <v>1190</v>
      </c>
      <c r="C135" s="87" t="s">
        <v>1191</v>
      </c>
      <c r="D135" s="88" t="s">
        <v>118</v>
      </c>
      <c r="E135" s="88" t="s">
        <v>246</v>
      </c>
      <c r="F135" s="87" t="s">
        <v>1192</v>
      </c>
      <c r="G135" s="88" t="s">
        <v>154</v>
      </c>
      <c r="H135" s="88" t="s">
        <v>130</v>
      </c>
      <c r="I135" s="90">
        <v>2247.2816270000003</v>
      </c>
      <c r="J135" s="98">
        <v>2186</v>
      </c>
      <c r="K135" s="90"/>
      <c r="L135" s="90">
        <v>49.125576352999992</v>
      </c>
      <c r="M135" s="91">
        <v>1.9135676718606099E-4</v>
      </c>
      <c r="N135" s="91">
        <f t="shared" si="3"/>
        <v>3.8121516024473124E-4</v>
      </c>
      <c r="O135" s="91">
        <f>L135/'סכום נכסי הקרן'!$C$42</f>
        <v>2.4949696927073165E-5</v>
      </c>
    </row>
    <row r="136" spans="2:15">
      <c r="B136" s="86" t="s">
        <v>1193</v>
      </c>
      <c r="C136" s="87" t="s">
        <v>1194</v>
      </c>
      <c r="D136" s="88" t="s">
        <v>118</v>
      </c>
      <c r="E136" s="88" t="s">
        <v>246</v>
      </c>
      <c r="F136" s="87" t="s">
        <v>690</v>
      </c>
      <c r="G136" s="88" t="s">
        <v>127</v>
      </c>
      <c r="H136" s="88" t="s">
        <v>130</v>
      </c>
      <c r="I136" s="90">
        <v>10670.041220999999</v>
      </c>
      <c r="J136" s="98">
        <v>1011</v>
      </c>
      <c r="K136" s="90"/>
      <c r="L136" s="90">
        <v>107.874116747</v>
      </c>
      <c r="M136" s="91">
        <v>1.5669194680518396E-4</v>
      </c>
      <c r="N136" s="91">
        <f t="shared" si="3"/>
        <v>8.3710465616664757E-4</v>
      </c>
      <c r="O136" s="91">
        <f>L136/'סכום נכסי הקרן'!$C$42</f>
        <v>5.4786665499324939E-5</v>
      </c>
    </row>
    <row r="137" spans="2:15">
      <c r="B137" s="86" t="s">
        <v>1195</v>
      </c>
      <c r="C137" s="87" t="s">
        <v>1196</v>
      </c>
      <c r="D137" s="88" t="s">
        <v>118</v>
      </c>
      <c r="E137" s="88" t="s">
        <v>246</v>
      </c>
      <c r="F137" s="87" t="s">
        <v>1197</v>
      </c>
      <c r="G137" s="88" t="s">
        <v>442</v>
      </c>
      <c r="H137" s="88" t="s">
        <v>130</v>
      </c>
      <c r="I137" s="90">
        <v>5655.4328569999998</v>
      </c>
      <c r="J137" s="98">
        <v>785.9</v>
      </c>
      <c r="K137" s="90"/>
      <c r="L137" s="90">
        <v>44.446046820000007</v>
      </c>
      <c r="M137" s="91">
        <v>3.72563877759125E-4</v>
      </c>
      <c r="N137" s="91">
        <f t="shared" si="3"/>
        <v>3.4490194555643978E-4</v>
      </c>
      <c r="O137" s="91">
        <f>L137/'סכום נכסי הקרן'!$C$42</f>
        <v>2.2573076594505646E-5</v>
      </c>
    </row>
    <row r="138" spans="2:15">
      <c r="B138" s="86" t="s">
        <v>1198</v>
      </c>
      <c r="C138" s="87" t="s">
        <v>1199</v>
      </c>
      <c r="D138" s="88" t="s">
        <v>118</v>
      </c>
      <c r="E138" s="88" t="s">
        <v>246</v>
      </c>
      <c r="F138" s="87" t="s">
        <v>1200</v>
      </c>
      <c r="G138" s="88" t="s">
        <v>152</v>
      </c>
      <c r="H138" s="88" t="s">
        <v>130</v>
      </c>
      <c r="I138" s="90">
        <v>6802.5207129999999</v>
      </c>
      <c r="J138" s="98">
        <v>617.79999999999995</v>
      </c>
      <c r="K138" s="90"/>
      <c r="L138" s="90">
        <v>42.025972968000012</v>
      </c>
      <c r="M138" s="91">
        <v>3.4644696044328776E-4</v>
      </c>
      <c r="N138" s="91">
        <f t="shared" si="3"/>
        <v>3.2612213858450751E-4</v>
      </c>
      <c r="O138" s="91">
        <f>L138/'סכום נכסי הקרן'!$C$42</f>
        <v>2.1343979378125669E-5</v>
      </c>
    </row>
    <row r="139" spans="2:15">
      <c r="B139" s="86" t="s">
        <v>1201</v>
      </c>
      <c r="C139" s="87" t="s">
        <v>1202</v>
      </c>
      <c r="D139" s="88" t="s">
        <v>118</v>
      </c>
      <c r="E139" s="88" t="s">
        <v>246</v>
      </c>
      <c r="F139" s="87" t="s">
        <v>1203</v>
      </c>
      <c r="G139" s="88" t="s">
        <v>1032</v>
      </c>
      <c r="H139" s="88" t="s">
        <v>130</v>
      </c>
      <c r="I139" s="90">
        <v>28160.193459000002</v>
      </c>
      <c r="J139" s="98">
        <v>41.8</v>
      </c>
      <c r="K139" s="90"/>
      <c r="L139" s="90">
        <v>11.770960859000001</v>
      </c>
      <c r="M139" s="91">
        <v>3.0960392880068896E-4</v>
      </c>
      <c r="N139" s="91">
        <f t="shared" si="3"/>
        <v>9.1342821056268717E-5</v>
      </c>
      <c r="O139" s="91">
        <f>L139/'סכום נכסי הקרן'!$C$42</f>
        <v>5.9781874895917902E-6</v>
      </c>
    </row>
    <row r="140" spans="2:15">
      <c r="B140" s="86" t="s">
        <v>1204</v>
      </c>
      <c r="C140" s="87" t="s">
        <v>1205</v>
      </c>
      <c r="D140" s="88" t="s">
        <v>118</v>
      </c>
      <c r="E140" s="88" t="s">
        <v>246</v>
      </c>
      <c r="F140" s="87" t="s">
        <v>1206</v>
      </c>
      <c r="G140" s="88" t="s">
        <v>433</v>
      </c>
      <c r="H140" s="88" t="s">
        <v>130</v>
      </c>
      <c r="I140" s="90">
        <v>16918.259910000001</v>
      </c>
      <c r="J140" s="98">
        <v>87.1</v>
      </c>
      <c r="K140" s="90"/>
      <c r="L140" s="90">
        <v>14.735804370999999</v>
      </c>
      <c r="M140" s="91">
        <v>9.6758688687236346E-5</v>
      </c>
      <c r="N140" s="91">
        <f t="shared" si="3"/>
        <v>1.1435004821643637E-4</v>
      </c>
      <c r="O140" s="91">
        <f>L140/'סכום נכסי הקרן'!$C$42</f>
        <v>7.4839600942542057E-6</v>
      </c>
    </row>
    <row r="141" spans="2:15">
      <c r="B141" s="86" t="s">
        <v>1207</v>
      </c>
      <c r="C141" s="87" t="s">
        <v>1208</v>
      </c>
      <c r="D141" s="88" t="s">
        <v>118</v>
      </c>
      <c r="E141" s="88" t="s">
        <v>246</v>
      </c>
      <c r="F141" s="87" t="s">
        <v>1209</v>
      </c>
      <c r="G141" s="88" t="s">
        <v>653</v>
      </c>
      <c r="H141" s="88" t="s">
        <v>130</v>
      </c>
      <c r="I141" s="90">
        <v>3923.1628919999998</v>
      </c>
      <c r="J141" s="98">
        <v>1998</v>
      </c>
      <c r="K141" s="90"/>
      <c r="L141" s="90">
        <v>78.384794576999994</v>
      </c>
      <c r="M141" s="91">
        <v>2.7561321865639249E-4</v>
      </c>
      <c r="N141" s="91">
        <f t="shared" si="3"/>
        <v>6.0826710328451127E-4</v>
      </c>
      <c r="O141" s="91">
        <f>L141/'סכום נכסי הקרן'!$C$42</f>
        <v>3.9809749087404022E-5</v>
      </c>
    </row>
    <row r="142" spans="2:15">
      <c r="B142" s="86" t="s">
        <v>1210</v>
      </c>
      <c r="C142" s="87" t="s">
        <v>1211</v>
      </c>
      <c r="D142" s="88" t="s">
        <v>118</v>
      </c>
      <c r="E142" s="88" t="s">
        <v>246</v>
      </c>
      <c r="F142" s="87" t="s">
        <v>1212</v>
      </c>
      <c r="G142" s="88" t="s">
        <v>1213</v>
      </c>
      <c r="H142" s="88" t="s">
        <v>130</v>
      </c>
      <c r="I142" s="90">
        <v>24030.377979000001</v>
      </c>
      <c r="J142" s="98">
        <v>567.5</v>
      </c>
      <c r="K142" s="90"/>
      <c r="L142" s="90">
        <v>136.37239504999999</v>
      </c>
      <c r="M142" s="91">
        <v>2.5537246629705015E-4</v>
      </c>
      <c r="N142" s="91">
        <f t="shared" ref="N142:N178" si="4">IFERROR(L142/$L$11,0)</f>
        <v>1.0582516947665042E-3</v>
      </c>
      <c r="O142" s="91">
        <f>L142/'סכום נכסי הקרן'!$C$42</f>
        <v>6.9260254602769908E-5</v>
      </c>
    </row>
    <row r="143" spans="2:15">
      <c r="B143" s="86" t="s">
        <v>1214</v>
      </c>
      <c r="C143" s="87" t="s">
        <v>1215</v>
      </c>
      <c r="D143" s="88" t="s">
        <v>118</v>
      </c>
      <c r="E143" s="88" t="s">
        <v>246</v>
      </c>
      <c r="F143" s="87" t="s">
        <v>1216</v>
      </c>
      <c r="G143" s="88" t="s">
        <v>762</v>
      </c>
      <c r="H143" s="88" t="s">
        <v>130</v>
      </c>
      <c r="I143" s="90">
        <v>3391.368489</v>
      </c>
      <c r="J143" s="98">
        <v>194.8</v>
      </c>
      <c r="K143" s="90"/>
      <c r="L143" s="90">
        <v>6.6063858279999996</v>
      </c>
      <c r="M143" s="91">
        <v>4.6107706599392351E-5</v>
      </c>
      <c r="N143" s="91">
        <f t="shared" si="4"/>
        <v>5.1265646512984774E-5</v>
      </c>
      <c r="O143" s="91">
        <f>L143/'סכום נכסי הקרן'!$C$42</f>
        <v>3.3552242320276746E-6</v>
      </c>
    </row>
    <row r="144" spans="2:15">
      <c r="B144" s="86" t="s">
        <v>1217</v>
      </c>
      <c r="C144" s="87" t="s">
        <v>1218</v>
      </c>
      <c r="D144" s="88" t="s">
        <v>118</v>
      </c>
      <c r="E144" s="88" t="s">
        <v>246</v>
      </c>
      <c r="F144" s="87" t="s">
        <v>1219</v>
      </c>
      <c r="G144" s="88" t="s">
        <v>637</v>
      </c>
      <c r="H144" s="88" t="s">
        <v>130</v>
      </c>
      <c r="I144" s="90">
        <v>7661.3732579999996</v>
      </c>
      <c r="J144" s="98">
        <v>477.5</v>
      </c>
      <c r="K144" s="90"/>
      <c r="L144" s="90">
        <v>36.583057302999997</v>
      </c>
      <c r="M144" s="91">
        <v>1.0534219010689367E-4</v>
      </c>
      <c r="N144" s="91">
        <f t="shared" si="4"/>
        <v>2.8388503682468604E-4</v>
      </c>
      <c r="O144" s="91">
        <f>L144/'סכום נכסי הקרן'!$C$42</f>
        <v>1.857965361702798E-5</v>
      </c>
    </row>
    <row r="145" spans="2:15">
      <c r="B145" s="86" t="s">
        <v>1220</v>
      </c>
      <c r="C145" s="87" t="s">
        <v>1221</v>
      </c>
      <c r="D145" s="88" t="s">
        <v>118</v>
      </c>
      <c r="E145" s="88" t="s">
        <v>246</v>
      </c>
      <c r="F145" s="87" t="s">
        <v>1222</v>
      </c>
      <c r="G145" s="88" t="s">
        <v>433</v>
      </c>
      <c r="H145" s="88" t="s">
        <v>130</v>
      </c>
      <c r="I145" s="90">
        <v>11250.397375999999</v>
      </c>
      <c r="J145" s="98">
        <v>517.5</v>
      </c>
      <c r="K145" s="90"/>
      <c r="L145" s="90">
        <v>58.220806418999999</v>
      </c>
      <c r="M145" s="91">
        <v>9.076125769329786E-5</v>
      </c>
      <c r="N145" s="91">
        <f t="shared" si="4"/>
        <v>4.5179427288777612E-4</v>
      </c>
      <c r="O145" s="91">
        <f>L145/'סכום נכסי הקרן'!$C$42</f>
        <v>2.9568945198037137E-5</v>
      </c>
    </row>
    <row r="146" spans="2:15">
      <c r="B146" s="86" t="s">
        <v>1223</v>
      </c>
      <c r="C146" s="87" t="s">
        <v>1224</v>
      </c>
      <c r="D146" s="88" t="s">
        <v>118</v>
      </c>
      <c r="E146" s="88" t="s">
        <v>246</v>
      </c>
      <c r="F146" s="87" t="s">
        <v>1225</v>
      </c>
      <c r="G146" s="88" t="s">
        <v>616</v>
      </c>
      <c r="H146" s="88" t="s">
        <v>130</v>
      </c>
      <c r="I146" s="90">
        <v>2698.9601660000003</v>
      </c>
      <c r="J146" s="98">
        <v>9226</v>
      </c>
      <c r="K146" s="90"/>
      <c r="L146" s="90">
        <v>249.00606495899999</v>
      </c>
      <c r="M146" s="91">
        <v>4.5515389133651788E-5</v>
      </c>
      <c r="N146" s="91">
        <f t="shared" si="4"/>
        <v>1.9322905501027933E-3</v>
      </c>
      <c r="O146" s="91">
        <f>L146/'סכום נכסי הקרן'!$C$42</f>
        <v>1.2646418250827812E-4</v>
      </c>
    </row>
    <row r="147" spans="2:15">
      <c r="B147" s="86" t="s">
        <v>1226</v>
      </c>
      <c r="C147" s="87" t="s">
        <v>1227</v>
      </c>
      <c r="D147" s="88" t="s">
        <v>118</v>
      </c>
      <c r="E147" s="88" t="s">
        <v>246</v>
      </c>
      <c r="F147" s="87" t="s">
        <v>1228</v>
      </c>
      <c r="G147" s="88" t="s">
        <v>126</v>
      </c>
      <c r="H147" s="88" t="s">
        <v>130</v>
      </c>
      <c r="I147" s="90">
        <v>3926.4158930000003</v>
      </c>
      <c r="J147" s="98">
        <v>1431</v>
      </c>
      <c r="K147" s="90"/>
      <c r="L147" s="90">
        <v>56.187011426999995</v>
      </c>
      <c r="M147" s="91">
        <v>3.4069642330942758E-4</v>
      </c>
      <c r="N147" s="91">
        <f t="shared" si="4"/>
        <v>4.3601199527724857E-4</v>
      </c>
      <c r="O147" s="91">
        <f>L147/'סכום נכסי הקרן'!$C$42</f>
        <v>2.8536029710235424E-5</v>
      </c>
    </row>
    <row r="148" spans="2:15">
      <c r="B148" s="86" t="s">
        <v>1229</v>
      </c>
      <c r="C148" s="87" t="s">
        <v>1230</v>
      </c>
      <c r="D148" s="88" t="s">
        <v>118</v>
      </c>
      <c r="E148" s="88" t="s">
        <v>246</v>
      </c>
      <c r="F148" s="87" t="s">
        <v>1231</v>
      </c>
      <c r="G148" s="88" t="s">
        <v>583</v>
      </c>
      <c r="H148" s="88" t="s">
        <v>130</v>
      </c>
      <c r="I148" s="90">
        <v>1647.015901</v>
      </c>
      <c r="J148" s="98">
        <v>27470</v>
      </c>
      <c r="K148" s="90"/>
      <c r="L148" s="90">
        <v>452.4352677760001</v>
      </c>
      <c r="M148" s="91">
        <v>4.5121349808448431E-4</v>
      </c>
      <c r="N148" s="91">
        <f t="shared" si="4"/>
        <v>3.5109040119193041E-3</v>
      </c>
      <c r="O148" s="91">
        <f>L148/'סכום נכסי הקרן'!$C$42</f>
        <v>2.2978097455829755E-4</v>
      </c>
    </row>
    <row r="149" spans="2:15">
      <c r="B149" s="86" t="s">
        <v>1232</v>
      </c>
      <c r="C149" s="87" t="s">
        <v>1233</v>
      </c>
      <c r="D149" s="88" t="s">
        <v>118</v>
      </c>
      <c r="E149" s="88" t="s">
        <v>246</v>
      </c>
      <c r="F149" s="87" t="s">
        <v>1234</v>
      </c>
      <c r="G149" s="88" t="s">
        <v>1032</v>
      </c>
      <c r="H149" s="88" t="s">
        <v>130</v>
      </c>
      <c r="I149" s="90">
        <v>4789.1405790000008</v>
      </c>
      <c r="J149" s="98">
        <v>764.2</v>
      </c>
      <c r="K149" s="90"/>
      <c r="L149" s="90">
        <v>36.598612305000003</v>
      </c>
      <c r="M149" s="91">
        <v>2.1895673397464579E-4</v>
      </c>
      <c r="N149" s="91">
        <f t="shared" si="4"/>
        <v>2.8400574385797211E-4</v>
      </c>
      <c r="O149" s="91">
        <f>L149/'סכום נכסי הקרן'!$C$42</f>
        <v>1.8587553627865747E-5</v>
      </c>
    </row>
    <row r="150" spans="2:15">
      <c r="B150" s="86" t="s">
        <v>1235</v>
      </c>
      <c r="C150" s="87" t="s">
        <v>1236</v>
      </c>
      <c r="D150" s="88" t="s">
        <v>118</v>
      </c>
      <c r="E150" s="88" t="s">
        <v>246</v>
      </c>
      <c r="F150" s="87" t="s">
        <v>1237</v>
      </c>
      <c r="G150" s="88" t="s">
        <v>653</v>
      </c>
      <c r="H150" s="88" t="s">
        <v>130</v>
      </c>
      <c r="I150" s="90">
        <v>165.448475</v>
      </c>
      <c r="J150" s="98">
        <v>11570</v>
      </c>
      <c r="K150" s="90"/>
      <c r="L150" s="90">
        <v>19.142388567999998</v>
      </c>
      <c r="M150" s="91">
        <v>4.9761573845713339E-5</v>
      </c>
      <c r="N150" s="91">
        <f t="shared" si="4"/>
        <v>1.4854520327620331E-4</v>
      </c>
      <c r="O150" s="91">
        <f>L150/'סכום נכסי הקרן'!$C$42</f>
        <v>9.7219580651841908E-6</v>
      </c>
    </row>
    <row r="151" spans="2:15">
      <c r="B151" s="86" t="s">
        <v>1238</v>
      </c>
      <c r="C151" s="87" t="s">
        <v>1239</v>
      </c>
      <c r="D151" s="88" t="s">
        <v>118</v>
      </c>
      <c r="E151" s="88" t="s">
        <v>246</v>
      </c>
      <c r="F151" s="87" t="s">
        <v>1240</v>
      </c>
      <c r="G151" s="88" t="s">
        <v>125</v>
      </c>
      <c r="H151" s="88" t="s">
        <v>130</v>
      </c>
      <c r="I151" s="90">
        <v>10640.068095000001</v>
      </c>
      <c r="J151" s="98">
        <v>1324</v>
      </c>
      <c r="K151" s="90"/>
      <c r="L151" s="90">
        <v>140.874501584</v>
      </c>
      <c r="M151" s="91">
        <v>2.6855223018453736E-4</v>
      </c>
      <c r="N151" s="91">
        <f t="shared" si="4"/>
        <v>1.0931881044986792E-3</v>
      </c>
      <c r="O151" s="91">
        <f>L151/'סכום נכסי הקרן'!$C$42</f>
        <v>7.1546766067786784E-5</v>
      </c>
    </row>
    <row r="152" spans="2:15">
      <c r="B152" s="86" t="s">
        <v>1243</v>
      </c>
      <c r="C152" s="87" t="s">
        <v>1244</v>
      </c>
      <c r="D152" s="88" t="s">
        <v>118</v>
      </c>
      <c r="E152" s="88" t="s">
        <v>246</v>
      </c>
      <c r="F152" s="87" t="s">
        <v>1245</v>
      </c>
      <c r="G152" s="88" t="s">
        <v>433</v>
      </c>
      <c r="H152" s="88" t="s">
        <v>130</v>
      </c>
      <c r="I152" s="90">
        <v>14965.066990999998</v>
      </c>
      <c r="J152" s="98">
        <v>587.6</v>
      </c>
      <c r="K152" s="90"/>
      <c r="L152" s="90">
        <v>87.934733626999986</v>
      </c>
      <c r="M152" s="91">
        <v>1.0782320761345301E-4</v>
      </c>
      <c r="N152" s="91">
        <f t="shared" si="4"/>
        <v>6.823747640092051E-4</v>
      </c>
      <c r="O152" s="91">
        <f>L152/'סכום נכסי הקרן'!$C$42</f>
        <v>4.4659933098628766E-5</v>
      </c>
    </row>
    <row r="153" spans="2:15">
      <c r="B153" s="86" t="s">
        <v>1246</v>
      </c>
      <c r="C153" s="87" t="s">
        <v>1247</v>
      </c>
      <c r="D153" s="88" t="s">
        <v>118</v>
      </c>
      <c r="E153" s="88" t="s">
        <v>246</v>
      </c>
      <c r="F153" s="87" t="s">
        <v>633</v>
      </c>
      <c r="G153" s="88" t="s">
        <v>298</v>
      </c>
      <c r="H153" s="88" t="s">
        <v>130</v>
      </c>
      <c r="I153" s="90">
        <v>39985.475118999995</v>
      </c>
      <c r="J153" s="98">
        <v>370</v>
      </c>
      <c r="K153" s="90"/>
      <c r="L153" s="90">
        <v>147.94625794200002</v>
      </c>
      <c r="M153" s="91">
        <v>7.6657316168129161E-5</v>
      </c>
      <c r="N153" s="91">
        <f t="shared" si="4"/>
        <v>1.1480650328395321E-3</v>
      </c>
      <c r="O153" s="91">
        <f>L153/'סכום נכסי הקרן'!$C$42</f>
        <v>7.5138340782480764E-5</v>
      </c>
    </row>
    <row r="154" spans="2:15">
      <c r="B154" s="86" t="s">
        <v>1248</v>
      </c>
      <c r="C154" s="87" t="s">
        <v>1249</v>
      </c>
      <c r="D154" s="88" t="s">
        <v>118</v>
      </c>
      <c r="E154" s="88" t="s">
        <v>246</v>
      </c>
      <c r="F154" s="87" t="s">
        <v>1250</v>
      </c>
      <c r="G154" s="88" t="s">
        <v>152</v>
      </c>
      <c r="H154" s="88" t="s">
        <v>130</v>
      </c>
      <c r="I154" s="90">
        <v>2208.8279400000001</v>
      </c>
      <c r="J154" s="98">
        <v>514.5</v>
      </c>
      <c r="K154" s="90"/>
      <c r="L154" s="90">
        <v>11.364419751</v>
      </c>
      <c r="M154" s="91">
        <v>2.9138495808821803E-4</v>
      </c>
      <c r="N154" s="91">
        <f t="shared" si="4"/>
        <v>8.8188056366717612E-5</v>
      </c>
      <c r="O154" s="91">
        <f>L154/'סכום נכסי הקרן'!$C$42</f>
        <v>5.7717150533172151E-6</v>
      </c>
    </row>
    <row r="155" spans="2:15">
      <c r="B155" s="86" t="s">
        <v>1251</v>
      </c>
      <c r="C155" s="87" t="s">
        <v>1252</v>
      </c>
      <c r="D155" s="88" t="s">
        <v>118</v>
      </c>
      <c r="E155" s="88" t="s">
        <v>246</v>
      </c>
      <c r="F155" s="87" t="s">
        <v>1253</v>
      </c>
      <c r="G155" s="88" t="s">
        <v>637</v>
      </c>
      <c r="H155" s="88" t="s">
        <v>130</v>
      </c>
      <c r="I155" s="90">
        <v>7234.9924900000005</v>
      </c>
      <c r="J155" s="98">
        <v>911.3</v>
      </c>
      <c r="K155" s="90"/>
      <c r="L155" s="90">
        <v>65.932486569000005</v>
      </c>
      <c r="M155" s="91">
        <v>2.5873526530637936E-4</v>
      </c>
      <c r="N155" s="91">
        <f t="shared" si="4"/>
        <v>5.1163701881331756E-4</v>
      </c>
      <c r="O155" s="91">
        <f>L155/'סכום נכסי הקרן'!$C$42</f>
        <v>3.348552179264999E-5</v>
      </c>
    </row>
    <row r="156" spans="2:15">
      <c r="B156" s="86" t="s">
        <v>1254</v>
      </c>
      <c r="C156" s="87" t="s">
        <v>1255</v>
      </c>
      <c r="D156" s="88" t="s">
        <v>118</v>
      </c>
      <c r="E156" s="88" t="s">
        <v>246</v>
      </c>
      <c r="F156" s="87" t="s">
        <v>1256</v>
      </c>
      <c r="G156" s="88" t="s">
        <v>298</v>
      </c>
      <c r="H156" s="88" t="s">
        <v>130</v>
      </c>
      <c r="I156" s="90">
        <v>4182.3387300000004</v>
      </c>
      <c r="J156" s="98">
        <v>6090</v>
      </c>
      <c r="K156" s="90"/>
      <c r="L156" s="90">
        <v>254.704428662</v>
      </c>
      <c r="M156" s="91">
        <v>2.609074908945545E-4</v>
      </c>
      <c r="N156" s="91">
        <f t="shared" si="4"/>
        <v>1.9765099322137016E-3</v>
      </c>
      <c r="O156" s="91">
        <f>L156/'סכום נכסי הקרן'!$C$42</f>
        <v>1.2935824417482185E-4</v>
      </c>
    </row>
    <row r="157" spans="2:15">
      <c r="B157" s="86" t="s">
        <v>1257</v>
      </c>
      <c r="C157" s="87" t="s">
        <v>1258</v>
      </c>
      <c r="D157" s="88" t="s">
        <v>118</v>
      </c>
      <c r="E157" s="88" t="s">
        <v>246</v>
      </c>
      <c r="F157" s="87" t="s">
        <v>1259</v>
      </c>
      <c r="G157" s="88" t="s">
        <v>154</v>
      </c>
      <c r="H157" s="88" t="s">
        <v>130</v>
      </c>
      <c r="I157" s="90">
        <v>44153.155264000001</v>
      </c>
      <c r="J157" s="98">
        <v>60.1</v>
      </c>
      <c r="K157" s="90"/>
      <c r="L157" s="90">
        <v>26.536046323999997</v>
      </c>
      <c r="M157" s="91">
        <v>3.2166694347474274E-4</v>
      </c>
      <c r="N157" s="91">
        <f t="shared" si="4"/>
        <v>2.0592009097207287E-4</v>
      </c>
      <c r="O157" s="91">
        <f>L157/'סכום נכסי הקרן'!$C$42</f>
        <v>1.3477018746186027E-5</v>
      </c>
    </row>
    <row r="158" spans="2:15">
      <c r="B158" s="86" t="s">
        <v>1260</v>
      </c>
      <c r="C158" s="87" t="s">
        <v>1261</v>
      </c>
      <c r="D158" s="88" t="s">
        <v>118</v>
      </c>
      <c r="E158" s="88" t="s">
        <v>246</v>
      </c>
      <c r="F158" s="87" t="s">
        <v>1262</v>
      </c>
      <c r="G158" s="88" t="s">
        <v>1118</v>
      </c>
      <c r="H158" s="88" t="s">
        <v>130</v>
      </c>
      <c r="I158" s="90">
        <v>1322.0794390000001</v>
      </c>
      <c r="J158" s="98">
        <v>722.4</v>
      </c>
      <c r="K158" s="90"/>
      <c r="L158" s="90">
        <v>9.5507018659999989</v>
      </c>
      <c r="M158" s="91">
        <v>7.0898443760051611E-5</v>
      </c>
      <c r="N158" s="91">
        <f t="shared" si="4"/>
        <v>7.4113580187533067E-5</v>
      </c>
      <c r="O158" s="91">
        <f>L158/'סכום נכסי הקרן'!$C$42</f>
        <v>4.8505714270969654E-6</v>
      </c>
    </row>
    <row r="159" spans="2:15">
      <c r="B159" s="86" t="s">
        <v>1263</v>
      </c>
      <c r="C159" s="87" t="s">
        <v>1264</v>
      </c>
      <c r="D159" s="88" t="s">
        <v>118</v>
      </c>
      <c r="E159" s="88" t="s">
        <v>246</v>
      </c>
      <c r="F159" s="87" t="s">
        <v>1265</v>
      </c>
      <c r="G159" s="88" t="s">
        <v>152</v>
      </c>
      <c r="H159" s="88" t="s">
        <v>130</v>
      </c>
      <c r="I159" s="90">
        <v>18005.632437999997</v>
      </c>
      <c r="J159" s="98">
        <v>239</v>
      </c>
      <c r="K159" s="90"/>
      <c r="L159" s="90">
        <v>43.033461525</v>
      </c>
      <c r="M159" s="91">
        <v>2.3540287008839289E-4</v>
      </c>
      <c r="N159" s="91">
        <f t="shared" si="4"/>
        <v>3.3394026389140842E-4</v>
      </c>
      <c r="O159" s="91">
        <f>L159/'סכום נכסי הקרן'!$C$42</f>
        <v>2.1855658548544378E-5</v>
      </c>
    </row>
    <row r="160" spans="2:15">
      <c r="B160" s="86" t="s">
        <v>1266</v>
      </c>
      <c r="C160" s="87" t="s">
        <v>1267</v>
      </c>
      <c r="D160" s="88" t="s">
        <v>118</v>
      </c>
      <c r="E160" s="88" t="s">
        <v>246</v>
      </c>
      <c r="F160" s="87" t="s">
        <v>1268</v>
      </c>
      <c r="G160" s="88" t="s">
        <v>583</v>
      </c>
      <c r="H160" s="88" t="s">
        <v>130</v>
      </c>
      <c r="I160" s="90">
        <v>51.181321000000004</v>
      </c>
      <c r="J160" s="98">
        <v>93.5</v>
      </c>
      <c r="K160" s="90"/>
      <c r="L160" s="90">
        <v>4.7854558000000005E-2</v>
      </c>
      <c r="M160" s="91">
        <v>7.4656191439323434E-6</v>
      </c>
      <c r="N160" s="91">
        <f t="shared" si="4"/>
        <v>3.7135204003152084E-7</v>
      </c>
      <c r="O160" s="91">
        <f>L160/'סכום נכסי הקרן'!$C$42</f>
        <v>2.4304177320987957E-8</v>
      </c>
    </row>
    <row r="161" spans="2:15">
      <c r="B161" s="86" t="s">
        <v>1269</v>
      </c>
      <c r="C161" s="87" t="s">
        <v>1270</v>
      </c>
      <c r="D161" s="88" t="s">
        <v>118</v>
      </c>
      <c r="E161" s="88" t="s">
        <v>246</v>
      </c>
      <c r="F161" s="87" t="s">
        <v>1271</v>
      </c>
      <c r="G161" s="88" t="s">
        <v>1272</v>
      </c>
      <c r="H161" s="88" t="s">
        <v>130</v>
      </c>
      <c r="I161" s="90">
        <v>5438.4021250000005</v>
      </c>
      <c r="J161" s="98">
        <v>801.2</v>
      </c>
      <c r="K161" s="90"/>
      <c r="L161" s="90">
        <v>43.572477826000004</v>
      </c>
      <c r="M161" s="91">
        <v>1.0894738296604809E-4</v>
      </c>
      <c r="N161" s="91">
        <f t="shared" si="4"/>
        <v>3.3812303793325822E-4</v>
      </c>
      <c r="O161" s="91">
        <f>L161/'סכום נכסי הקרן'!$C$42</f>
        <v>2.2129411944373613E-5</v>
      </c>
    </row>
    <row r="162" spans="2:15">
      <c r="B162" s="86" t="s">
        <v>1273</v>
      </c>
      <c r="C162" s="87" t="s">
        <v>1274</v>
      </c>
      <c r="D162" s="88" t="s">
        <v>118</v>
      </c>
      <c r="E162" s="88" t="s">
        <v>246</v>
      </c>
      <c r="F162" s="87" t="s">
        <v>1275</v>
      </c>
      <c r="G162" s="88" t="s">
        <v>442</v>
      </c>
      <c r="H162" s="88" t="s">
        <v>130</v>
      </c>
      <c r="I162" s="90">
        <v>2470.898682</v>
      </c>
      <c r="J162" s="98">
        <v>511.5</v>
      </c>
      <c r="K162" s="90"/>
      <c r="L162" s="90">
        <v>12.638646773</v>
      </c>
      <c r="M162" s="91">
        <v>1.6462919514343281E-4</v>
      </c>
      <c r="N162" s="91">
        <f t="shared" si="4"/>
        <v>9.8076075896288644E-5</v>
      </c>
      <c r="O162" s="91">
        <f>L162/'סכום נכסי הקרן'!$C$42</f>
        <v>6.4188642650993493E-6</v>
      </c>
    </row>
    <row r="163" spans="2:15">
      <c r="B163" s="86" t="s">
        <v>1276</v>
      </c>
      <c r="C163" s="87" t="s">
        <v>1277</v>
      </c>
      <c r="D163" s="88" t="s">
        <v>118</v>
      </c>
      <c r="E163" s="88" t="s">
        <v>246</v>
      </c>
      <c r="F163" s="87" t="s">
        <v>1278</v>
      </c>
      <c r="G163" s="88" t="s">
        <v>442</v>
      </c>
      <c r="H163" s="88" t="s">
        <v>130</v>
      </c>
      <c r="I163" s="90">
        <v>5421.0561320000006</v>
      </c>
      <c r="J163" s="98">
        <v>2399</v>
      </c>
      <c r="K163" s="90"/>
      <c r="L163" s="90">
        <v>130.05113661199999</v>
      </c>
      <c r="M163" s="91">
        <v>2.1072705570160833E-4</v>
      </c>
      <c r="N163" s="91">
        <f t="shared" si="4"/>
        <v>1.0091986407916296E-3</v>
      </c>
      <c r="O163" s="91">
        <f>L163/'סכום נכסי הקרן'!$C$42</f>
        <v>6.6049839704173562E-5</v>
      </c>
    </row>
    <row r="164" spans="2:15">
      <c r="B164" s="86" t="s">
        <v>1279</v>
      </c>
      <c r="C164" s="87" t="s">
        <v>1280</v>
      </c>
      <c r="D164" s="88" t="s">
        <v>118</v>
      </c>
      <c r="E164" s="88" t="s">
        <v>246</v>
      </c>
      <c r="F164" s="87" t="s">
        <v>1281</v>
      </c>
      <c r="G164" s="88" t="s">
        <v>552</v>
      </c>
      <c r="H164" s="88" t="s">
        <v>130</v>
      </c>
      <c r="I164" s="90">
        <v>75678.779213000002</v>
      </c>
      <c r="J164" s="98">
        <v>188</v>
      </c>
      <c r="K164" s="90"/>
      <c r="L164" s="90">
        <v>142.27610491900001</v>
      </c>
      <c r="M164" s="91">
        <v>3.2798513428904433E-4</v>
      </c>
      <c r="N164" s="91">
        <f t="shared" si="4"/>
        <v>1.104064566000366E-3</v>
      </c>
      <c r="O164" s="91">
        <f>L164/'סכום נכסי הקרן'!$C$42</f>
        <v>7.2258606640789846E-5</v>
      </c>
    </row>
    <row r="165" spans="2:15">
      <c r="B165" s="86" t="s">
        <v>1282</v>
      </c>
      <c r="C165" s="87" t="s">
        <v>1283</v>
      </c>
      <c r="D165" s="88" t="s">
        <v>118</v>
      </c>
      <c r="E165" s="88" t="s">
        <v>246</v>
      </c>
      <c r="F165" s="87" t="s">
        <v>1284</v>
      </c>
      <c r="G165" s="88" t="s">
        <v>762</v>
      </c>
      <c r="H165" s="88" t="s">
        <v>130</v>
      </c>
      <c r="I165" s="90">
        <v>30120.381000000001</v>
      </c>
      <c r="J165" s="98">
        <v>417.8</v>
      </c>
      <c r="K165" s="90"/>
      <c r="L165" s="90">
        <v>125.842951818</v>
      </c>
      <c r="M165" s="91">
        <v>1.0476289868178499E-4</v>
      </c>
      <c r="N165" s="91">
        <f t="shared" si="4"/>
        <v>9.765430678766833E-4</v>
      </c>
      <c r="O165" s="91">
        <f>L165/'סכום נכסי הקרן'!$C$42</f>
        <v>6.3912604011120858E-5</v>
      </c>
    </row>
    <row r="166" spans="2:15">
      <c r="B166" s="86" t="s">
        <v>1285</v>
      </c>
      <c r="C166" s="87" t="s">
        <v>1286</v>
      </c>
      <c r="D166" s="88" t="s">
        <v>118</v>
      </c>
      <c r="E166" s="88" t="s">
        <v>246</v>
      </c>
      <c r="F166" s="87" t="s">
        <v>1287</v>
      </c>
      <c r="G166" s="88" t="s">
        <v>538</v>
      </c>
      <c r="H166" s="88" t="s">
        <v>130</v>
      </c>
      <c r="I166" s="90">
        <v>25307.813458000004</v>
      </c>
      <c r="J166" s="98">
        <v>486.3</v>
      </c>
      <c r="K166" s="90"/>
      <c r="L166" s="90">
        <v>123.07189684600002</v>
      </c>
      <c r="M166" s="91">
        <v>1.6595539656822199E-4</v>
      </c>
      <c r="N166" s="91">
        <f t="shared" si="4"/>
        <v>9.5503964249990558E-4</v>
      </c>
      <c r="O166" s="91">
        <f>L166/'סכום נכסי הקרן'!$C$42</f>
        <v>6.2505251938081276E-5</v>
      </c>
    </row>
    <row r="167" spans="2:15">
      <c r="B167" s="86" t="s">
        <v>1288</v>
      </c>
      <c r="C167" s="87" t="s">
        <v>1289</v>
      </c>
      <c r="D167" s="88" t="s">
        <v>118</v>
      </c>
      <c r="E167" s="88" t="s">
        <v>246</v>
      </c>
      <c r="F167" s="87" t="s">
        <v>1290</v>
      </c>
      <c r="G167" s="88" t="s">
        <v>762</v>
      </c>
      <c r="H167" s="88" t="s">
        <v>130</v>
      </c>
      <c r="I167" s="90">
        <v>469.86790399999995</v>
      </c>
      <c r="J167" s="98">
        <v>21880</v>
      </c>
      <c r="K167" s="90"/>
      <c r="L167" s="90">
        <v>102.80709728000001</v>
      </c>
      <c r="M167" s="91">
        <v>2.0784462652427221E-4</v>
      </c>
      <c r="N167" s="91">
        <f t="shared" si="4"/>
        <v>7.9778451416575647E-4</v>
      </c>
      <c r="O167" s="91">
        <f>L167/'סכום נכסי הקרן'!$C$42</f>
        <v>5.2213248362866056E-5</v>
      </c>
    </row>
    <row r="168" spans="2:15">
      <c r="B168" s="86" t="s">
        <v>1291</v>
      </c>
      <c r="C168" s="87" t="s">
        <v>1292</v>
      </c>
      <c r="D168" s="88" t="s">
        <v>118</v>
      </c>
      <c r="E168" s="88" t="s">
        <v>246</v>
      </c>
      <c r="F168" s="87" t="s">
        <v>1293</v>
      </c>
      <c r="G168" s="88" t="s">
        <v>1294</v>
      </c>
      <c r="H168" s="88" t="s">
        <v>130</v>
      </c>
      <c r="I168" s="90">
        <v>2221.1270959999997</v>
      </c>
      <c r="J168" s="98">
        <v>1372</v>
      </c>
      <c r="K168" s="90"/>
      <c r="L168" s="90">
        <v>30.473863751000003</v>
      </c>
      <c r="M168" s="91">
        <v>4.955665277508738E-5</v>
      </c>
      <c r="N168" s="91">
        <f t="shared" si="4"/>
        <v>2.3647760933402548E-4</v>
      </c>
      <c r="O168" s="91">
        <f>L168/'סכום נכסי הקרן'!$C$42</f>
        <v>1.5476941365959981E-5</v>
      </c>
    </row>
    <row r="169" spans="2:15">
      <c r="B169" s="86" t="s">
        <v>1295</v>
      </c>
      <c r="C169" s="87" t="s">
        <v>1296</v>
      </c>
      <c r="D169" s="88" t="s">
        <v>118</v>
      </c>
      <c r="E169" s="88" t="s">
        <v>246</v>
      </c>
      <c r="F169" s="87" t="s">
        <v>640</v>
      </c>
      <c r="G169" s="88" t="s">
        <v>538</v>
      </c>
      <c r="H169" s="88" t="s">
        <v>130</v>
      </c>
      <c r="I169" s="90">
        <v>3587.304412</v>
      </c>
      <c r="J169" s="98">
        <v>8</v>
      </c>
      <c r="K169" s="90"/>
      <c r="L169" s="90">
        <v>0.28698434599999995</v>
      </c>
      <c r="M169" s="91">
        <v>1.4594480223268868E-4</v>
      </c>
      <c r="N169" s="91">
        <f t="shared" si="4"/>
        <v>2.227002542667133E-6</v>
      </c>
      <c r="O169" s="91">
        <f>L169/'סכום נכסי הקרן'!$C$42</f>
        <v>1.4575243665466013E-7</v>
      </c>
    </row>
    <row r="170" spans="2:15">
      <c r="B170" s="86" t="s">
        <v>1297</v>
      </c>
      <c r="C170" s="87" t="s">
        <v>1298</v>
      </c>
      <c r="D170" s="88" t="s">
        <v>118</v>
      </c>
      <c r="E170" s="88" t="s">
        <v>246</v>
      </c>
      <c r="F170" s="87" t="s">
        <v>1299</v>
      </c>
      <c r="G170" s="88" t="s">
        <v>653</v>
      </c>
      <c r="H170" s="88" t="s">
        <v>130</v>
      </c>
      <c r="I170" s="90">
        <v>2856.2086359999998</v>
      </c>
      <c r="J170" s="98">
        <v>7804</v>
      </c>
      <c r="K170" s="90"/>
      <c r="L170" s="90">
        <v>222.89852191799997</v>
      </c>
      <c r="M170" s="91">
        <v>2.2708812681404794E-4</v>
      </c>
      <c r="N170" s="91">
        <f t="shared" si="4"/>
        <v>1.7296956506057362E-3</v>
      </c>
      <c r="O170" s="91">
        <f>L170/'סכום נכסי הקרן'!$C$42</f>
        <v>1.1320479025803961E-4</v>
      </c>
    </row>
    <row r="171" spans="2:15">
      <c r="B171" s="86" t="s">
        <v>1300</v>
      </c>
      <c r="C171" s="87" t="s">
        <v>1301</v>
      </c>
      <c r="D171" s="88" t="s">
        <v>118</v>
      </c>
      <c r="E171" s="88" t="s">
        <v>246</v>
      </c>
      <c r="F171" s="87" t="s">
        <v>1302</v>
      </c>
      <c r="G171" s="88" t="s">
        <v>442</v>
      </c>
      <c r="H171" s="88" t="s">
        <v>130</v>
      </c>
      <c r="I171" s="90">
        <v>27709.887069</v>
      </c>
      <c r="J171" s="98">
        <v>409.9</v>
      </c>
      <c r="K171" s="90"/>
      <c r="L171" s="90">
        <v>113.582827103</v>
      </c>
      <c r="M171" s="91">
        <v>3.2448296945774917E-4</v>
      </c>
      <c r="N171" s="91">
        <f t="shared" si="4"/>
        <v>8.8140432844968631E-4</v>
      </c>
      <c r="O171" s="91">
        <f>L171/'סכום נכסי הקרן'!$C$42</f>
        <v>5.7685981981704407E-5</v>
      </c>
    </row>
    <row r="172" spans="2:15">
      <c r="B172" s="86" t="s">
        <v>1303</v>
      </c>
      <c r="C172" s="87" t="s">
        <v>1304</v>
      </c>
      <c r="D172" s="88" t="s">
        <v>118</v>
      </c>
      <c r="E172" s="88" t="s">
        <v>246</v>
      </c>
      <c r="F172" s="87" t="s">
        <v>829</v>
      </c>
      <c r="G172" s="88" t="s">
        <v>280</v>
      </c>
      <c r="H172" s="88" t="s">
        <v>130</v>
      </c>
      <c r="I172" s="90">
        <v>37148.469900000004</v>
      </c>
      <c r="J172" s="98">
        <v>1023</v>
      </c>
      <c r="K172" s="90"/>
      <c r="L172" s="90">
        <v>380.02884707700002</v>
      </c>
      <c r="M172" s="91">
        <v>5.2248037910431226E-4</v>
      </c>
      <c r="N172" s="91">
        <f t="shared" si="4"/>
        <v>2.9490291736237709E-3</v>
      </c>
      <c r="O172" s="91">
        <f>L172/'סכום נכסי הקרן'!$C$42</f>
        <v>1.9300749756062994E-4</v>
      </c>
    </row>
    <row r="173" spans="2:15">
      <c r="B173" s="86" t="s">
        <v>1305</v>
      </c>
      <c r="C173" s="87" t="s">
        <v>1306</v>
      </c>
      <c r="D173" s="88" t="s">
        <v>118</v>
      </c>
      <c r="E173" s="88" t="s">
        <v>246</v>
      </c>
      <c r="F173" s="87" t="s">
        <v>1307</v>
      </c>
      <c r="G173" s="88" t="s">
        <v>154</v>
      </c>
      <c r="H173" s="88" t="s">
        <v>130</v>
      </c>
      <c r="I173" s="90">
        <v>6295.1596289999989</v>
      </c>
      <c r="J173" s="98">
        <v>55.3</v>
      </c>
      <c r="K173" s="90"/>
      <c r="L173" s="90">
        <v>3.4812232749999992</v>
      </c>
      <c r="M173" s="91">
        <v>1.603337901605584E-4</v>
      </c>
      <c r="N173" s="91">
        <f t="shared" si="4"/>
        <v>2.701434135023171E-5</v>
      </c>
      <c r="O173" s="91">
        <f>L173/'סכום נכסי הקרן'!$C$42</f>
        <v>1.7680294480945868E-6</v>
      </c>
    </row>
    <row r="174" spans="2:15">
      <c r="B174" s="86" t="s">
        <v>1308</v>
      </c>
      <c r="C174" s="87" t="s">
        <v>1309</v>
      </c>
      <c r="D174" s="88" t="s">
        <v>118</v>
      </c>
      <c r="E174" s="88" t="s">
        <v>246</v>
      </c>
      <c r="F174" s="87" t="s">
        <v>1310</v>
      </c>
      <c r="G174" s="88" t="s">
        <v>583</v>
      </c>
      <c r="H174" s="88" t="s">
        <v>130</v>
      </c>
      <c r="I174" s="90">
        <v>7678.0164409999988</v>
      </c>
      <c r="J174" s="98">
        <v>3057</v>
      </c>
      <c r="K174" s="90"/>
      <c r="L174" s="90">
        <v>234.716962604</v>
      </c>
      <c r="M174" s="91">
        <v>2.1513074925749506E-4</v>
      </c>
      <c r="N174" s="91">
        <f t="shared" si="4"/>
        <v>1.8214069157842306E-3</v>
      </c>
      <c r="O174" s="91">
        <f>L174/'סכום נכסי הקרן'!$C$42</f>
        <v>1.1920709160810376E-4</v>
      </c>
    </row>
    <row r="175" spans="2:15">
      <c r="B175" s="86" t="s">
        <v>1311</v>
      </c>
      <c r="C175" s="87" t="s">
        <v>1312</v>
      </c>
      <c r="D175" s="88" t="s">
        <v>118</v>
      </c>
      <c r="E175" s="88" t="s">
        <v>246</v>
      </c>
      <c r="F175" s="87" t="s">
        <v>1313</v>
      </c>
      <c r="G175" s="88" t="s">
        <v>442</v>
      </c>
      <c r="H175" s="88" t="s">
        <v>130</v>
      </c>
      <c r="I175" s="90">
        <v>1673.3544999999999</v>
      </c>
      <c r="J175" s="98">
        <v>6693</v>
      </c>
      <c r="K175" s="90"/>
      <c r="L175" s="90">
        <v>111.997616685</v>
      </c>
      <c r="M175" s="91">
        <v>1.9911879149908375E-4</v>
      </c>
      <c r="N175" s="91">
        <f t="shared" si="4"/>
        <v>8.6910307341346756E-4</v>
      </c>
      <c r="O175" s="91">
        <f>L175/'סכום נכסי הקרן'!$C$42</f>
        <v>5.6880891793844985E-5</v>
      </c>
    </row>
    <row r="176" spans="2:15">
      <c r="B176" s="86" t="s">
        <v>1314</v>
      </c>
      <c r="C176" s="87" t="s">
        <v>1315</v>
      </c>
      <c r="D176" s="88" t="s">
        <v>118</v>
      </c>
      <c r="E176" s="88" t="s">
        <v>246</v>
      </c>
      <c r="F176" s="87" t="s">
        <v>1316</v>
      </c>
      <c r="G176" s="88" t="s">
        <v>442</v>
      </c>
      <c r="H176" s="88" t="s">
        <v>130</v>
      </c>
      <c r="I176" s="90">
        <v>6561.5308919999989</v>
      </c>
      <c r="J176" s="98">
        <v>1193</v>
      </c>
      <c r="K176" s="90"/>
      <c r="L176" s="90">
        <v>78.279063538999992</v>
      </c>
      <c r="M176" s="91">
        <v>3.9351776126241744E-4</v>
      </c>
      <c r="N176" s="91">
        <f t="shared" si="4"/>
        <v>6.0744662894942388E-4</v>
      </c>
      <c r="O176" s="91">
        <f>L176/'סכום נכסי הקרן'!$C$42</f>
        <v>3.9756050839979311E-5</v>
      </c>
    </row>
    <row r="177" spans="2:15">
      <c r="B177" s="86" t="s">
        <v>1317</v>
      </c>
      <c r="C177" s="87" t="s">
        <v>1318</v>
      </c>
      <c r="D177" s="88" t="s">
        <v>118</v>
      </c>
      <c r="E177" s="88" t="s">
        <v>246</v>
      </c>
      <c r="F177" s="87" t="s">
        <v>1319</v>
      </c>
      <c r="G177" s="88" t="s">
        <v>124</v>
      </c>
      <c r="H177" s="88" t="s">
        <v>130</v>
      </c>
      <c r="I177" s="90">
        <v>5322.9406649999992</v>
      </c>
      <c r="J177" s="98">
        <v>825</v>
      </c>
      <c r="K177" s="90"/>
      <c r="L177" s="90">
        <v>43.914260483</v>
      </c>
      <c r="M177" s="91">
        <v>2.661337265636718E-4</v>
      </c>
      <c r="N177" s="91">
        <f t="shared" si="4"/>
        <v>3.4077527613644761E-4</v>
      </c>
      <c r="O177" s="91">
        <f>L177/'סכום נכסי הקרן'!$C$42</f>
        <v>2.230299512324168E-5</v>
      </c>
    </row>
    <row r="178" spans="2:15">
      <c r="B178" s="86" t="s">
        <v>1320</v>
      </c>
      <c r="C178" s="87" t="s">
        <v>1321</v>
      </c>
      <c r="D178" s="88" t="s">
        <v>118</v>
      </c>
      <c r="E178" s="88" t="s">
        <v>246</v>
      </c>
      <c r="F178" s="87" t="s">
        <v>841</v>
      </c>
      <c r="G178" s="88" t="s">
        <v>124</v>
      </c>
      <c r="H178" s="88" t="s">
        <v>130</v>
      </c>
      <c r="I178" s="90">
        <v>22223.958329999998</v>
      </c>
      <c r="J178" s="98">
        <v>919</v>
      </c>
      <c r="K178" s="90"/>
      <c r="L178" s="90">
        <v>204.23817704800001</v>
      </c>
      <c r="M178" s="91">
        <v>2.511307269190496E-4</v>
      </c>
      <c r="N178" s="91">
        <f t="shared" si="4"/>
        <v>1.5848911131745012E-3</v>
      </c>
      <c r="O178" s="91">
        <f>L178/'סכום נכסי הקרן'!$C$42</f>
        <v>1.0372765057593728E-4</v>
      </c>
    </row>
    <row r="179" spans="2:15">
      <c r="B179" s="92"/>
      <c r="C179" s="87"/>
      <c r="D179" s="87"/>
      <c r="E179" s="87"/>
      <c r="F179" s="87"/>
      <c r="G179" s="87"/>
      <c r="H179" s="87"/>
      <c r="I179" s="90"/>
      <c r="J179" s="98"/>
      <c r="K179" s="87"/>
      <c r="L179" s="87"/>
      <c r="M179" s="87"/>
      <c r="N179" s="91"/>
      <c r="O179" s="87"/>
    </row>
    <row r="180" spans="2:15">
      <c r="B180" s="79" t="s">
        <v>193</v>
      </c>
      <c r="C180" s="80"/>
      <c r="D180" s="81"/>
      <c r="E180" s="81"/>
      <c r="F180" s="80"/>
      <c r="G180" s="81"/>
      <c r="H180" s="81"/>
      <c r="I180" s="83"/>
      <c r="J180" s="100"/>
      <c r="K180" s="83">
        <v>2.4527865930000003</v>
      </c>
      <c r="L180" s="83">
        <f>L181+L207</f>
        <v>25365.717783810996</v>
      </c>
      <c r="M180" s="84"/>
      <c r="N180" s="84">
        <f t="shared" ref="N180:N198" si="5">IFERROR(L180/$L$11,0)</f>
        <v>0.19683832511590724</v>
      </c>
      <c r="O180" s="84">
        <f>L180/'סכום נכסי הקרן'!$C$42</f>
        <v>1.2882637070681545E-2</v>
      </c>
    </row>
    <row r="181" spans="2:15">
      <c r="B181" s="85" t="s">
        <v>63</v>
      </c>
      <c r="C181" s="80"/>
      <c r="D181" s="81"/>
      <c r="E181" s="81"/>
      <c r="F181" s="80"/>
      <c r="G181" s="81"/>
      <c r="H181" s="81"/>
      <c r="I181" s="83"/>
      <c r="J181" s="100"/>
      <c r="K181" s="83">
        <v>4.1219741000000004E-2</v>
      </c>
      <c r="L181" s="83">
        <f>SUM(L182:L205)</f>
        <v>10684.056547635997</v>
      </c>
      <c r="M181" s="84"/>
      <c r="N181" s="84">
        <f t="shared" si="5"/>
        <v>8.2908428383702854E-2</v>
      </c>
      <c r="O181" s="84">
        <f>L181/'סכום נכסי הקרן'!$C$42</f>
        <v>5.4261749704428916E-3</v>
      </c>
    </row>
    <row r="182" spans="2:15">
      <c r="B182" s="86" t="s">
        <v>1322</v>
      </c>
      <c r="C182" s="87" t="s">
        <v>1323</v>
      </c>
      <c r="D182" s="88" t="s">
        <v>1324</v>
      </c>
      <c r="E182" s="88" t="s">
        <v>850</v>
      </c>
      <c r="F182" s="87" t="s">
        <v>1325</v>
      </c>
      <c r="G182" s="88" t="s">
        <v>1326</v>
      </c>
      <c r="H182" s="88" t="s">
        <v>129</v>
      </c>
      <c r="I182" s="90">
        <v>4685.3926000000001</v>
      </c>
      <c r="J182" s="98">
        <v>341</v>
      </c>
      <c r="K182" s="90"/>
      <c r="L182" s="90">
        <v>56.223727267000001</v>
      </c>
      <c r="M182" s="91">
        <v>7.4205218630325404E-5</v>
      </c>
      <c r="N182" s="91">
        <f t="shared" si="5"/>
        <v>4.3629691070966098E-4</v>
      </c>
      <c r="O182" s="91">
        <f>L182/'סכום נכסי הקרן'!$C$42</f>
        <v>2.8554676800985885E-5</v>
      </c>
    </row>
    <row r="183" spans="2:15">
      <c r="B183" s="86" t="s">
        <v>1327</v>
      </c>
      <c r="C183" s="87" t="s">
        <v>1328</v>
      </c>
      <c r="D183" s="88" t="s">
        <v>1324</v>
      </c>
      <c r="E183" s="88" t="s">
        <v>850</v>
      </c>
      <c r="F183" s="87" t="s">
        <v>851</v>
      </c>
      <c r="G183" s="88" t="s">
        <v>852</v>
      </c>
      <c r="H183" s="88" t="s">
        <v>129</v>
      </c>
      <c r="I183" s="90">
        <v>5127.0678259999995</v>
      </c>
      <c r="J183" s="98">
        <v>2196</v>
      </c>
      <c r="K183" s="90"/>
      <c r="L183" s="90">
        <v>396.20565093699997</v>
      </c>
      <c r="M183" s="91">
        <v>1.1551474602716878E-4</v>
      </c>
      <c r="N183" s="91">
        <f t="shared" si="5"/>
        <v>3.0745613980484696E-3</v>
      </c>
      <c r="O183" s="91">
        <f>L183/'סכום נכסי הקרן'!$C$42</f>
        <v>2.0122330658555669E-4</v>
      </c>
    </row>
    <row r="184" spans="2:15">
      <c r="B184" s="86" t="s">
        <v>1329</v>
      </c>
      <c r="C184" s="87" t="s">
        <v>1330</v>
      </c>
      <c r="D184" s="88" t="s">
        <v>1324</v>
      </c>
      <c r="E184" s="88" t="s">
        <v>850</v>
      </c>
      <c r="F184" s="87" t="s">
        <v>1331</v>
      </c>
      <c r="G184" s="88" t="s">
        <v>856</v>
      </c>
      <c r="H184" s="88" t="s">
        <v>129</v>
      </c>
      <c r="I184" s="90">
        <v>726.33290799999997</v>
      </c>
      <c r="J184" s="98">
        <v>12616</v>
      </c>
      <c r="K184" s="90"/>
      <c r="L184" s="90">
        <v>322.46060768200005</v>
      </c>
      <c r="M184" s="91">
        <v>5.7916054996086756E-6</v>
      </c>
      <c r="N184" s="91">
        <f t="shared" si="5"/>
        <v>2.5022988299780056E-3</v>
      </c>
      <c r="O184" s="91">
        <f>L184/'סכום נכסי הקרן'!$C$42</f>
        <v>1.6376997543550312E-4</v>
      </c>
    </row>
    <row r="185" spans="2:15">
      <c r="B185" s="86" t="s">
        <v>1332</v>
      </c>
      <c r="C185" s="87" t="s">
        <v>1333</v>
      </c>
      <c r="D185" s="88" t="s">
        <v>1324</v>
      </c>
      <c r="E185" s="88" t="s">
        <v>850</v>
      </c>
      <c r="F185" s="87" t="s">
        <v>855</v>
      </c>
      <c r="G185" s="88" t="s">
        <v>856</v>
      </c>
      <c r="H185" s="88" t="s">
        <v>129</v>
      </c>
      <c r="I185" s="90">
        <v>559.56974500000001</v>
      </c>
      <c r="J185" s="98">
        <v>12965</v>
      </c>
      <c r="K185" s="90"/>
      <c r="L185" s="90">
        <v>255.29717707699999</v>
      </c>
      <c r="M185" s="91">
        <v>1.3743128586076608E-5</v>
      </c>
      <c r="N185" s="91">
        <f t="shared" si="5"/>
        <v>1.9811096682124272E-3</v>
      </c>
      <c r="O185" s="91">
        <f>L185/'סכום נכסי הקרן'!$C$42</f>
        <v>1.2965928681709E-4</v>
      </c>
    </row>
    <row r="186" spans="2:15">
      <c r="B186" s="86" t="s">
        <v>1334</v>
      </c>
      <c r="C186" s="87" t="s">
        <v>1335</v>
      </c>
      <c r="D186" s="88" t="s">
        <v>1324</v>
      </c>
      <c r="E186" s="88" t="s">
        <v>850</v>
      </c>
      <c r="F186" s="87" t="s">
        <v>832</v>
      </c>
      <c r="G186" s="88" t="s">
        <v>657</v>
      </c>
      <c r="H186" s="88" t="s">
        <v>129</v>
      </c>
      <c r="I186" s="90">
        <v>23.426962999999997</v>
      </c>
      <c r="J186" s="98">
        <v>16404</v>
      </c>
      <c r="K186" s="90">
        <v>4.1219741000000004E-2</v>
      </c>
      <c r="L186" s="90">
        <v>13.5645925</v>
      </c>
      <c r="M186" s="91">
        <v>5.2829817270829014E-7</v>
      </c>
      <c r="N186" s="91">
        <f t="shared" si="5"/>
        <v>1.05261427700811E-4</v>
      </c>
      <c r="O186" s="91">
        <f>L186/'סכום נכסי הקרן'!$C$42</f>
        <v>6.8891297963078727E-6</v>
      </c>
    </row>
    <row r="187" spans="2:15">
      <c r="B187" s="86" t="s">
        <v>1338</v>
      </c>
      <c r="C187" s="87" t="s">
        <v>1339</v>
      </c>
      <c r="D187" s="88" t="s">
        <v>1340</v>
      </c>
      <c r="E187" s="88" t="s">
        <v>850</v>
      </c>
      <c r="F187" s="87" t="s">
        <v>1341</v>
      </c>
      <c r="G187" s="88" t="s">
        <v>1342</v>
      </c>
      <c r="H187" s="88" t="s">
        <v>129</v>
      </c>
      <c r="I187" s="90">
        <v>618.314528</v>
      </c>
      <c r="J187" s="98">
        <v>2914</v>
      </c>
      <c r="K187" s="90"/>
      <c r="L187" s="90">
        <v>63.404234733000003</v>
      </c>
      <c r="M187" s="91">
        <v>1.6656006803400031E-5</v>
      </c>
      <c r="N187" s="91">
        <f t="shared" si="5"/>
        <v>4.9201774917108127E-4</v>
      </c>
      <c r="O187" s="91">
        <f>L187/'סכום נכסי הקרן'!$C$42</f>
        <v>3.2201483583912225E-5</v>
      </c>
    </row>
    <row r="188" spans="2:15">
      <c r="B188" s="86" t="s">
        <v>1343</v>
      </c>
      <c r="C188" s="87" t="s">
        <v>1344</v>
      </c>
      <c r="D188" s="88" t="s">
        <v>1340</v>
      </c>
      <c r="E188" s="88" t="s">
        <v>850</v>
      </c>
      <c r="F188" s="87" t="s">
        <v>1345</v>
      </c>
      <c r="G188" s="88" t="s">
        <v>1342</v>
      </c>
      <c r="H188" s="88" t="s">
        <v>129</v>
      </c>
      <c r="I188" s="90">
        <v>1489.2855050000001</v>
      </c>
      <c r="J188" s="98">
        <v>2064</v>
      </c>
      <c r="K188" s="90"/>
      <c r="L188" s="90">
        <v>108.17002308400001</v>
      </c>
      <c r="M188" s="91">
        <v>9.5180550499547775E-6</v>
      </c>
      <c r="N188" s="91">
        <f t="shared" si="5"/>
        <v>8.3940089348438025E-4</v>
      </c>
      <c r="O188" s="91">
        <f>L188/'סכום נכסי הקרן'!$C$42</f>
        <v>5.4936949200301811E-5</v>
      </c>
    </row>
    <row r="189" spans="2:15">
      <c r="B189" s="86" t="s">
        <v>1346</v>
      </c>
      <c r="C189" s="87" t="s">
        <v>1347</v>
      </c>
      <c r="D189" s="88" t="s">
        <v>1324</v>
      </c>
      <c r="E189" s="88" t="s">
        <v>850</v>
      </c>
      <c r="F189" s="87" t="s">
        <v>1348</v>
      </c>
      <c r="G189" s="88" t="s">
        <v>1349</v>
      </c>
      <c r="H189" s="88" t="s">
        <v>129</v>
      </c>
      <c r="I189" s="90">
        <v>2969.5348960000001</v>
      </c>
      <c r="J189" s="98">
        <v>3570</v>
      </c>
      <c r="K189" s="90"/>
      <c r="L189" s="90">
        <v>373.05762073800003</v>
      </c>
      <c r="M189" s="91">
        <v>3.5742613071471869E-5</v>
      </c>
      <c r="N189" s="91">
        <f t="shared" si="5"/>
        <v>2.8949323596377525E-3</v>
      </c>
      <c r="O189" s="91">
        <f>L189/'סכום נכסי הקרן'!$C$42</f>
        <v>1.8946697962108909E-4</v>
      </c>
    </row>
    <row r="190" spans="2:15">
      <c r="B190" s="86" t="s">
        <v>1350</v>
      </c>
      <c r="C190" s="87" t="s">
        <v>1351</v>
      </c>
      <c r="D190" s="88" t="s">
        <v>1340</v>
      </c>
      <c r="E190" s="88" t="s">
        <v>850</v>
      </c>
      <c r="F190" s="87" t="s">
        <v>1352</v>
      </c>
      <c r="G190" s="88" t="s">
        <v>1353</v>
      </c>
      <c r="H190" s="88" t="s">
        <v>129</v>
      </c>
      <c r="I190" s="90">
        <v>4244.6577980000002</v>
      </c>
      <c r="J190" s="98">
        <v>171</v>
      </c>
      <c r="K190" s="90"/>
      <c r="L190" s="90">
        <v>25.542185866000001</v>
      </c>
      <c r="M190" s="91">
        <v>3.1759367073149754E-5</v>
      </c>
      <c r="N190" s="91">
        <f t="shared" si="5"/>
        <v>1.9820771990420176E-4</v>
      </c>
      <c r="O190" s="91">
        <f>L190/'סכום נכסי הקרן'!$C$42</f>
        <v>1.2972260958985272E-5</v>
      </c>
    </row>
    <row r="191" spans="2:15">
      <c r="B191" s="86" t="s">
        <v>1354</v>
      </c>
      <c r="C191" s="87" t="s">
        <v>1355</v>
      </c>
      <c r="D191" s="88" t="s">
        <v>1340</v>
      </c>
      <c r="E191" s="88" t="s">
        <v>850</v>
      </c>
      <c r="F191" s="87" t="s">
        <v>1356</v>
      </c>
      <c r="G191" s="88" t="s">
        <v>1326</v>
      </c>
      <c r="H191" s="88" t="s">
        <v>129</v>
      </c>
      <c r="I191" s="90">
        <v>6910.9540850000003</v>
      </c>
      <c r="J191" s="98">
        <v>393</v>
      </c>
      <c r="K191" s="90"/>
      <c r="L191" s="90">
        <v>95.576214380999986</v>
      </c>
      <c r="M191" s="91">
        <v>5.0887093887680151E-5</v>
      </c>
      <c r="N191" s="91">
        <f t="shared" si="5"/>
        <v>7.416727616390129E-4</v>
      </c>
      <c r="O191" s="91">
        <f>L191/'סכום נכסי הקרן'!$C$42</f>
        <v>4.8540857110927296E-5</v>
      </c>
    </row>
    <row r="192" spans="2:15">
      <c r="B192" s="86" t="s">
        <v>1357</v>
      </c>
      <c r="C192" s="87" t="s">
        <v>1358</v>
      </c>
      <c r="D192" s="88" t="s">
        <v>1324</v>
      </c>
      <c r="E192" s="88" t="s">
        <v>850</v>
      </c>
      <c r="F192" s="87" t="s">
        <v>1359</v>
      </c>
      <c r="G192" s="88" t="s">
        <v>1360</v>
      </c>
      <c r="H192" s="88" t="s">
        <v>129</v>
      </c>
      <c r="I192" s="90">
        <v>1585.275813</v>
      </c>
      <c r="J192" s="98">
        <v>2297</v>
      </c>
      <c r="K192" s="90"/>
      <c r="L192" s="90">
        <v>128.14011088800004</v>
      </c>
      <c r="M192" s="91">
        <v>3.1842653653341921E-5</v>
      </c>
      <c r="N192" s="91">
        <f t="shared" si="5"/>
        <v>9.9436905441952048E-4</v>
      </c>
      <c r="O192" s="91">
        <f>L192/'סכום נכסי הקרן'!$C$42</f>
        <v>6.5079275770408575E-5</v>
      </c>
    </row>
    <row r="193" spans="2:15">
      <c r="B193" s="86" t="s">
        <v>1363</v>
      </c>
      <c r="C193" s="87" t="s">
        <v>1364</v>
      </c>
      <c r="D193" s="88" t="s">
        <v>1324</v>
      </c>
      <c r="E193" s="88" t="s">
        <v>850</v>
      </c>
      <c r="F193" s="87" t="s">
        <v>1365</v>
      </c>
      <c r="G193" s="88" t="s">
        <v>856</v>
      </c>
      <c r="H193" s="88" t="s">
        <v>129</v>
      </c>
      <c r="I193" s="90">
        <v>234.26963000000001</v>
      </c>
      <c r="J193" s="98">
        <v>12200</v>
      </c>
      <c r="K193" s="90"/>
      <c r="L193" s="90">
        <v>100.57616901199999</v>
      </c>
      <c r="M193" s="91">
        <v>5.2147945828021958E-6</v>
      </c>
      <c r="N193" s="91">
        <f t="shared" si="5"/>
        <v>7.8047247957365362E-4</v>
      </c>
      <c r="O193" s="91">
        <f>L193/'סכום נכסי הקרן'!$C$42</f>
        <v>5.1080213632592775E-5</v>
      </c>
    </row>
    <row r="194" spans="2:15">
      <c r="B194" s="86" t="s">
        <v>1366</v>
      </c>
      <c r="C194" s="87" t="s">
        <v>1367</v>
      </c>
      <c r="D194" s="88" t="s">
        <v>1324</v>
      </c>
      <c r="E194" s="88" t="s">
        <v>850</v>
      </c>
      <c r="F194" s="87" t="s">
        <v>936</v>
      </c>
      <c r="G194" s="88" t="s">
        <v>154</v>
      </c>
      <c r="H194" s="88" t="s">
        <v>129</v>
      </c>
      <c r="I194" s="90">
        <v>4018.6277659999996</v>
      </c>
      <c r="J194" s="98">
        <v>19230</v>
      </c>
      <c r="K194" s="90"/>
      <c r="L194" s="90">
        <v>2719.420278131</v>
      </c>
      <c r="M194" s="91">
        <v>6.325396320661409E-5</v>
      </c>
      <c r="N194" s="91">
        <f t="shared" si="5"/>
        <v>2.1102739429481984E-2</v>
      </c>
      <c r="O194" s="91">
        <f>L194/'סכום נכסי הקרן'!$C$42</f>
        <v>1.3811280557640133E-3</v>
      </c>
    </row>
    <row r="195" spans="2:15">
      <c r="B195" s="86" t="s">
        <v>1368</v>
      </c>
      <c r="C195" s="87" t="s">
        <v>1369</v>
      </c>
      <c r="D195" s="88" t="s">
        <v>1324</v>
      </c>
      <c r="E195" s="88" t="s">
        <v>850</v>
      </c>
      <c r="F195" s="87" t="s">
        <v>859</v>
      </c>
      <c r="G195" s="88" t="s">
        <v>852</v>
      </c>
      <c r="H195" s="88" t="s">
        <v>129</v>
      </c>
      <c r="I195" s="90">
        <v>3519.6836550000003</v>
      </c>
      <c r="J195" s="98">
        <v>8168</v>
      </c>
      <c r="K195" s="90"/>
      <c r="L195" s="90">
        <v>1011.669430669</v>
      </c>
      <c r="M195" s="91">
        <v>1.2227838923625558E-4</v>
      </c>
      <c r="N195" s="91">
        <f t="shared" si="5"/>
        <v>7.8505689451036278E-3</v>
      </c>
      <c r="O195" s="91">
        <f>L195/'סכום נכסי הקרן'!$C$42</f>
        <v>5.1380253544923156E-4</v>
      </c>
    </row>
    <row r="196" spans="2:15">
      <c r="B196" s="86" t="s">
        <v>1372</v>
      </c>
      <c r="C196" s="87" t="s">
        <v>1373</v>
      </c>
      <c r="D196" s="88" t="s">
        <v>1324</v>
      </c>
      <c r="E196" s="88" t="s">
        <v>850</v>
      </c>
      <c r="F196" s="87" t="s">
        <v>1084</v>
      </c>
      <c r="G196" s="88" t="s">
        <v>154</v>
      </c>
      <c r="H196" s="88" t="s">
        <v>129</v>
      </c>
      <c r="I196" s="90">
        <v>6422.4650930000007</v>
      </c>
      <c r="J196" s="98">
        <v>2530</v>
      </c>
      <c r="K196" s="90"/>
      <c r="L196" s="90">
        <v>571.79656293399989</v>
      </c>
      <c r="M196" s="91">
        <v>1.4379843930210819E-4</v>
      </c>
      <c r="N196" s="91">
        <f t="shared" si="5"/>
        <v>4.4371493333728576E-3</v>
      </c>
      <c r="O196" s="91">
        <f>L196/'סכום נכסי הקרן'!$C$42</f>
        <v>2.9040170127742862E-4</v>
      </c>
    </row>
    <row r="197" spans="2:15">
      <c r="B197" s="86" t="s">
        <v>1374</v>
      </c>
      <c r="C197" s="87" t="s">
        <v>1375</v>
      </c>
      <c r="D197" s="88" t="s">
        <v>1340</v>
      </c>
      <c r="E197" s="88" t="s">
        <v>850</v>
      </c>
      <c r="F197" s="87" t="s">
        <v>1376</v>
      </c>
      <c r="G197" s="88" t="s">
        <v>856</v>
      </c>
      <c r="H197" s="88" t="s">
        <v>129</v>
      </c>
      <c r="I197" s="90">
        <v>2471.7085849999999</v>
      </c>
      <c r="J197" s="98">
        <v>462</v>
      </c>
      <c r="K197" s="90"/>
      <c r="L197" s="90">
        <v>40.184494399000002</v>
      </c>
      <c r="M197" s="91">
        <v>2.602302425846588E-5</v>
      </c>
      <c r="N197" s="91">
        <f t="shared" si="5"/>
        <v>3.1183223910884043E-4</v>
      </c>
      <c r="O197" s="91">
        <f>L197/'סכום נכסי הקרן'!$C$42</f>
        <v>2.0408736769181805E-5</v>
      </c>
    </row>
    <row r="198" spans="2:15">
      <c r="B198" s="86" t="s">
        <v>1379</v>
      </c>
      <c r="C198" s="87" t="s">
        <v>1380</v>
      </c>
      <c r="D198" s="88" t="s">
        <v>1340</v>
      </c>
      <c r="E198" s="88" t="s">
        <v>850</v>
      </c>
      <c r="F198" s="87" t="s">
        <v>1381</v>
      </c>
      <c r="G198" s="88" t="s">
        <v>856</v>
      </c>
      <c r="H198" s="88" t="s">
        <v>129</v>
      </c>
      <c r="I198" s="90">
        <v>5311.0598479999999</v>
      </c>
      <c r="J198" s="98">
        <v>643</v>
      </c>
      <c r="K198" s="90"/>
      <c r="L198" s="90">
        <v>120.17425404500001</v>
      </c>
      <c r="M198" s="91">
        <v>6.986240967218443E-5</v>
      </c>
      <c r="N198" s="91">
        <f t="shared" si="5"/>
        <v>9.3255389379789055E-4</v>
      </c>
      <c r="O198" s="91">
        <f>L198/'סכום נכסי הקרן'!$C$42</f>
        <v>6.10336089558519E-5</v>
      </c>
    </row>
    <row r="199" spans="2:15">
      <c r="B199" s="86" t="s">
        <v>1382</v>
      </c>
      <c r="C199" s="87" t="s">
        <v>1383</v>
      </c>
      <c r="D199" s="88" t="s">
        <v>1324</v>
      </c>
      <c r="E199" s="88" t="s">
        <v>850</v>
      </c>
      <c r="F199" s="87" t="s">
        <v>1384</v>
      </c>
      <c r="G199" s="88" t="s">
        <v>1385</v>
      </c>
      <c r="H199" s="88" t="s">
        <v>129</v>
      </c>
      <c r="I199" s="90">
        <v>4118.5805769999997</v>
      </c>
      <c r="J199" s="98">
        <v>455.99</v>
      </c>
      <c r="K199" s="90"/>
      <c r="L199" s="90">
        <v>66.087930525999994</v>
      </c>
      <c r="M199" s="91">
        <v>1.7806636966028055E-4</v>
      </c>
      <c r="N199" s="91">
        <f t="shared" ref="N199:N207" si="6">IFERROR(L199/$L$11,0)</f>
        <v>5.1284326609581294E-4</v>
      </c>
      <c r="O199" s="91">
        <f>L199/'סכום נכסי הקרן'!$C$42</f>
        <v>3.3564468034184677E-5</v>
      </c>
    </row>
    <row r="200" spans="2:15">
      <c r="B200" s="86" t="s">
        <v>1386</v>
      </c>
      <c r="C200" s="87" t="s">
        <v>1387</v>
      </c>
      <c r="D200" s="88" t="s">
        <v>1324</v>
      </c>
      <c r="E200" s="88" t="s">
        <v>850</v>
      </c>
      <c r="F200" s="87" t="s">
        <v>862</v>
      </c>
      <c r="G200" s="88" t="s">
        <v>863</v>
      </c>
      <c r="H200" s="88" t="s">
        <v>129</v>
      </c>
      <c r="I200" s="90">
        <v>1204.340007</v>
      </c>
      <c r="J200" s="98">
        <v>28327</v>
      </c>
      <c r="K200" s="90"/>
      <c r="L200" s="90">
        <v>1200.5187930509999</v>
      </c>
      <c r="M200" s="91">
        <v>2.1546519372303811E-5</v>
      </c>
      <c r="N200" s="91">
        <f t="shared" si="6"/>
        <v>9.3160426410305152E-3</v>
      </c>
      <c r="O200" s="91">
        <f>L200/'סכום נכסי הקרן'!$C$42</f>
        <v>6.0971457773134055E-4</v>
      </c>
    </row>
    <row r="201" spans="2:15">
      <c r="B201" s="86" t="s">
        <v>1388</v>
      </c>
      <c r="C201" s="87" t="s">
        <v>1389</v>
      </c>
      <c r="D201" s="88" t="s">
        <v>1324</v>
      </c>
      <c r="E201" s="88" t="s">
        <v>850</v>
      </c>
      <c r="F201" s="87" t="s">
        <v>1390</v>
      </c>
      <c r="G201" s="88" t="s">
        <v>856</v>
      </c>
      <c r="H201" s="88" t="s">
        <v>133</v>
      </c>
      <c r="I201" s="90">
        <v>44511.229699999996</v>
      </c>
      <c r="J201" s="98">
        <v>16</v>
      </c>
      <c r="K201" s="90"/>
      <c r="L201" s="90">
        <v>17.030352573000002</v>
      </c>
      <c r="M201" s="91">
        <v>8.355034885267564E-5</v>
      </c>
      <c r="N201" s="91">
        <f t="shared" si="6"/>
        <v>1.3215577438704186E-4</v>
      </c>
      <c r="O201" s="91">
        <f>L201/'סכום נכסי הקרן'!$C$42</f>
        <v>8.6493058565734849E-6</v>
      </c>
    </row>
    <row r="202" spans="2:15">
      <c r="B202" s="86" t="s">
        <v>1391</v>
      </c>
      <c r="C202" s="87" t="s">
        <v>1392</v>
      </c>
      <c r="D202" s="88" t="s">
        <v>1324</v>
      </c>
      <c r="E202" s="88" t="s">
        <v>850</v>
      </c>
      <c r="F202" s="87" t="s">
        <v>918</v>
      </c>
      <c r="G202" s="88" t="s">
        <v>919</v>
      </c>
      <c r="H202" s="88" t="s">
        <v>129</v>
      </c>
      <c r="I202" s="90">
        <v>72231.35100499999</v>
      </c>
      <c r="J202" s="98">
        <v>912</v>
      </c>
      <c r="K202" s="90"/>
      <c r="L202" s="90">
        <v>2318.140972575</v>
      </c>
      <c r="M202" s="91">
        <v>6.5035509480331069E-5</v>
      </c>
      <c r="N202" s="91">
        <f t="shared" si="6"/>
        <v>1.7988806400560213E-2</v>
      </c>
      <c r="O202" s="91">
        <f>L202/'סכום נכסי הקרן'!$C$42</f>
        <v>1.1773279622081198E-3</v>
      </c>
    </row>
    <row r="203" spans="2:15">
      <c r="B203" s="86" t="s">
        <v>1393</v>
      </c>
      <c r="C203" s="87" t="s">
        <v>1394</v>
      </c>
      <c r="D203" s="88" t="s">
        <v>1324</v>
      </c>
      <c r="E203" s="88" t="s">
        <v>850</v>
      </c>
      <c r="F203" s="87" t="s">
        <v>915</v>
      </c>
      <c r="G203" s="88" t="s">
        <v>852</v>
      </c>
      <c r="H203" s="88" t="s">
        <v>129</v>
      </c>
      <c r="I203" s="90">
        <v>2813.9330070000001</v>
      </c>
      <c r="J203" s="98">
        <v>4320</v>
      </c>
      <c r="K203" s="90"/>
      <c r="L203" s="90">
        <v>427.77634692399999</v>
      </c>
      <c r="M203" s="91">
        <v>2.5677099348349163E-5</v>
      </c>
      <c r="N203" s="91">
        <f t="shared" si="6"/>
        <v>3.3195504408892245E-3</v>
      </c>
      <c r="O203" s="91">
        <f>L203/'סכום נכסי הקרן'!$C$42</f>
        <v>2.1725730262445129E-4</v>
      </c>
    </row>
    <row r="204" spans="2:15">
      <c r="B204" s="86" t="s">
        <v>1395</v>
      </c>
      <c r="C204" s="87" t="s">
        <v>1396</v>
      </c>
      <c r="D204" s="88" t="s">
        <v>1324</v>
      </c>
      <c r="E204" s="88" t="s">
        <v>850</v>
      </c>
      <c r="F204" s="87" t="s">
        <v>1397</v>
      </c>
      <c r="G204" s="88" t="s">
        <v>1385</v>
      </c>
      <c r="H204" s="88" t="s">
        <v>129</v>
      </c>
      <c r="I204" s="90">
        <v>2337.0135879999998</v>
      </c>
      <c r="J204" s="98">
        <v>887</v>
      </c>
      <c r="K204" s="90"/>
      <c r="L204" s="90">
        <v>72.946443756000008</v>
      </c>
      <c r="M204" s="91">
        <v>1.0121306369382918E-4</v>
      </c>
      <c r="N204" s="91">
        <f t="shared" si="6"/>
        <v>5.6606542477803667E-4</v>
      </c>
      <c r="O204" s="91">
        <f>L204/'סכום נכסי הקרן'!$C$42</f>
        <v>3.7047741700619169E-5</v>
      </c>
    </row>
    <row r="205" spans="2:15">
      <c r="B205" s="86" t="s">
        <v>1398</v>
      </c>
      <c r="C205" s="87" t="s">
        <v>1399</v>
      </c>
      <c r="D205" s="88" t="s">
        <v>1324</v>
      </c>
      <c r="E205" s="88" t="s">
        <v>850</v>
      </c>
      <c r="F205" s="87" t="s">
        <v>869</v>
      </c>
      <c r="G205" s="88" t="s">
        <v>856</v>
      </c>
      <c r="H205" s="88" t="s">
        <v>129</v>
      </c>
      <c r="I205" s="90">
        <v>666.108879</v>
      </c>
      <c r="J205" s="98">
        <v>7683</v>
      </c>
      <c r="K205" s="90"/>
      <c r="L205" s="90">
        <v>180.092373888</v>
      </c>
      <c r="M205" s="91">
        <v>1.1330952572200816E-5</v>
      </c>
      <c r="N205" s="91">
        <f t="shared" si="6"/>
        <v>1.3975193426178586E-3</v>
      </c>
      <c r="O205" s="91">
        <f>L205/'סכום נכסי הקרן'!$C$42</f>
        <v>9.1464578758236842E-5</v>
      </c>
    </row>
    <row r="206" spans="2:15">
      <c r="B206" s="92"/>
      <c r="C206" s="87"/>
      <c r="D206" s="87"/>
      <c r="E206" s="87"/>
      <c r="F206" s="87"/>
      <c r="G206" s="87"/>
      <c r="H206" s="87"/>
      <c r="I206" s="90"/>
      <c r="J206" s="98"/>
      <c r="K206" s="87"/>
      <c r="L206" s="87"/>
      <c r="M206" s="87"/>
      <c r="N206" s="91"/>
      <c r="O206" s="87"/>
    </row>
    <row r="207" spans="2:15">
      <c r="B207" s="85" t="s">
        <v>62</v>
      </c>
      <c r="C207" s="80"/>
      <c r="D207" s="81"/>
      <c r="E207" s="81"/>
      <c r="F207" s="80"/>
      <c r="G207" s="81"/>
      <c r="H207" s="81"/>
      <c r="I207" s="83"/>
      <c r="J207" s="100"/>
      <c r="K207" s="83">
        <v>2.4115668520000004</v>
      </c>
      <c r="L207" s="83">
        <f>SUM(L208:L242)</f>
        <v>14681.661236174999</v>
      </c>
      <c r="M207" s="84"/>
      <c r="N207" s="84">
        <f t="shared" si="6"/>
        <v>0.11392989673220438</v>
      </c>
      <c r="O207" s="84">
        <f>L207/'סכום נכסי הקרן'!$C$42</f>
        <v>7.4564621002386521E-3</v>
      </c>
    </row>
    <row r="208" spans="2:15">
      <c r="B208" s="86" t="s">
        <v>1400</v>
      </c>
      <c r="C208" s="87" t="s">
        <v>1401</v>
      </c>
      <c r="D208" s="88" t="s">
        <v>1324</v>
      </c>
      <c r="E208" s="88" t="s">
        <v>850</v>
      </c>
      <c r="F208" s="87"/>
      <c r="G208" s="88" t="s">
        <v>856</v>
      </c>
      <c r="H208" s="88" t="s">
        <v>129</v>
      </c>
      <c r="I208" s="90">
        <v>262.65623999999997</v>
      </c>
      <c r="J208" s="98">
        <v>33653</v>
      </c>
      <c r="K208" s="90"/>
      <c r="L208" s="90">
        <v>311.05040794999996</v>
      </c>
      <c r="M208" s="91">
        <v>5.6497362873736276E-7</v>
      </c>
      <c r="N208" s="91">
        <f t="shared" ref="N208:N242" si="7">IFERROR(L208/$L$11,0)</f>
        <v>2.4137555203178193E-3</v>
      </c>
      <c r="O208" s="91">
        <f>L208/'סכום נכסי הקרן'!$C$42</f>
        <v>1.5797500983255223E-4</v>
      </c>
    </row>
    <row r="209" spans="2:15">
      <c r="B209" s="86" t="s">
        <v>1402</v>
      </c>
      <c r="C209" s="87" t="s">
        <v>1403</v>
      </c>
      <c r="D209" s="88" t="s">
        <v>26</v>
      </c>
      <c r="E209" s="88" t="s">
        <v>850</v>
      </c>
      <c r="F209" s="87"/>
      <c r="G209" s="88" t="s">
        <v>1360</v>
      </c>
      <c r="H209" s="88" t="s">
        <v>131</v>
      </c>
      <c r="I209" s="90">
        <v>1257.4667489999999</v>
      </c>
      <c r="J209" s="98">
        <v>11102</v>
      </c>
      <c r="K209" s="90"/>
      <c r="L209" s="90">
        <v>523.93365615300002</v>
      </c>
      <c r="M209" s="91">
        <v>1.5953549346136608E-6</v>
      </c>
      <c r="N209" s="91">
        <f t="shared" si="7"/>
        <v>4.0657325066838961E-3</v>
      </c>
      <c r="O209" s="91">
        <f>L209/'סכום נכסי הקרן'!$C$42</f>
        <v>2.6609328381167042E-4</v>
      </c>
    </row>
    <row r="210" spans="2:15">
      <c r="B210" s="86" t="s">
        <v>1404</v>
      </c>
      <c r="C210" s="87" t="s">
        <v>1405</v>
      </c>
      <c r="D210" s="88" t="s">
        <v>1324</v>
      </c>
      <c r="E210" s="88" t="s">
        <v>850</v>
      </c>
      <c r="F210" s="87"/>
      <c r="G210" s="88" t="s">
        <v>1353</v>
      </c>
      <c r="H210" s="88" t="s">
        <v>129</v>
      </c>
      <c r="I210" s="90">
        <v>2862.5367060000003</v>
      </c>
      <c r="J210" s="98">
        <v>8873</v>
      </c>
      <c r="K210" s="90"/>
      <c r="L210" s="90">
        <v>893.80095148499993</v>
      </c>
      <c r="M210" s="91">
        <v>4.7034779921130469E-7</v>
      </c>
      <c r="N210" s="91">
        <f t="shared" si="7"/>
        <v>6.9359078965073517E-3</v>
      </c>
      <c r="O210" s="91">
        <f>L210/'סכום נכסי הקרן'!$C$42</f>
        <v>4.5393997400538502E-4</v>
      </c>
    </row>
    <row r="211" spans="2:15">
      <c r="B211" s="86" t="s">
        <v>1406</v>
      </c>
      <c r="C211" s="87" t="s">
        <v>1407</v>
      </c>
      <c r="D211" s="88" t="s">
        <v>1324</v>
      </c>
      <c r="E211" s="88" t="s">
        <v>850</v>
      </c>
      <c r="F211" s="87"/>
      <c r="G211" s="88" t="s">
        <v>1326</v>
      </c>
      <c r="H211" s="88" t="s">
        <v>129</v>
      </c>
      <c r="I211" s="90">
        <v>1331.631022</v>
      </c>
      <c r="J211" s="98">
        <v>12993</v>
      </c>
      <c r="K211" s="90"/>
      <c r="L211" s="90">
        <v>608.8532227610001</v>
      </c>
      <c r="M211" s="91">
        <v>8.3707640463818541E-8</v>
      </c>
      <c r="N211" s="91">
        <f t="shared" si="7"/>
        <v>4.7247095324140986E-3</v>
      </c>
      <c r="O211" s="91">
        <f>L211/'סכום נכסי הקרן'!$C$42</f>
        <v>3.0922188620858908E-4</v>
      </c>
    </row>
    <row r="212" spans="2:15">
      <c r="B212" s="86" t="s">
        <v>1408</v>
      </c>
      <c r="C212" s="87" t="s">
        <v>1409</v>
      </c>
      <c r="D212" s="88" t="s">
        <v>26</v>
      </c>
      <c r="E212" s="88" t="s">
        <v>850</v>
      </c>
      <c r="F212" s="87"/>
      <c r="G212" s="88" t="s">
        <v>1410</v>
      </c>
      <c r="H212" s="88" t="s">
        <v>131</v>
      </c>
      <c r="I212" s="90">
        <v>27108.3429</v>
      </c>
      <c r="J212" s="98">
        <v>218.3</v>
      </c>
      <c r="K212" s="90"/>
      <c r="L212" s="90">
        <v>222.09320460300003</v>
      </c>
      <c r="M212" s="91">
        <v>1.7636884344195724E-5</v>
      </c>
      <c r="N212" s="91">
        <f t="shared" si="7"/>
        <v>1.7234463769671012E-3</v>
      </c>
      <c r="O212" s="91">
        <f>L212/'סכום נכסי הקרן'!$C$42</f>
        <v>1.1279578899167286E-4</v>
      </c>
    </row>
    <row r="213" spans="2:15">
      <c r="B213" s="86" t="s">
        <v>1411</v>
      </c>
      <c r="C213" s="87" t="s">
        <v>1412</v>
      </c>
      <c r="D213" s="88" t="s">
        <v>26</v>
      </c>
      <c r="E213" s="88" t="s">
        <v>850</v>
      </c>
      <c r="F213" s="87"/>
      <c r="G213" s="88" t="s">
        <v>863</v>
      </c>
      <c r="H213" s="88" t="s">
        <v>131</v>
      </c>
      <c r="I213" s="90">
        <v>369.36033799999996</v>
      </c>
      <c r="J213" s="98">
        <v>50380</v>
      </c>
      <c r="K213" s="90"/>
      <c r="L213" s="90">
        <v>698.37226883599999</v>
      </c>
      <c r="M213" s="91">
        <v>9.1621620279443794E-7</v>
      </c>
      <c r="N213" s="91">
        <f t="shared" si="7"/>
        <v>5.4193785831997505E-3</v>
      </c>
      <c r="O213" s="91">
        <f>L213/'סכום נכסי הקרן'!$C$42</f>
        <v>3.5468645343774389E-4</v>
      </c>
    </row>
    <row r="214" spans="2:15">
      <c r="B214" s="86" t="s">
        <v>1413</v>
      </c>
      <c r="C214" s="87" t="s">
        <v>1414</v>
      </c>
      <c r="D214" s="88" t="s">
        <v>1340</v>
      </c>
      <c r="E214" s="88" t="s">
        <v>850</v>
      </c>
      <c r="F214" s="87"/>
      <c r="G214" s="88" t="s">
        <v>1360</v>
      </c>
      <c r="H214" s="88" t="s">
        <v>129</v>
      </c>
      <c r="I214" s="90">
        <v>1083.4569899999999</v>
      </c>
      <c r="J214" s="98">
        <v>19049</v>
      </c>
      <c r="K214" s="90"/>
      <c r="L214" s="90">
        <v>726.27839380700004</v>
      </c>
      <c r="M214" s="91">
        <v>1.8179321238307671E-6</v>
      </c>
      <c r="N214" s="91">
        <f t="shared" si="7"/>
        <v>5.6359305036532926E-3</v>
      </c>
      <c r="O214" s="91">
        <f>L214/'סכום נכסי הקרן'!$C$42</f>
        <v>3.6885930212724247E-4</v>
      </c>
    </row>
    <row r="215" spans="2:15">
      <c r="B215" s="86" t="s">
        <v>1415</v>
      </c>
      <c r="C215" s="87" t="s">
        <v>1416</v>
      </c>
      <c r="D215" s="88" t="s">
        <v>1324</v>
      </c>
      <c r="E215" s="88" t="s">
        <v>850</v>
      </c>
      <c r="F215" s="87"/>
      <c r="G215" s="88" t="s">
        <v>863</v>
      </c>
      <c r="H215" s="88" t="s">
        <v>129</v>
      </c>
      <c r="I215" s="90">
        <v>407.11717199999998</v>
      </c>
      <c r="J215" s="98">
        <v>55913</v>
      </c>
      <c r="K215" s="90"/>
      <c r="L215" s="90">
        <v>801.03498239400005</v>
      </c>
      <c r="M215" s="91">
        <v>9.742298990820801E-7</v>
      </c>
      <c r="N215" s="91">
        <f t="shared" si="7"/>
        <v>6.2160426776614519E-3</v>
      </c>
      <c r="O215" s="91">
        <f>L215/'סכום נכסי הקרן'!$C$42</f>
        <v>4.0682637278602053E-4</v>
      </c>
    </row>
    <row r="216" spans="2:15">
      <c r="B216" s="86" t="s">
        <v>1417</v>
      </c>
      <c r="C216" s="87" t="s">
        <v>1418</v>
      </c>
      <c r="D216" s="88" t="s">
        <v>1324</v>
      </c>
      <c r="E216" s="88" t="s">
        <v>850</v>
      </c>
      <c r="F216" s="87"/>
      <c r="G216" s="88" t="s">
        <v>1419</v>
      </c>
      <c r="H216" s="88" t="s">
        <v>129</v>
      </c>
      <c r="I216" s="90">
        <v>4016.0508</v>
      </c>
      <c r="J216" s="98">
        <v>1008</v>
      </c>
      <c r="K216" s="90"/>
      <c r="L216" s="90">
        <v>142.455426273</v>
      </c>
      <c r="M216" s="91">
        <v>1.2024373840000185E-4</v>
      </c>
      <c r="N216" s="91">
        <f t="shared" si="7"/>
        <v>1.1054561022178588E-3</v>
      </c>
      <c r="O216" s="91">
        <f>L216/'סכום נכסי הקרן'!$C$42</f>
        <v>7.2349679637118754E-5</v>
      </c>
    </row>
    <row r="217" spans="2:15">
      <c r="B217" s="86" t="s">
        <v>1420</v>
      </c>
      <c r="C217" s="87" t="s">
        <v>1421</v>
      </c>
      <c r="D217" s="88" t="s">
        <v>1324</v>
      </c>
      <c r="E217" s="88" t="s">
        <v>850</v>
      </c>
      <c r="F217" s="87"/>
      <c r="G217" s="88" t="s">
        <v>856</v>
      </c>
      <c r="H217" s="88" t="s">
        <v>129</v>
      </c>
      <c r="I217" s="90">
        <v>150.60190499999999</v>
      </c>
      <c r="J217" s="98">
        <v>10529</v>
      </c>
      <c r="K217" s="90"/>
      <c r="L217" s="90">
        <v>55.800341638000006</v>
      </c>
      <c r="M217" s="91">
        <v>6.8994259351665291E-7</v>
      </c>
      <c r="N217" s="91">
        <f t="shared" si="7"/>
        <v>4.3301143230133093E-4</v>
      </c>
      <c r="O217" s="91">
        <f>L217/'סכום נכסי הקרן'!$C$42</f>
        <v>2.8339649438234484E-5</v>
      </c>
    </row>
    <row r="218" spans="2:15">
      <c r="B218" s="86" t="s">
        <v>1422</v>
      </c>
      <c r="C218" s="87" t="s">
        <v>1423</v>
      </c>
      <c r="D218" s="88" t="s">
        <v>26</v>
      </c>
      <c r="E218" s="88" t="s">
        <v>850</v>
      </c>
      <c r="F218" s="87"/>
      <c r="G218" s="88" t="s">
        <v>1360</v>
      </c>
      <c r="H218" s="88" t="s">
        <v>131</v>
      </c>
      <c r="I218" s="90">
        <v>722.30466000000001</v>
      </c>
      <c r="J218" s="98">
        <v>9192</v>
      </c>
      <c r="K218" s="90"/>
      <c r="L218" s="90">
        <v>249.17759903500001</v>
      </c>
      <c r="M218" s="91">
        <v>7.3704557142857144E-6</v>
      </c>
      <c r="N218" s="91">
        <f t="shared" si="7"/>
        <v>1.9336216569339865E-3</v>
      </c>
      <c r="O218" s="91">
        <f>L218/'סכום נכסי הקרן'!$C$42</f>
        <v>1.2655130053368537E-4</v>
      </c>
    </row>
    <row r="219" spans="2:15">
      <c r="B219" s="86" t="s">
        <v>1424</v>
      </c>
      <c r="C219" s="87" t="s">
        <v>1425</v>
      </c>
      <c r="D219" s="88" t="s">
        <v>1340</v>
      </c>
      <c r="E219" s="88" t="s">
        <v>850</v>
      </c>
      <c r="F219" s="87"/>
      <c r="G219" s="88" t="s">
        <v>1360</v>
      </c>
      <c r="H219" s="88" t="s">
        <v>129</v>
      </c>
      <c r="I219" s="90">
        <v>919.29683999999997</v>
      </c>
      <c r="J219" s="98">
        <v>9606</v>
      </c>
      <c r="K219" s="90"/>
      <c r="L219" s="90">
        <v>310.75463601099995</v>
      </c>
      <c r="M219" s="91">
        <v>1.5787256390788532E-6</v>
      </c>
      <c r="N219" s="91">
        <f t="shared" si="7"/>
        <v>2.4114603259304478E-3</v>
      </c>
      <c r="O219" s="91">
        <f>L219/'סכום נכסי הקרן'!$C$42</f>
        <v>1.5782479438908225E-4</v>
      </c>
    </row>
    <row r="220" spans="2:15">
      <c r="B220" s="86" t="s">
        <v>1336</v>
      </c>
      <c r="C220" s="87" t="s">
        <v>1337</v>
      </c>
      <c r="D220" s="88" t="s">
        <v>119</v>
      </c>
      <c r="E220" s="88" t="s">
        <v>850</v>
      </c>
      <c r="F220" s="87"/>
      <c r="G220" s="88" t="s">
        <v>124</v>
      </c>
      <c r="H220" s="88" t="s">
        <v>132</v>
      </c>
      <c r="I220" s="90">
        <v>13280.721898</v>
      </c>
      <c r="J220" s="98">
        <v>1309</v>
      </c>
      <c r="K220" s="90"/>
      <c r="L220" s="90">
        <v>736.68408733399997</v>
      </c>
      <c r="M220" s="91">
        <v>7.4593822894402598E-5</v>
      </c>
      <c r="N220" s="91">
        <f t="shared" si="7"/>
        <v>5.7166788310998489E-3</v>
      </c>
      <c r="O220" s="91">
        <f>L220/'סכום נכסי הקרן'!$C$42</f>
        <v>3.7414410322451859E-4</v>
      </c>
    </row>
    <row r="221" spans="2:15">
      <c r="B221" s="86" t="s">
        <v>1426</v>
      </c>
      <c r="C221" s="87" t="s">
        <v>1427</v>
      </c>
      <c r="D221" s="88" t="s">
        <v>1340</v>
      </c>
      <c r="E221" s="88" t="s">
        <v>850</v>
      </c>
      <c r="F221" s="87"/>
      <c r="G221" s="88" t="s">
        <v>1428</v>
      </c>
      <c r="H221" s="88" t="s">
        <v>129</v>
      </c>
      <c r="I221" s="90">
        <v>456.91679499999998</v>
      </c>
      <c r="J221" s="98">
        <v>24811</v>
      </c>
      <c r="K221" s="90"/>
      <c r="L221" s="90">
        <v>398.93363802100004</v>
      </c>
      <c r="M221" s="91">
        <v>1.9756829949689429E-6</v>
      </c>
      <c r="N221" s="91">
        <f t="shared" si="7"/>
        <v>3.0957306160114286E-3</v>
      </c>
      <c r="O221" s="91">
        <f>L221/'סכום נכסי הקרן'!$C$42</f>
        <v>2.0260878551567037E-4</v>
      </c>
    </row>
    <row r="222" spans="2:15">
      <c r="B222" s="86" t="s">
        <v>1429</v>
      </c>
      <c r="C222" s="87" t="s">
        <v>1430</v>
      </c>
      <c r="D222" s="88" t="s">
        <v>1340</v>
      </c>
      <c r="E222" s="88" t="s">
        <v>850</v>
      </c>
      <c r="F222" s="87"/>
      <c r="G222" s="88" t="s">
        <v>1431</v>
      </c>
      <c r="H222" s="88" t="s">
        <v>129</v>
      </c>
      <c r="I222" s="90">
        <v>10013.76915</v>
      </c>
      <c r="J222" s="98">
        <v>1163</v>
      </c>
      <c r="K222" s="90"/>
      <c r="L222" s="90">
        <v>409.82321581999992</v>
      </c>
      <c r="M222" s="91">
        <v>2.5353612027841238E-6</v>
      </c>
      <c r="N222" s="91">
        <f t="shared" si="7"/>
        <v>3.1802338921829596E-3</v>
      </c>
      <c r="O222" s="91">
        <f>L222/'סכום נכסי הקרן'!$C$42</f>
        <v>2.0813933977922842E-4</v>
      </c>
    </row>
    <row r="223" spans="2:15">
      <c r="B223" s="86" t="s">
        <v>1432</v>
      </c>
      <c r="C223" s="87" t="s">
        <v>1433</v>
      </c>
      <c r="D223" s="88" t="s">
        <v>1324</v>
      </c>
      <c r="E223" s="88" t="s">
        <v>850</v>
      </c>
      <c r="F223" s="87"/>
      <c r="G223" s="88" t="s">
        <v>856</v>
      </c>
      <c r="H223" s="88" t="s">
        <v>129</v>
      </c>
      <c r="I223" s="90">
        <v>770.57974700000011</v>
      </c>
      <c r="J223" s="98">
        <v>4889</v>
      </c>
      <c r="K223" s="90"/>
      <c r="L223" s="90">
        <v>132.57355269199999</v>
      </c>
      <c r="M223" s="91">
        <v>9.8635973783855706E-7</v>
      </c>
      <c r="N223" s="91">
        <f t="shared" si="7"/>
        <v>1.0287726248856069E-3</v>
      </c>
      <c r="O223" s="91">
        <f>L223/'סכום נכסי הקרן'!$C$42</f>
        <v>6.7330914073006543E-5</v>
      </c>
    </row>
    <row r="224" spans="2:15">
      <c r="B224" s="86" t="s">
        <v>1434</v>
      </c>
      <c r="C224" s="87" t="s">
        <v>1435</v>
      </c>
      <c r="D224" s="88" t="s">
        <v>1340</v>
      </c>
      <c r="E224" s="88" t="s">
        <v>850</v>
      </c>
      <c r="F224" s="87"/>
      <c r="G224" s="88" t="s">
        <v>1360</v>
      </c>
      <c r="H224" s="88" t="s">
        <v>129</v>
      </c>
      <c r="I224" s="90">
        <v>236.39061600000002</v>
      </c>
      <c r="J224" s="98">
        <v>24811</v>
      </c>
      <c r="K224" s="90"/>
      <c r="L224" s="90">
        <v>206.392431714</v>
      </c>
      <c r="M224" s="91">
        <v>8.6101442576575634E-7</v>
      </c>
      <c r="N224" s="91">
        <f t="shared" si="7"/>
        <v>1.6016081595416731E-3</v>
      </c>
      <c r="O224" s="91">
        <f>L224/'סכום נכסי הקרן'!$C$42</f>
        <v>1.04821744630615E-4</v>
      </c>
    </row>
    <row r="225" spans="2:15">
      <c r="B225" s="86" t="s">
        <v>1436</v>
      </c>
      <c r="C225" s="87" t="s">
        <v>1437</v>
      </c>
      <c r="D225" s="88" t="s">
        <v>1340</v>
      </c>
      <c r="E225" s="88" t="s">
        <v>850</v>
      </c>
      <c r="F225" s="87"/>
      <c r="G225" s="88" t="s">
        <v>1431</v>
      </c>
      <c r="H225" s="88" t="s">
        <v>129</v>
      </c>
      <c r="I225" s="90">
        <v>3939.8435999999997</v>
      </c>
      <c r="J225" s="98">
        <v>3364</v>
      </c>
      <c r="K225" s="90"/>
      <c r="L225" s="90">
        <v>466.39537589999998</v>
      </c>
      <c r="M225" s="91">
        <v>2.7731769622141054E-6</v>
      </c>
      <c r="N225" s="91">
        <f t="shared" si="7"/>
        <v>3.6192346463994711E-3</v>
      </c>
      <c r="O225" s="91">
        <f>L225/'סכום נכסי הקרן'!$C$42</f>
        <v>2.3687097721313048E-4</v>
      </c>
    </row>
    <row r="226" spans="2:15">
      <c r="B226" s="86" t="s">
        <v>1438</v>
      </c>
      <c r="C226" s="87" t="s">
        <v>1439</v>
      </c>
      <c r="D226" s="88" t="s">
        <v>1340</v>
      </c>
      <c r="E226" s="88" t="s">
        <v>850</v>
      </c>
      <c r="F226" s="87"/>
      <c r="G226" s="88" t="s">
        <v>1419</v>
      </c>
      <c r="H226" s="88" t="s">
        <v>129</v>
      </c>
      <c r="I226" s="90">
        <v>589.4170190000001</v>
      </c>
      <c r="J226" s="98">
        <v>34338</v>
      </c>
      <c r="K226" s="90"/>
      <c r="L226" s="90">
        <v>712.22454174899997</v>
      </c>
      <c r="M226" s="91">
        <v>1.7405694512221536E-6</v>
      </c>
      <c r="N226" s="91">
        <f t="shared" si="7"/>
        <v>5.5268724149328931E-3</v>
      </c>
      <c r="O226" s="91">
        <f>L226/'סכום נכסי הקרן'!$C$42</f>
        <v>3.6172168918636934E-4</v>
      </c>
    </row>
    <row r="227" spans="2:15">
      <c r="B227" s="86" t="s">
        <v>1361</v>
      </c>
      <c r="C227" s="87" t="s">
        <v>1362</v>
      </c>
      <c r="D227" s="88" t="s">
        <v>1324</v>
      </c>
      <c r="E227" s="88" t="s">
        <v>850</v>
      </c>
      <c r="F227" s="87"/>
      <c r="G227" s="88" t="s">
        <v>1360</v>
      </c>
      <c r="H227" s="88" t="s">
        <v>129</v>
      </c>
      <c r="I227" s="90">
        <v>6806.2991480000001</v>
      </c>
      <c r="J227" s="98">
        <v>1278</v>
      </c>
      <c r="K227" s="90"/>
      <c r="L227" s="90">
        <v>306.09846645700003</v>
      </c>
      <c r="M227" s="91">
        <v>2.6159232961675373E-5</v>
      </c>
      <c r="N227" s="91">
        <f t="shared" si="7"/>
        <v>2.3753283850062308E-3</v>
      </c>
      <c r="O227" s="91">
        <f>L227/'סכום נכסי הקרן'!$C$42</f>
        <v>1.5546003802716999E-4</v>
      </c>
    </row>
    <row r="228" spans="2:15">
      <c r="B228" s="86" t="s">
        <v>1440</v>
      </c>
      <c r="C228" s="87" t="s">
        <v>1441</v>
      </c>
      <c r="D228" s="88" t="s">
        <v>1324</v>
      </c>
      <c r="E228" s="88" t="s">
        <v>850</v>
      </c>
      <c r="F228" s="87"/>
      <c r="G228" s="88" t="s">
        <v>1353</v>
      </c>
      <c r="H228" s="88" t="s">
        <v>129</v>
      </c>
      <c r="I228" s="90">
        <v>623.80856999999992</v>
      </c>
      <c r="J228" s="98">
        <v>12034</v>
      </c>
      <c r="K228" s="90"/>
      <c r="L228" s="90">
        <v>264.16824494100001</v>
      </c>
      <c r="M228" s="91">
        <v>2.7659419509690252E-7</v>
      </c>
      <c r="N228" s="91">
        <f t="shared" si="7"/>
        <v>2.0499492790297391E-3</v>
      </c>
      <c r="O228" s="91">
        <f>L228/'סכום נכסי הקרן'!$C$42</f>
        <v>1.3416468850512093E-4</v>
      </c>
    </row>
    <row r="229" spans="2:15">
      <c r="B229" s="86" t="s">
        <v>1442</v>
      </c>
      <c r="C229" s="87" t="s">
        <v>1443</v>
      </c>
      <c r="D229" s="88" t="s">
        <v>1324</v>
      </c>
      <c r="E229" s="88" t="s">
        <v>850</v>
      </c>
      <c r="F229" s="87"/>
      <c r="G229" s="88" t="s">
        <v>856</v>
      </c>
      <c r="H229" s="88" t="s">
        <v>129</v>
      </c>
      <c r="I229" s="90">
        <v>447.06718599999999</v>
      </c>
      <c r="J229" s="98">
        <v>23982</v>
      </c>
      <c r="K229" s="90"/>
      <c r="L229" s="90">
        <v>377.29188141399999</v>
      </c>
      <c r="M229" s="91">
        <v>5.997300914013461E-8</v>
      </c>
      <c r="N229" s="91">
        <f t="shared" si="7"/>
        <v>2.9277902817620742E-3</v>
      </c>
      <c r="O229" s="91">
        <f>L229/'סכום נכסי הקרן'!$C$42</f>
        <v>1.9161745862651192E-4</v>
      </c>
    </row>
    <row r="230" spans="2:15">
      <c r="B230" s="86" t="s">
        <v>1444</v>
      </c>
      <c r="C230" s="87" t="s">
        <v>1445</v>
      </c>
      <c r="D230" s="88" t="s">
        <v>1340</v>
      </c>
      <c r="E230" s="88" t="s">
        <v>850</v>
      </c>
      <c r="F230" s="87"/>
      <c r="G230" s="88" t="s">
        <v>1419</v>
      </c>
      <c r="H230" s="88" t="s">
        <v>129</v>
      </c>
      <c r="I230" s="90">
        <v>2164.1889219999998</v>
      </c>
      <c r="J230" s="98">
        <v>8502</v>
      </c>
      <c r="K230" s="90"/>
      <c r="L230" s="90">
        <v>647.49368485900004</v>
      </c>
      <c r="M230" s="91">
        <v>1.2805022548661388E-6</v>
      </c>
      <c r="N230" s="91">
        <f t="shared" si="7"/>
        <v>5.0245600592511231E-3</v>
      </c>
      <c r="O230" s="91">
        <f>L230/'סכום נכסי הקרן'!$C$42</f>
        <v>3.2884644616366595E-4</v>
      </c>
    </row>
    <row r="231" spans="2:15">
      <c r="B231" s="86" t="s">
        <v>1446</v>
      </c>
      <c r="C231" s="87" t="s">
        <v>1447</v>
      </c>
      <c r="D231" s="88" t="s">
        <v>1340</v>
      </c>
      <c r="E231" s="88" t="s">
        <v>850</v>
      </c>
      <c r="F231" s="87"/>
      <c r="G231" s="88" t="s">
        <v>1448</v>
      </c>
      <c r="H231" s="88" t="s">
        <v>129</v>
      </c>
      <c r="I231" s="90">
        <v>1427.7060589999999</v>
      </c>
      <c r="J231" s="98">
        <v>7303</v>
      </c>
      <c r="K231" s="90">
        <v>2.4115668520000004</v>
      </c>
      <c r="L231" s="90">
        <v>369.32141625499997</v>
      </c>
      <c r="M231" s="91">
        <v>2.7432074919985409E-6</v>
      </c>
      <c r="N231" s="91">
        <f t="shared" si="7"/>
        <v>2.865939360543769E-3</v>
      </c>
      <c r="O231" s="91">
        <f>L231/'סכום נכסי הקרן'!$C$42</f>
        <v>1.8756945135926076E-4</v>
      </c>
    </row>
    <row r="232" spans="2:15">
      <c r="B232" s="86" t="s">
        <v>1370</v>
      </c>
      <c r="C232" s="87" t="s">
        <v>1371</v>
      </c>
      <c r="D232" s="88" t="s">
        <v>1340</v>
      </c>
      <c r="E232" s="88" t="s">
        <v>850</v>
      </c>
      <c r="F232" s="87"/>
      <c r="G232" s="88" t="s">
        <v>637</v>
      </c>
      <c r="H232" s="88" t="s">
        <v>129</v>
      </c>
      <c r="I232" s="90">
        <v>3810.3152110000001</v>
      </c>
      <c r="J232" s="98">
        <v>8648</v>
      </c>
      <c r="K232" s="90"/>
      <c r="L232" s="90">
        <v>1159.5670131709999</v>
      </c>
      <c r="M232" s="91">
        <v>6.7982847455274427E-5</v>
      </c>
      <c r="N232" s="91">
        <f t="shared" si="7"/>
        <v>8.9982562558473152E-3</v>
      </c>
      <c r="O232" s="91">
        <f>L232/'סכום נכסי הקרן'!$C$42</f>
        <v>5.8891615514819625E-4</v>
      </c>
    </row>
    <row r="233" spans="2:15">
      <c r="B233" s="86" t="s">
        <v>1449</v>
      </c>
      <c r="C233" s="87" t="s">
        <v>1450</v>
      </c>
      <c r="D233" s="88" t="s">
        <v>1340</v>
      </c>
      <c r="E233" s="88" t="s">
        <v>850</v>
      </c>
      <c r="F233" s="87"/>
      <c r="G233" s="88" t="s">
        <v>856</v>
      </c>
      <c r="H233" s="88" t="s">
        <v>129</v>
      </c>
      <c r="I233" s="90">
        <v>896.59672799999998</v>
      </c>
      <c r="J233" s="98">
        <v>13954</v>
      </c>
      <c r="K233" s="90"/>
      <c r="L233" s="90">
        <v>440.26598700099998</v>
      </c>
      <c r="M233" s="91">
        <v>2.9653586471329626E-6</v>
      </c>
      <c r="N233" s="91">
        <f t="shared" si="7"/>
        <v>3.4164702227384978E-3</v>
      </c>
      <c r="O233" s="91">
        <f>L233/'סכום נכסי הקרן'!$C$42</f>
        <v>2.2360048997782157E-4</v>
      </c>
    </row>
    <row r="234" spans="2:15">
      <c r="B234" s="86" t="s">
        <v>1451</v>
      </c>
      <c r="C234" s="87" t="s">
        <v>1452</v>
      </c>
      <c r="D234" s="88" t="s">
        <v>1340</v>
      </c>
      <c r="E234" s="88" t="s">
        <v>850</v>
      </c>
      <c r="F234" s="87"/>
      <c r="G234" s="88" t="s">
        <v>856</v>
      </c>
      <c r="H234" s="88" t="s">
        <v>129</v>
      </c>
      <c r="I234" s="90">
        <v>902.88082499999985</v>
      </c>
      <c r="J234" s="98">
        <v>13259</v>
      </c>
      <c r="K234" s="90"/>
      <c r="L234" s="90">
        <v>421.26993645699997</v>
      </c>
      <c r="M234" s="91">
        <v>9.0288082499999986E-7</v>
      </c>
      <c r="N234" s="91">
        <f t="shared" si="7"/>
        <v>3.2690606045772293E-3</v>
      </c>
      <c r="O234" s="91">
        <f>L234/'סכום נכסי הקרן'!$C$42</f>
        <v>2.1395285347013875E-4</v>
      </c>
    </row>
    <row r="235" spans="2:15">
      <c r="B235" s="86" t="s">
        <v>1377</v>
      </c>
      <c r="C235" s="87" t="s">
        <v>1378</v>
      </c>
      <c r="D235" s="88" t="s">
        <v>1324</v>
      </c>
      <c r="E235" s="88" t="s">
        <v>850</v>
      </c>
      <c r="F235" s="87"/>
      <c r="G235" s="88" t="s">
        <v>154</v>
      </c>
      <c r="H235" s="88" t="s">
        <v>129</v>
      </c>
      <c r="I235" s="90">
        <v>407.04348299999998</v>
      </c>
      <c r="J235" s="98">
        <v>1848</v>
      </c>
      <c r="K235" s="90"/>
      <c r="L235" s="90">
        <v>26.470493530999999</v>
      </c>
      <c r="M235" s="91">
        <v>7.0828965520697538E-6</v>
      </c>
      <c r="N235" s="91">
        <f t="shared" si="7"/>
        <v>2.0541140038067061E-4</v>
      </c>
      <c r="O235" s="91">
        <f>L235/'סכום נכסי הקרן'!$C$42</f>
        <v>1.3443726061611278E-5</v>
      </c>
    </row>
    <row r="236" spans="2:15">
      <c r="B236" s="86" t="s">
        <v>1453</v>
      </c>
      <c r="C236" s="87" t="s">
        <v>1454</v>
      </c>
      <c r="D236" s="88" t="s">
        <v>26</v>
      </c>
      <c r="E236" s="88" t="s">
        <v>850</v>
      </c>
      <c r="F236" s="87"/>
      <c r="G236" s="88" t="s">
        <v>1360</v>
      </c>
      <c r="H236" s="88" t="s">
        <v>131</v>
      </c>
      <c r="I236" s="90">
        <v>623.80856999999992</v>
      </c>
      <c r="J236" s="98">
        <v>13072</v>
      </c>
      <c r="K236" s="90"/>
      <c r="L236" s="90">
        <v>306.03559378300002</v>
      </c>
      <c r="M236" s="91">
        <v>1.0923066055655063E-6</v>
      </c>
      <c r="N236" s="91">
        <f t="shared" si="7"/>
        <v>2.3748404921757893E-3</v>
      </c>
      <c r="O236" s="91">
        <f>L236/'סכום נכסי הקרן'!$C$42</f>
        <v>1.5542810651047851E-4</v>
      </c>
    </row>
    <row r="237" spans="2:15">
      <c r="B237" s="86" t="s">
        <v>1455</v>
      </c>
      <c r="C237" s="87" t="s">
        <v>1456</v>
      </c>
      <c r="D237" s="88" t="s">
        <v>1324</v>
      </c>
      <c r="E237" s="88" t="s">
        <v>850</v>
      </c>
      <c r="F237" s="87"/>
      <c r="G237" s="88" t="s">
        <v>856</v>
      </c>
      <c r="H237" s="88" t="s">
        <v>129</v>
      </c>
      <c r="I237" s="90">
        <v>2008.0254</v>
      </c>
      <c r="J237" s="98">
        <v>1459</v>
      </c>
      <c r="K237" s="90"/>
      <c r="L237" s="90">
        <v>103.09646177299999</v>
      </c>
      <c r="M237" s="91">
        <v>9.3426673588341757E-6</v>
      </c>
      <c r="N237" s="91">
        <f t="shared" si="7"/>
        <v>8.0002998668246496E-4</v>
      </c>
      <c r="O237" s="91">
        <f>L237/'סכום נכסי הקרן'!$C$42</f>
        <v>5.2360209618850686E-5</v>
      </c>
    </row>
    <row r="238" spans="2:15">
      <c r="B238" s="86" t="s">
        <v>1457</v>
      </c>
      <c r="C238" s="87" t="s">
        <v>1458</v>
      </c>
      <c r="D238" s="88" t="s">
        <v>1340</v>
      </c>
      <c r="E238" s="88" t="s">
        <v>850</v>
      </c>
      <c r="F238" s="87"/>
      <c r="G238" s="88" t="s">
        <v>1353</v>
      </c>
      <c r="H238" s="88" t="s">
        <v>129</v>
      </c>
      <c r="I238" s="90">
        <v>10251.756144000001</v>
      </c>
      <c r="J238" s="98">
        <v>308</v>
      </c>
      <c r="K238" s="90"/>
      <c r="L238" s="90">
        <v>111.11386399</v>
      </c>
      <c r="M238" s="91">
        <v>4.0467914579153009E-5</v>
      </c>
      <c r="N238" s="91">
        <f t="shared" si="7"/>
        <v>8.6224514012795685E-4</v>
      </c>
      <c r="O238" s="91">
        <f>L238/'סכום נכסי הקרן'!$C$42</f>
        <v>5.6432055087272944E-5</v>
      </c>
    </row>
    <row r="239" spans="2:15">
      <c r="B239" s="86" t="s">
        <v>1459</v>
      </c>
      <c r="C239" s="87" t="s">
        <v>1460</v>
      </c>
      <c r="D239" s="88" t="s">
        <v>1324</v>
      </c>
      <c r="E239" s="88" t="s">
        <v>850</v>
      </c>
      <c r="F239" s="87"/>
      <c r="G239" s="88" t="s">
        <v>1349</v>
      </c>
      <c r="H239" s="88" t="s">
        <v>129</v>
      </c>
      <c r="I239" s="90">
        <v>6693.4179999999997</v>
      </c>
      <c r="J239" s="98">
        <v>61.03</v>
      </c>
      <c r="K239" s="90"/>
      <c r="L239" s="90">
        <v>14.375090386000002</v>
      </c>
      <c r="M239" s="91">
        <v>4.2057322517432683E-5</v>
      </c>
      <c r="N239" s="91">
        <f t="shared" si="7"/>
        <v>1.1155090264293325E-4</v>
      </c>
      <c r="O239" s="91">
        <f>L239/'סכום נכסי הקרן'!$C$42</f>
        <v>7.3007621498995611E-6</v>
      </c>
    </row>
    <row r="240" spans="2:15">
      <c r="B240" s="86" t="s">
        <v>1461</v>
      </c>
      <c r="C240" s="87" t="s">
        <v>1462</v>
      </c>
      <c r="D240" s="88" t="s">
        <v>1324</v>
      </c>
      <c r="E240" s="88" t="s">
        <v>850</v>
      </c>
      <c r="F240" s="87"/>
      <c r="G240" s="88" t="s">
        <v>1431</v>
      </c>
      <c r="H240" s="88" t="s">
        <v>129</v>
      </c>
      <c r="I240" s="90">
        <v>1001.3769150000001</v>
      </c>
      <c r="J240" s="98">
        <v>12318</v>
      </c>
      <c r="K240" s="90"/>
      <c r="L240" s="90">
        <v>434.06727192300002</v>
      </c>
      <c r="M240" s="91">
        <v>3.1711697834867234E-7</v>
      </c>
      <c r="N240" s="91">
        <f t="shared" si="7"/>
        <v>3.3683681069527991E-3</v>
      </c>
      <c r="O240" s="91">
        <f>L240/'סכום נכסי הקרן'!$C$42</f>
        <v>2.2045231190003027E-4</v>
      </c>
    </row>
    <row r="241" spans="2:15">
      <c r="B241" s="86" t="s">
        <v>1463</v>
      </c>
      <c r="C241" s="87" t="s">
        <v>1464</v>
      </c>
      <c r="D241" s="88" t="s">
        <v>26</v>
      </c>
      <c r="E241" s="88" t="s">
        <v>850</v>
      </c>
      <c r="F241" s="87"/>
      <c r="G241" s="88" t="s">
        <v>1360</v>
      </c>
      <c r="H241" s="88" t="s">
        <v>131</v>
      </c>
      <c r="I241" s="90">
        <v>724.14653699999997</v>
      </c>
      <c r="J241" s="98">
        <v>11930</v>
      </c>
      <c r="K241" s="90"/>
      <c r="L241" s="90">
        <v>324.22422899399999</v>
      </c>
      <c r="M241" s="91">
        <v>3.3931966417018697E-6</v>
      </c>
      <c r="N241" s="91">
        <f t="shared" si="7"/>
        <v>2.5159845560493704E-3</v>
      </c>
      <c r="O241" s="91">
        <f>L241/'סכום נכסי הקרן'!$C$42</f>
        <v>1.6466567621898796E-4</v>
      </c>
    </row>
    <row r="242" spans="2:15">
      <c r="B242" s="86" t="s">
        <v>1465</v>
      </c>
      <c r="C242" s="87" t="s">
        <v>1466</v>
      </c>
      <c r="D242" s="88" t="s">
        <v>26</v>
      </c>
      <c r="E242" s="88" t="s">
        <v>850</v>
      </c>
      <c r="F242" s="87"/>
      <c r="G242" s="88" t="s">
        <v>1360</v>
      </c>
      <c r="H242" s="88" t="s">
        <v>131</v>
      </c>
      <c r="I242" s="90">
        <v>2199.7470929999999</v>
      </c>
      <c r="J242" s="98">
        <v>9329</v>
      </c>
      <c r="K242" s="90"/>
      <c r="L242" s="90">
        <v>770.16966706400001</v>
      </c>
      <c r="M242" s="91">
        <v>3.6785847837277756E-6</v>
      </c>
      <c r="N242" s="91">
        <f t="shared" si="7"/>
        <v>5.9765273985941643E-3</v>
      </c>
      <c r="O242" s="91">
        <f>L242/'סכום נכסי הקרן'!$C$42</f>
        <v>3.9115062259209902E-4</v>
      </c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107" t="s">
        <v>216</v>
      </c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107" t="s">
        <v>110</v>
      </c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107" t="s">
        <v>199</v>
      </c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107" t="s">
        <v>207</v>
      </c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107" t="s">
        <v>213</v>
      </c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4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114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3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3"/>
      <c r="C361" s="93"/>
      <c r="D361" s="9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114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ref="B208:O242">
    <sortCondition ref="B208:B242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48 B250"/>
    <dataValidation type="list" allowBlank="1" showInputMessage="1" showErrorMessage="1" sqref="E12:E35 E37:E356">
      <formula1>#REF!</formula1>
    </dataValidation>
    <dataValidation type="list" allowBlank="1" showInputMessage="1" showErrorMessage="1" sqref="H37:H356 G12:H35 G37:G362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1.285156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143</v>
      </c>
      <c r="C1" s="46" t="s" vm="1">
        <v>224</v>
      </c>
    </row>
    <row r="2" spans="2:14">
      <c r="B2" s="46" t="s">
        <v>142</v>
      </c>
      <c r="C2" s="46" t="s">
        <v>225</v>
      </c>
    </row>
    <row r="3" spans="2:14">
      <c r="B3" s="46" t="s">
        <v>144</v>
      </c>
      <c r="C3" s="46" t="s">
        <v>226</v>
      </c>
    </row>
    <row r="4" spans="2:14">
      <c r="B4" s="46" t="s">
        <v>145</v>
      </c>
      <c r="C4" s="46">
        <v>414</v>
      </c>
    </row>
    <row r="6" spans="2:14" ht="26.25" customHeight="1">
      <c r="B6" s="144" t="s">
        <v>170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</row>
    <row r="7" spans="2:14" ht="26.25" customHeight="1">
      <c r="B7" s="144" t="s">
        <v>222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2:14" s="3" customFormat="1" ht="74.25" customHeight="1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101</v>
      </c>
      <c r="H8" s="29" t="s">
        <v>201</v>
      </c>
      <c r="I8" s="29" t="s">
        <v>200</v>
      </c>
      <c r="J8" s="29" t="s">
        <v>215</v>
      </c>
      <c r="K8" s="29" t="s">
        <v>61</v>
      </c>
      <c r="L8" s="29" t="s">
        <v>58</v>
      </c>
      <c r="M8" s="29" t="s">
        <v>146</v>
      </c>
      <c r="N8" s="13" t="s">
        <v>148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208</v>
      </c>
      <c r="I9" s="31"/>
      <c r="J9" s="15" t="s">
        <v>204</v>
      </c>
      <c r="K9" s="15" t="s">
        <v>204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218</v>
      </c>
      <c r="C11" s="74"/>
      <c r="D11" s="75"/>
      <c r="E11" s="74"/>
      <c r="F11" s="75"/>
      <c r="G11" s="75"/>
      <c r="H11" s="77"/>
      <c r="I11" s="109"/>
      <c r="J11" s="77"/>
      <c r="K11" s="77">
        <v>116085.41963990599</v>
      </c>
      <c r="L11" s="78"/>
      <c r="M11" s="78">
        <f>IFERROR(K11/$K$11,0)</f>
        <v>1</v>
      </c>
      <c r="N11" s="78">
        <f>K11/'סכום נכסי הקרן'!$C$42</f>
        <v>5.8956988450495622E-2</v>
      </c>
    </row>
    <row r="12" spans="2:14">
      <c r="B12" s="79" t="s">
        <v>194</v>
      </c>
      <c r="C12" s="80"/>
      <c r="D12" s="81"/>
      <c r="E12" s="80"/>
      <c r="F12" s="81"/>
      <c r="G12" s="81"/>
      <c r="H12" s="83"/>
      <c r="I12" s="100"/>
      <c r="J12" s="83"/>
      <c r="K12" s="83">
        <v>27565.336538683998</v>
      </c>
      <c r="L12" s="84"/>
      <c r="M12" s="84">
        <f t="shared" ref="M12:M75" si="0">IFERROR(K12/$K$11,0)</f>
        <v>0.2374573535952316</v>
      </c>
      <c r="N12" s="84">
        <f>K12/'סכום נכסי הקרן'!$C$42</f>
        <v>1.3999770453399323E-2</v>
      </c>
    </row>
    <row r="13" spans="2:14">
      <c r="B13" s="85" t="s">
        <v>219</v>
      </c>
      <c r="C13" s="80"/>
      <c r="D13" s="81"/>
      <c r="E13" s="80"/>
      <c r="F13" s="81"/>
      <c r="G13" s="81"/>
      <c r="H13" s="83"/>
      <c r="I13" s="100"/>
      <c r="J13" s="83"/>
      <c r="K13" s="83">
        <v>17260.354284178997</v>
      </c>
      <c r="L13" s="84"/>
      <c r="M13" s="84">
        <f t="shared" si="0"/>
        <v>0.14868666829753621</v>
      </c>
      <c r="N13" s="84">
        <f>K13/'סכום נכסי הקרן'!$C$42</f>
        <v>8.7661181855605147E-3</v>
      </c>
    </row>
    <row r="14" spans="2:14">
      <c r="B14" s="86" t="s">
        <v>1467</v>
      </c>
      <c r="C14" s="87" t="s">
        <v>1468</v>
      </c>
      <c r="D14" s="88" t="s">
        <v>118</v>
      </c>
      <c r="E14" s="87" t="s">
        <v>1469</v>
      </c>
      <c r="F14" s="88" t="s">
        <v>1470</v>
      </c>
      <c r="G14" s="88" t="s">
        <v>130</v>
      </c>
      <c r="H14" s="90">
        <v>37760.917646999995</v>
      </c>
      <c r="I14" s="98">
        <v>1783</v>
      </c>
      <c r="J14" s="90"/>
      <c r="K14" s="90">
        <v>673.27716164599997</v>
      </c>
      <c r="L14" s="91">
        <v>6.2469185163048957E-4</v>
      </c>
      <c r="M14" s="91">
        <f t="shared" si="0"/>
        <v>5.799842596378499E-3</v>
      </c>
      <c r="N14" s="91">
        <f>K14/'סכום נכסי הקרן'!$C$42</f>
        <v>3.4194125296937972E-4</v>
      </c>
    </row>
    <row r="15" spans="2:14">
      <c r="B15" s="86" t="s">
        <v>1471</v>
      </c>
      <c r="C15" s="87" t="s">
        <v>1472</v>
      </c>
      <c r="D15" s="88" t="s">
        <v>118</v>
      </c>
      <c r="E15" s="87" t="s">
        <v>1469</v>
      </c>
      <c r="F15" s="88" t="s">
        <v>1470</v>
      </c>
      <c r="G15" s="88" t="s">
        <v>130</v>
      </c>
      <c r="H15" s="90">
        <v>120223</v>
      </c>
      <c r="I15" s="98">
        <v>1771</v>
      </c>
      <c r="J15" s="90"/>
      <c r="K15" s="90">
        <v>2129.1493300000002</v>
      </c>
      <c r="L15" s="91">
        <v>4.8060334962821329E-3</v>
      </c>
      <c r="M15" s="91">
        <f t="shared" si="0"/>
        <v>1.8341229558411099E-2</v>
      </c>
      <c r="N15" s="91">
        <f>K15/'סכום נכסי הקרן'!$C$42</f>
        <v>1.0813436592431321E-3</v>
      </c>
    </row>
    <row r="16" spans="2:14">
      <c r="B16" s="86" t="s">
        <v>1473</v>
      </c>
      <c r="C16" s="87" t="s">
        <v>1474</v>
      </c>
      <c r="D16" s="88" t="s">
        <v>118</v>
      </c>
      <c r="E16" s="87" t="s">
        <v>1469</v>
      </c>
      <c r="F16" s="88" t="s">
        <v>1470</v>
      </c>
      <c r="G16" s="88" t="s">
        <v>130</v>
      </c>
      <c r="H16" s="90">
        <v>32653.090050999996</v>
      </c>
      <c r="I16" s="98">
        <v>3063</v>
      </c>
      <c r="J16" s="90"/>
      <c r="K16" s="90">
        <v>1000.1641482370001</v>
      </c>
      <c r="L16" s="91">
        <v>5.2261056374324421E-4</v>
      </c>
      <c r="M16" s="91">
        <f t="shared" si="0"/>
        <v>8.615760285309592E-3</v>
      </c>
      <c r="N16" s="91">
        <f>K16/'סכום נכסי הקרן'!$C$42</f>
        <v>5.0795927963323648E-4</v>
      </c>
    </row>
    <row r="17" spans="2:14">
      <c r="B17" s="86" t="s">
        <v>1475</v>
      </c>
      <c r="C17" s="87" t="s">
        <v>1476</v>
      </c>
      <c r="D17" s="88" t="s">
        <v>118</v>
      </c>
      <c r="E17" s="87" t="s">
        <v>1477</v>
      </c>
      <c r="F17" s="88" t="s">
        <v>1470</v>
      </c>
      <c r="G17" s="88" t="s">
        <v>130</v>
      </c>
      <c r="H17" s="90">
        <v>115585</v>
      </c>
      <c r="I17" s="98">
        <v>1727</v>
      </c>
      <c r="J17" s="90"/>
      <c r="K17" s="90">
        <v>1996.1529500000001</v>
      </c>
      <c r="L17" s="91">
        <v>3.3068232450405664E-3</v>
      </c>
      <c r="M17" s="91">
        <f t="shared" si="0"/>
        <v>1.719555269035522E-2</v>
      </c>
      <c r="N17" s="91">
        <f>K17/'סכום נכסי הקרן'!$C$42</f>
        <v>1.0137980013651617E-3</v>
      </c>
    </row>
    <row r="18" spans="2:14">
      <c r="B18" s="86" t="s">
        <v>1478</v>
      </c>
      <c r="C18" s="87" t="s">
        <v>1479</v>
      </c>
      <c r="D18" s="88" t="s">
        <v>118</v>
      </c>
      <c r="E18" s="87" t="s">
        <v>1477</v>
      </c>
      <c r="F18" s="88" t="s">
        <v>1470</v>
      </c>
      <c r="G18" s="88" t="s">
        <v>130</v>
      </c>
      <c r="H18" s="90">
        <v>18622.762231000001</v>
      </c>
      <c r="I18" s="98">
        <v>3023</v>
      </c>
      <c r="J18" s="90"/>
      <c r="K18" s="90">
        <v>562.96610222800007</v>
      </c>
      <c r="L18" s="91">
        <v>2.1955467630256338E-4</v>
      </c>
      <c r="M18" s="91">
        <f t="shared" si="0"/>
        <v>4.8495849347343235E-3</v>
      </c>
      <c r="N18" s="91">
        <f>K18/'סכום נכסי הקרן'!$C$42</f>
        <v>2.859169229868291E-4</v>
      </c>
    </row>
    <row r="19" spans="2:14">
      <c r="B19" s="86" t="s">
        <v>1480</v>
      </c>
      <c r="C19" s="87" t="s">
        <v>1481</v>
      </c>
      <c r="D19" s="88" t="s">
        <v>118</v>
      </c>
      <c r="E19" s="87" t="s">
        <v>1482</v>
      </c>
      <c r="F19" s="88" t="s">
        <v>1470</v>
      </c>
      <c r="G19" s="88" t="s">
        <v>130</v>
      </c>
      <c r="H19" s="90">
        <v>12733</v>
      </c>
      <c r="I19" s="98">
        <v>17050</v>
      </c>
      <c r="J19" s="90"/>
      <c r="K19" s="90">
        <v>2170.9765000000002</v>
      </c>
      <c r="L19" s="91">
        <v>1.4028008202413152E-3</v>
      </c>
      <c r="M19" s="91">
        <f t="shared" si="0"/>
        <v>1.8701543283681222E-2</v>
      </c>
      <c r="N19" s="91">
        <f>K19/'סכום נכסי הקרן'!$C$42</f>
        <v>1.1025866713824377E-3</v>
      </c>
    </row>
    <row r="20" spans="2:14">
      <c r="B20" s="86" t="s">
        <v>1483</v>
      </c>
      <c r="C20" s="87" t="s">
        <v>1484</v>
      </c>
      <c r="D20" s="88" t="s">
        <v>118</v>
      </c>
      <c r="E20" s="87" t="s">
        <v>1482</v>
      </c>
      <c r="F20" s="88" t="s">
        <v>1470</v>
      </c>
      <c r="G20" s="88" t="s">
        <v>130</v>
      </c>
      <c r="H20" s="90">
        <v>3628.8365689999996</v>
      </c>
      <c r="I20" s="98">
        <v>17760</v>
      </c>
      <c r="J20" s="90"/>
      <c r="K20" s="90">
        <v>644.48137460199996</v>
      </c>
      <c r="L20" s="91">
        <v>3.9263324207183787E-4</v>
      </c>
      <c r="M20" s="91">
        <f t="shared" si="0"/>
        <v>5.5517857160801484E-3</v>
      </c>
      <c r="N20" s="91">
        <f>K20/'סכום נכסי הקרן'!$C$42</f>
        <v>3.2731656634256385E-4</v>
      </c>
    </row>
    <row r="21" spans="2:14">
      <c r="B21" s="86" t="s">
        <v>1485</v>
      </c>
      <c r="C21" s="87" t="s">
        <v>1486</v>
      </c>
      <c r="D21" s="88" t="s">
        <v>118</v>
      </c>
      <c r="E21" s="87" t="s">
        <v>1482</v>
      </c>
      <c r="F21" s="88" t="s">
        <v>1470</v>
      </c>
      <c r="G21" s="88" t="s">
        <v>130</v>
      </c>
      <c r="H21" s="90">
        <v>2420.7750210000004</v>
      </c>
      <c r="I21" s="98">
        <v>29630</v>
      </c>
      <c r="J21" s="90"/>
      <c r="K21" s="90">
        <v>717.27563871400002</v>
      </c>
      <c r="L21" s="91">
        <v>3.0890605205876118E-4</v>
      </c>
      <c r="M21" s="91">
        <f t="shared" si="0"/>
        <v>6.178860712559517E-3</v>
      </c>
      <c r="N21" s="91">
        <f>K21/'סכום נכסי הקרן'!$C$42</f>
        <v>3.6428701966759256E-4</v>
      </c>
    </row>
    <row r="22" spans="2:14">
      <c r="B22" s="86" t="s">
        <v>1487</v>
      </c>
      <c r="C22" s="87" t="s">
        <v>1488</v>
      </c>
      <c r="D22" s="88" t="s">
        <v>118</v>
      </c>
      <c r="E22" s="87" t="s">
        <v>1482</v>
      </c>
      <c r="F22" s="88" t="s">
        <v>1470</v>
      </c>
      <c r="G22" s="88" t="s">
        <v>130</v>
      </c>
      <c r="H22" s="90">
        <v>4061.2313720000002</v>
      </c>
      <c r="I22" s="98">
        <v>17850</v>
      </c>
      <c r="J22" s="90"/>
      <c r="K22" s="90">
        <v>724.92979981300005</v>
      </c>
      <c r="L22" s="91">
        <v>1.6325621073893728E-4</v>
      </c>
      <c r="M22" s="91">
        <f t="shared" si="0"/>
        <v>6.244796306562132E-3</v>
      </c>
      <c r="N22" s="91">
        <f>K22/'סכום נכסי הקרן'!$C$42</f>
        <v>3.681743837216813E-4</v>
      </c>
    </row>
    <row r="23" spans="2:14">
      <c r="B23" s="86" t="s">
        <v>1489</v>
      </c>
      <c r="C23" s="87" t="s">
        <v>1490</v>
      </c>
      <c r="D23" s="88" t="s">
        <v>118</v>
      </c>
      <c r="E23" s="87" t="s">
        <v>1491</v>
      </c>
      <c r="F23" s="88" t="s">
        <v>1470</v>
      </c>
      <c r="G23" s="88" t="s">
        <v>130</v>
      </c>
      <c r="H23" s="90">
        <v>115705</v>
      </c>
      <c r="I23" s="98">
        <v>1767</v>
      </c>
      <c r="J23" s="90"/>
      <c r="K23" s="90">
        <v>2044.5073500000001</v>
      </c>
      <c r="L23" s="91">
        <v>1.9507857086388204E-3</v>
      </c>
      <c r="M23" s="91">
        <f t="shared" si="0"/>
        <v>1.7612094234935014E-2</v>
      </c>
      <c r="N23" s="91">
        <f>K23/'סכום נכסי הקרן'!$C$42</f>
        <v>1.0383560363981042E-3</v>
      </c>
    </row>
    <row r="24" spans="2:14">
      <c r="B24" s="86" t="s">
        <v>1492</v>
      </c>
      <c r="C24" s="87" t="s">
        <v>1493</v>
      </c>
      <c r="D24" s="88" t="s">
        <v>118</v>
      </c>
      <c r="E24" s="87" t="s">
        <v>1491</v>
      </c>
      <c r="F24" s="88" t="s">
        <v>1470</v>
      </c>
      <c r="G24" s="88" t="s">
        <v>130</v>
      </c>
      <c r="H24" s="90">
        <v>39688.622031000006</v>
      </c>
      <c r="I24" s="98">
        <v>1794</v>
      </c>
      <c r="J24" s="90"/>
      <c r="K24" s="90">
        <v>712.01387923599998</v>
      </c>
      <c r="L24" s="91">
        <v>2.4992240286045086E-4</v>
      </c>
      <c r="M24" s="91">
        <f t="shared" si="0"/>
        <v>6.1335340945025555E-3</v>
      </c>
      <c r="N24" s="91">
        <f>K24/'סכום נכסי הקרן'!$C$42</f>
        <v>3.6161469877030828E-4</v>
      </c>
    </row>
    <row r="25" spans="2:14">
      <c r="B25" s="86" t="s">
        <v>1494</v>
      </c>
      <c r="C25" s="87" t="s">
        <v>1495</v>
      </c>
      <c r="D25" s="88" t="s">
        <v>118</v>
      </c>
      <c r="E25" s="87" t="s">
        <v>1491</v>
      </c>
      <c r="F25" s="88" t="s">
        <v>1470</v>
      </c>
      <c r="G25" s="88" t="s">
        <v>130</v>
      </c>
      <c r="H25" s="90">
        <v>35098.618535000001</v>
      </c>
      <c r="I25" s="98">
        <v>1782</v>
      </c>
      <c r="J25" s="90"/>
      <c r="K25" s="90">
        <v>625.45738232199994</v>
      </c>
      <c r="L25" s="91">
        <v>3.5323023228961973E-4</v>
      </c>
      <c r="M25" s="91">
        <f t="shared" si="0"/>
        <v>5.3879064594171498E-3</v>
      </c>
      <c r="N25" s="91">
        <f>K25/'סכום נכסי הקרן'!$C$42</f>
        <v>3.1765473890020763E-4</v>
      </c>
    </row>
    <row r="26" spans="2:14">
      <c r="B26" s="86" t="s">
        <v>1496</v>
      </c>
      <c r="C26" s="87" t="s">
        <v>1497</v>
      </c>
      <c r="D26" s="88" t="s">
        <v>118</v>
      </c>
      <c r="E26" s="87" t="s">
        <v>1491</v>
      </c>
      <c r="F26" s="88" t="s">
        <v>1470</v>
      </c>
      <c r="G26" s="88" t="s">
        <v>130</v>
      </c>
      <c r="H26" s="90">
        <v>108128.821081</v>
      </c>
      <c r="I26" s="98">
        <v>3014</v>
      </c>
      <c r="J26" s="90"/>
      <c r="K26" s="90">
        <v>3259.0026673810007</v>
      </c>
      <c r="L26" s="91">
        <v>7.0527474149585634E-4</v>
      </c>
      <c r="M26" s="91">
        <f t="shared" si="0"/>
        <v>2.8074177424609773E-2</v>
      </c>
      <c r="N26" s="91">
        <f>K26/'סכום נכסי הקרן'!$C$42</f>
        <v>1.6551689541798834E-3</v>
      </c>
    </row>
    <row r="27" spans="2:14">
      <c r="B27" s="92"/>
      <c r="C27" s="87"/>
      <c r="D27" s="87"/>
      <c r="E27" s="87"/>
      <c r="F27" s="87"/>
      <c r="G27" s="87"/>
      <c r="H27" s="90"/>
      <c r="I27" s="98"/>
      <c r="J27" s="87"/>
      <c r="K27" s="87"/>
      <c r="L27" s="87"/>
      <c r="M27" s="91"/>
      <c r="N27" s="87"/>
    </row>
    <row r="28" spans="2:14">
      <c r="B28" s="85" t="s">
        <v>220</v>
      </c>
      <c r="C28" s="80"/>
      <c r="D28" s="81"/>
      <c r="E28" s="80"/>
      <c r="F28" s="81"/>
      <c r="G28" s="81"/>
      <c r="H28" s="83"/>
      <c r="I28" s="100"/>
      <c r="J28" s="83"/>
      <c r="K28" s="83">
        <v>10304.982254504999</v>
      </c>
      <c r="L28" s="84"/>
      <c r="M28" s="84">
        <f t="shared" si="0"/>
        <v>8.877068529769537E-2</v>
      </c>
      <c r="N28" s="84">
        <f>K28/'סכום נכסי הקרן'!$C$42</f>
        <v>5.2336522678388068E-3</v>
      </c>
    </row>
    <row r="29" spans="2:14">
      <c r="B29" s="86" t="s">
        <v>1498</v>
      </c>
      <c r="C29" s="87" t="s">
        <v>1499</v>
      </c>
      <c r="D29" s="88" t="s">
        <v>118</v>
      </c>
      <c r="E29" s="87" t="s">
        <v>1469</v>
      </c>
      <c r="F29" s="88" t="s">
        <v>1500</v>
      </c>
      <c r="G29" s="88" t="s">
        <v>130</v>
      </c>
      <c r="H29" s="90">
        <v>1570183.467743</v>
      </c>
      <c r="I29" s="98">
        <v>335.31</v>
      </c>
      <c r="J29" s="90"/>
      <c r="K29" s="90">
        <v>5264.9821856810004</v>
      </c>
      <c r="L29" s="91">
        <v>8.2739595976064773E-3</v>
      </c>
      <c r="M29" s="91">
        <f t="shared" si="0"/>
        <v>4.535437957680509E-2</v>
      </c>
      <c r="N29" s="91">
        <f>K29/'סכום נכסי הקרן'!$C$42</f>
        <v>2.6739576328890921E-3</v>
      </c>
    </row>
    <row r="30" spans="2:14">
      <c r="B30" s="86" t="s">
        <v>1501</v>
      </c>
      <c r="C30" s="87" t="s">
        <v>1502</v>
      </c>
      <c r="D30" s="88" t="s">
        <v>118</v>
      </c>
      <c r="E30" s="87" t="s">
        <v>1477</v>
      </c>
      <c r="F30" s="88" t="s">
        <v>1500</v>
      </c>
      <c r="G30" s="88" t="s">
        <v>130</v>
      </c>
      <c r="H30" s="90">
        <v>2.238E-3</v>
      </c>
      <c r="I30" s="98">
        <v>336.23</v>
      </c>
      <c r="J30" s="90"/>
      <c r="K30" s="90">
        <v>7.5850000000000002E-6</v>
      </c>
      <c r="L30" s="91">
        <v>6.7132129496269984E-12</v>
      </c>
      <c r="M30" s="91">
        <f t="shared" si="0"/>
        <v>6.5339816348413748E-11</v>
      </c>
      <c r="N30" s="91">
        <f>K30/'סכום נכסי הקרן'!$C$42</f>
        <v>3.8522387978109342E-12</v>
      </c>
    </row>
    <row r="31" spans="2:14">
      <c r="B31" s="86" t="s">
        <v>1503</v>
      </c>
      <c r="C31" s="87" t="s">
        <v>1504</v>
      </c>
      <c r="D31" s="88" t="s">
        <v>118</v>
      </c>
      <c r="E31" s="87" t="s">
        <v>1477</v>
      </c>
      <c r="F31" s="88" t="s">
        <v>1500</v>
      </c>
      <c r="G31" s="88" t="s">
        <v>130</v>
      </c>
      <c r="H31" s="90">
        <v>5.7199999999999994E-3</v>
      </c>
      <c r="I31" s="98">
        <v>360.28</v>
      </c>
      <c r="J31" s="90"/>
      <c r="K31" s="90">
        <v>2.0579000000000001E-5</v>
      </c>
      <c r="L31" s="91">
        <v>2.9389589982182146E-11</v>
      </c>
      <c r="M31" s="91">
        <f t="shared" si="0"/>
        <v>1.7727463159314523E-10</v>
      </c>
      <c r="N31" s="91">
        <f>K31/'סכום נכסי הקרן'!$C$42</f>
        <v>1.0451578407402931E-11</v>
      </c>
    </row>
    <row r="32" spans="2:14">
      <c r="B32" s="86" t="s">
        <v>1505</v>
      </c>
      <c r="C32" s="87" t="s">
        <v>1506</v>
      </c>
      <c r="D32" s="88" t="s">
        <v>118</v>
      </c>
      <c r="E32" s="87" t="s">
        <v>1491</v>
      </c>
      <c r="F32" s="88" t="s">
        <v>1500</v>
      </c>
      <c r="G32" s="88" t="s">
        <v>130</v>
      </c>
      <c r="H32" s="90">
        <v>1500000.0028599999</v>
      </c>
      <c r="I32" s="98">
        <v>336</v>
      </c>
      <c r="J32" s="90"/>
      <c r="K32" s="90">
        <v>5040.0000095750001</v>
      </c>
      <c r="L32" s="91">
        <v>3.5018553666874221E-3</v>
      </c>
      <c r="M32" s="91">
        <f t="shared" si="0"/>
        <v>4.3416305210498884E-2</v>
      </c>
      <c r="N32" s="91">
        <f>K32/'סכום נכסי הקרן'!$C$42</f>
        <v>2.5596946048585755E-3</v>
      </c>
    </row>
    <row r="33" spans="2:14">
      <c r="B33" s="86" t="s">
        <v>1507</v>
      </c>
      <c r="C33" s="87" t="s">
        <v>1508</v>
      </c>
      <c r="D33" s="88" t="s">
        <v>118</v>
      </c>
      <c r="E33" s="87" t="s">
        <v>1491</v>
      </c>
      <c r="F33" s="88" t="s">
        <v>1500</v>
      </c>
      <c r="G33" s="88" t="s">
        <v>130</v>
      </c>
      <c r="H33" s="90">
        <v>8.5169999999999985E-3</v>
      </c>
      <c r="I33" s="98">
        <v>364.02</v>
      </c>
      <c r="J33" s="90"/>
      <c r="K33" s="90">
        <v>3.1084999999999998E-5</v>
      </c>
      <c r="L33" s="91">
        <v>3.827030394309541E-11</v>
      </c>
      <c r="M33" s="91">
        <f t="shared" si="0"/>
        <v>2.677769533540463E-10</v>
      </c>
      <c r="N33" s="91">
        <f>K33/'סכום נכסי הקרן'!$C$42</f>
        <v>1.5787322746203414E-11</v>
      </c>
    </row>
    <row r="34" spans="2:14">
      <c r="B34" s="92"/>
      <c r="C34" s="87"/>
      <c r="D34" s="87"/>
      <c r="E34" s="87"/>
      <c r="F34" s="87"/>
      <c r="G34" s="87"/>
      <c r="H34" s="90"/>
      <c r="I34" s="98"/>
      <c r="J34" s="87"/>
      <c r="K34" s="87"/>
      <c r="L34" s="87"/>
      <c r="M34" s="91"/>
      <c r="N34" s="87"/>
    </row>
    <row r="35" spans="2:14">
      <c r="B35" s="79" t="s">
        <v>193</v>
      </c>
      <c r="C35" s="80"/>
      <c r="D35" s="81"/>
      <c r="E35" s="80"/>
      <c r="F35" s="81"/>
      <c r="G35" s="81"/>
      <c r="H35" s="83"/>
      <c r="I35" s="100"/>
      <c r="J35" s="83"/>
      <c r="K35" s="83">
        <v>88520.083101222001</v>
      </c>
      <c r="L35" s="84"/>
      <c r="M35" s="84">
        <f t="shared" si="0"/>
        <v>0.76254264640476854</v>
      </c>
      <c r="N35" s="84">
        <f>K35/'סכום נכסי הקרן'!$C$42</f>
        <v>4.4957217997096302E-2</v>
      </c>
    </row>
    <row r="36" spans="2:14">
      <c r="B36" s="85" t="s">
        <v>221</v>
      </c>
      <c r="C36" s="80"/>
      <c r="D36" s="81"/>
      <c r="E36" s="80"/>
      <c r="F36" s="81"/>
      <c r="G36" s="81"/>
      <c r="H36" s="83"/>
      <c r="I36" s="100"/>
      <c r="J36" s="83"/>
      <c r="K36" s="83">
        <v>88520.083101222001</v>
      </c>
      <c r="L36" s="84"/>
      <c r="M36" s="84">
        <f t="shared" si="0"/>
        <v>0.76254264640476854</v>
      </c>
      <c r="N36" s="84">
        <f>K36/'סכום נכסי הקרן'!$C$42</f>
        <v>4.4957217997096302E-2</v>
      </c>
    </row>
    <row r="37" spans="2:14">
      <c r="B37" s="86" t="s">
        <v>1509</v>
      </c>
      <c r="C37" s="87" t="s">
        <v>1510</v>
      </c>
      <c r="D37" s="88" t="s">
        <v>26</v>
      </c>
      <c r="E37" s="87"/>
      <c r="F37" s="88" t="s">
        <v>1470</v>
      </c>
      <c r="G37" s="88" t="s">
        <v>129</v>
      </c>
      <c r="H37" s="90">
        <v>22351.589659000005</v>
      </c>
      <c r="I37" s="98">
        <v>6065.3</v>
      </c>
      <c r="J37" s="90"/>
      <c r="K37" s="90">
        <v>4770.6765148680015</v>
      </c>
      <c r="L37" s="91">
        <v>5.0239888315343269E-4</v>
      </c>
      <c r="M37" s="91">
        <f t="shared" si="0"/>
        <v>4.1096259372335631E-2</v>
      </c>
      <c r="N37" s="91">
        <f>K37/'סכום נכסי הקרן'!$C$42</f>
        <v>2.4229116891733645E-3</v>
      </c>
    </row>
    <row r="38" spans="2:14">
      <c r="B38" s="86" t="s">
        <v>1511</v>
      </c>
      <c r="C38" s="87" t="s">
        <v>1512</v>
      </c>
      <c r="D38" s="88" t="s">
        <v>1340</v>
      </c>
      <c r="E38" s="87"/>
      <c r="F38" s="88" t="s">
        <v>1470</v>
      </c>
      <c r="G38" s="88" t="s">
        <v>129</v>
      </c>
      <c r="H38" s="90">
        <v>7065.6925290000008</v>
      </c>
      <c r="I38" s="98">
        <v>4799</v>
      </c>
      <c r="J38" s="90"/>
      <c r="K38" s="90">
        <v>1193.231614886</v>
      </c>
      <c r="L38" s="91">
        <v>4.2991740365074541E-5</v>
      </c>
      <c r="M38" s="91">
        <f t="shared" si="0"/>
        <v>1.0278910293707633E-2</v>
      </c>
      <c r="N38" s="91">
        <f>K38/'סכום נכסי הקרן'!$C$42</f>
        <v>6.0601359546980148E-4</v>
      </c>
    </row>
    <row r="39" spans="2:14">
      <c r="B39" s="86" t="s">
        <v>1513</v>
      </c>
      <c r="C39" s="87" t="s">
        <v>1514</v>
      </c>
      <c r="D39" s="88" t="s">
        <v>1340</v>
      </c>
      <c r="E39" s="87"/>
      <c r="F39" s="88" t="s">
        <v>1470</v>
      </c>
      <c r="G39" s="88" t="s">
        <v>129</v>
      </c>
      <c r="H39" s="90">
        <v>771.27035000000001</v>
      </c>
      <c r="I39" s="98">
        <v>12916</v>
      </c>
      <c r="J39" s="90"/>
      <c r="K39" s="90">
        <v>350.553202494</v>
      </c>
      <c r="L39" s="91">
        <v>7.9142597519475283E-6</v>
      </c>
      <c r="M39" s="91">
        <f t="shared" si="0"/>
        <v>3.0197866672783463E-3</v>
      </c>
      <c r="N39" s="91">
        <f>K39/'סכום נכסי הקרן'!$C$42</f>
        <v>1.7803752766569012E-4</v>
      </c>
    </row>
    <row r="40" spans="2:14">
      <c r="B40" s="86" t="s">
        <v>1515</v>
      </c>
      <c r="C40" s="87" t="s">
        <v>1516</v>
      </c>
      <c r="D40" s="88" t="s">
        <v>1340</v>
      </c>
      <c r="E40" s="87"/>
      <c r="F40" s="88" t="s">
        <v>1470</v>
      </c>
      <c r="G40" s="88" t="s">
        <v>129</v>
      </c>
      <c r="H40" s="90">
        <v>7005.6361809999999</v>
      </c>
      <c r="I40" s="98">
        <v>7455</v>
      </c>
      <c r="J40" s="90"/>
      <c r="K40" s="90">
        <v>1837.868753768</v>
      </c>
      <c r="L40" s="91">
        <v>3.0135422489012418E-5</v>
      </c>
      <c r="M40" s="91">
        <f t="shared" si="0"/>
        <v>1.5832037817229951E-2</v>
      </c>
      <c r="N40" s="91">
        <f>K40/'סכום נכסי הקרן'!$C$42</f>
        <v>9.3340927073823604E-4</v>
      </c>
    </row>
    <row r="41" spans="2:14">
      <c r="B41" s="86" t="s">
        <v>1517</v>
      </c>
      <c r="C41" s="87" t="s">
        <v>1518</v>
      </c>
      <c r="D41" s="88" t="s">
        <v>1340</v>
      </c>
      <c r="E41" s="87"/>
      <c r="F41" s="88" t="s">
        <v>1470</v>
      </c>
      <c r="G41" s="88" t="s">
        <v>129</v>
      </c>
      <c r="H41" s="90">
        <v>7916.9646869999997</v>
      </c>
      <c r="I41" s="98">
        <v>8747</v>
      </c>
      <c r="J41" s="90"/>
      <c r="K41" s="90">
        <v>2436.8965951709997</v>
      </c>
      <c r="L41" s="91">
        <v>1.6935618451242871E-5</v>
      </c>
      <c r="M41" s="91">
        <f t="shared" si="0"/>
        <v>2.0992271059795373E-2</v>
      </c>
      <c r="N41" s="91">
        <f>K41/'סכום נכסי הקרן'!$C$42</f>
        <v>1.2376410824220291E-3</v>
      </c>
    </row>
    <row r="42" spans="2:14">
      <c r="B42" s="86" t="s">
        <v>1519</v>
      </c>
      <c r="C42" s="87" t="s">
        <v>1520</v>
      </c>
      <c r="D42" s="88" t="s">
        <v>1340</v>
      </c>
      <c r="E42" s="87"/>
      <c r="F42" s="88" t="s">
        <v>1470</v>
      </c>
      <c r="G42" s="88" t="s">
        <v>129</v>
      </c>
      <c r="H42" s="90">
        <v>21759.605174999997</v>
      </c>
      <c r="I42" s="98">
        <v>3420</v>
      </c>
      <c r="J42" s="90"/>
      <c r="K42" s="90">
        <v>2618.7641309479995</v>
      </c>
      <c r="L42" s="91">
        <v>2.3756442833356706E-5</v>
      </c>
      <c r="M42" s="91">
        <f t="shared" si="0"/>
        <v>2.2558940985623683E-2</v>
      </c>
      <c r="N42" s="91">
        <f>K42/'סכום נכסי הקרן'!$C$42</f>
        <v>1.3300072231448277E-3</v>
      </c>
    </row>
    <row r="43" spans="2:14">
      <c r="B43" s="86" t="s">
        <v>1521</v>
      </c>
      <c r="C43" s="87" t="s">
        <v>1522</v>
      </c>
      <c r="D43" s="88" t="s">
        <v>26</v>
      </c>
      <c r="E43" s="87"/>
      <c r="F43" s="88" t="s">
        <v>1470</v>
      </c>
      <c r="G43" s="88" t="s">
        <v>137</v>
      </c>
      <c r="H43" s="90">
        <v>32023.291737000003</v>
      </c>
      <c r="I43" s="98">
        <v>4767</v>
      </c>
      <c r="J43" s="90"/>
      <c r="K43" s="90">
        <v>3963.8405534799999</v>
      </c>
      <c r="L43" s="91">
        <v>3.970432781041573E-4</v>
      </c>
      <c r="M43" s="91">
        <f t="shared" si="0"/>
        <v>3.4145895029502694E-2</v>
      </c>
      <c r="N43" s="91">
        <f>K43/'סכום נכסי הקרן'!$C$42</f>
        <v>2.013139138886226E-3</v>
      </c>
    </row>
    <row r="44" spans="2:14">
      <c r="B44" s="86" t="s">
        <v>1523</v>
      </c>
      <c r="C44" s="87" t="s">
        <v>1524</v>
      </c>
      <c r="D44" s="88" t="s">
        <v>119</v>
      </c>
      <c r="E44" s="87"/>
      <c r="F44" s="88" t="s">
        <v>1470</v>
      </c>
      <c r="G44" s="88" t="s">
        <v>129</v>
      </c>
      <c r="H44" s="90">
        <v>30698.040144999999</v>
      </c>
      <c r="I44" s="98">
        <v>967.38</v>
      </c>
      <c r="J44" s="90"/>
      <c r="K44" s="90">
        <v>1045.025819921</v>
      </c>
      <c r="L44" s="91">
        <v>1.8854117506816274E-4</v>
      </c>
      <c r="M44" s="91">
        <f t="shared" si="0"/>
        <v>9.0022142587987668E-3</v>
      </c>
      <c r="N44" s="91">
        <f>K44/'סכום נכסי הקרן'!$C$42</f>
        <v>5.3074344208488581E-4</v>
      </c>
    </row>
    <row r="45" spans="2:14">
      <c r="B45" s="86" t="s">
        <v>1525</v>
      </c>
      <c r="C45" s="87" t="s">
        <v>1526</v>
      </c>
      <c r="D45" s="88" t="s">
        <v>1340</v>
      </c>
      <c r="E45" s="87"/>
      <c r="F45" s="88" t="s">
        <v>1470</v>
      </c>
      <c r="G45" s="88" t="s">
        <v>129</v>
      </c>
      <c r="H45" s="90">
        <v>8536.3277999999991</v>
      </c>
      <c r="I45" s="98">
        <v>9821</v>
      </c>
      <c r="J45" s="90"/>
      <c r="K45" s="90">
        <v>2950.1633386440003</v>
      </c>
      <c r="L45" s="91">
        <v>6.2525290420872208E-5</v>
      </c>
      <c r="M45" s="91">
        <f t="shared" si="0"/>
        <v>2.541372850953489E-2</v>
      </c>
      <c r="N45" s="91">
        <f>K45/'סכום נכסי הקרן'!$C$42</f>
        <v>1.4983168982206799E-3</v>
      </c>
    </row>
    <row r="46" spans="2:14">
      <c r="B46" s="86" t="s">
        <v>1527</v>
      </c>
      <c r="C46" s="87" t="s">
        <v>1528</v>
      </c>
      <c r="D46" s="88" t="s">
        <v>1340</v>
      </c>
      <c r="E46" s="87"/>
      <c r="F46" s="88" t="s">
        <v>1470</v>
      </c>
      <c r="G46" s="88" t="s">
        <v>129</v>
      </c>
      <c r="H46" s="90">
        <v>1500.7685080000001</v>
      </c>
      <c r="I46" s="98">
        <v>5162</v>
      </c>
      <c r="J46" s="90"/>
      <c r="K46" s="90">
        <v>272.61576994700005</v>
      </c>
      <c r="L46" s="91">
        <v>4.4244354599056605E-5</v>
      </c>
      <c r="M46" s="91">
        <f t="shared" si="0"/>
        <v>2.3484066370492284E-3</v>
      </c>
      <c r="N46" s="91">
        <f>K46/'סכום נכסי הקרן'!$C$42</f>
        <v>1.3845498297757861E-4</v>
      </c>
    </row>
    <row r="47" spans="2:14">
      <c r="B47" s="86" t="s">
        <v>1529</v>
      </c>
      <c r="C47" s="87" t="s">
        <v>1530</v>
      </c>
      <c r="D47" s="88" t="s">
        <v>26</v>
      </c>
      <c r="E47" s="87"/>
      <c r="F47" s="88" t="s">
        <v>1470</v>
      </c>
      <c r="G47" s="88" t="s">
        <v>129</v>
      </c>
      <c r="H47" s="90">
        <v>10916.649969000002</v>
      </c>
      <c r="I47" s="98">
        <v>4431.5</v>
      </c>
      <c r="J47" s="90"/>
      <c r="K47" s="90">
        <v>1702.391358291</v>
      </c>
      <c r="L47" s="91">
        <v>1.1936871714371038E-3</v>
      </c>
      <c r="M47" s="91">
        <f t="shared" si="0"/>
        <v>1.4664988622789792E-2</v>
      </c>
      <c r="N47" s="91">
        <f>K47/'סכום נכסי הקרן'!$C$42</f>
        <v>8.6460356486046746E-4</v>
      </c>
    </row>
    <row r="48" spans="2:14">
      <c r="B48" s="86" t="s">
        <v>1531</v>
      </c>
      <c r="C48" s="87" t="s">
        <v>1532</v>
      </c>
      <c r="D48" s="88" t="s">
        <v>1340</v>
      </c>
      <c r="E48" s="87"/>
      <c r="F48" s="88" t="s">
        <v>1470</v>
      </c>
      <c r="G48" s="88" t="s">
        <v>129</v>
      </c>
      <c r="H48" s="90">
        <v>2388.9077509999997</v>
      </c>
      <c r="I48" s="98">
        <v>11779</v>
      </c>
      <c r="J48" s="90"/>
      <c r="K48" s="90">
        <v>990.20945333399993</v>
      </c>
      <c r="L48" s="91">
        <v>6.1888801839378232E-4</v>
      </c>
      <c r="M48" s="91">
        <f t="shared" si="0"/>
        <v>8.5300070965467021E-3</v>
      </c>
      <c r="N48" s="91">
        <f>K48/'סכום נכסי הקרן'!$C$42</f>
        <v>5.0290352987374955E-4</v>
      </c>
    </row>
    <row r="49" spans="2:14">
      <c r="B49" s="86" t="s">
        <v>1533</v>
      </c>
      <c r="C49" s="87" t="s">
        <v>1534</v>
      </c>
      <c r="D49" s="88" t="s">
        <v>1340</v>
      </c>
      <c r="E49" s="87"/>
      <c r="F49" s="88" t="s">
        <v>1470</v>
      </c>
      <c r="G49" s="88" t="s">
        <v>129</v>
      </c>
      <c r="H49" s="90">
        <v>12292.312031999998</v>
      </c>
      <c r="I49" s="98">
        <v>5082.5</v>
      </c>
      <c r="J49" s="90"/>
      <c r="K49" s="90">
        <v>2198.5190350139997</v>
      </c>
      <c r="L49" s="91">
        <v>3.4409482354222907E-4</v>
      </c>
      <c r="M49" s="91">
        <f t="shared" si="0"/>
        <v>1.8938804217047668E-2</v>
      </c>
      <c r="N49" s="91">
        <f>K49/'סכום נכסי הקרן'!$C$42</f>
        <v>1.1165748614906771E-3</v>
      </c>
    </row>
    <row r="50" spans="2:14">
      <c r="B50" s="86" t="s">
        <v>1535</v>
      </c>
      <c r="C50" s="87" t="s">
        <v>1536</v>
      </c>
      <c r="D50" s="88" t="s">
        <v>119</v>
      </c>
      <c r="E50" s="87"/>
      <c r="F50" s="88" t="s">
        <v>1470</v>
      </c>
      <c r="G50" s="88" t="s">
        <v>129</v>
      </c>
      <c r="H50" s="90">
        <v>168217.69642800002</v>
      </c>
      <c r="I50" s="98">
        <v>685.7</v>
      </c>
      <c r="J50" s="90"/>
      <c r="K50" s="90">
        <v>4059.0565115539998</v>
      </c>
      <c r="L50" s="91">
        <v>2.1352643096109544E-4</v>
      </c>
      <c r="M50" s="91">
        <f t="shared" si="0"/>
        <v>3.49661182614069E-2</v>
      </c>
      <c r="N50" s="91">
        <f>K50/'סכום נכסי הקרן'!$C$42</f>
        <v>2.0614970304964307E-3</v>
      </c>
    </row>
    <row r="51" spans="2:14">
      <c r="B51" s="86" t="s">
        <v>1537</v>
      </c>
      <c r="C51" s="87" t="s">
        <v>1538</v>
      </c>
      <c r="D51" s="88" t="s">
        <v>1539</v>
      </c>
      <c r="E51" s="87"/>
      <c r="F51" s="88" t="s">
        <v>1470</v>
      </c>
      <c r="G51" s="88" t="s">
        <v>134</v>
      </c>
      <c r="H51" s="90">
        <v>285386.69815199997</v>
      </c>
      <c r="I51" s="98">
        <v>2032</v>
      </c>
      <c r="J51" s="90"/>
      <c r="K51" s="90">
        <v>2614.9111009809999</v>
      </c>
      <c r="L51" s="91">
        <v>9.6971783810705862E-4</v>
      </c>
      <c r="M51" s="91">
        <f t="shared" si="0"/>
        <v>2.2525749651354902E-2</v>
      </c>
      <c r="N51" s="91">
        <f>K51/'סכום נכסי הקרן'!$C$42</f>
        <v>1.3280503620336868E-3</v>
      </c>
    </row>
    <row r="52" spans="2:14">
      <c r="B52" s="86" t="s">
        <v>1540</v>
      </c>
      <c r="C52" s="87" t="s">
        <v>1541</v>
      </c>
      <c r="D52" s="88" t="s">
        <v>26</v>
      </c>
      <c r="E52" s="87"/>
      <c r="F52" s="88" t="s">
        <v>1470</v>
      </c>
      <c r="G52" s="88" t="s">
        <v>131</v>
      </c>
      <c r="H52" s="90">
        <v>80804.35036099999</v>
      </c>
      <c r="I52" s="98">
        <v>2646</v>
      </c>
      <c r="J52" s="90"/>
      <c r="K52" s="90">
        <v>8024.2259137050005</v>
      </c>
      <c r="L52" s="91">
        <v>3.4103299368064852E-4</v>
      </c>
      <c r="M52" s="91">
        <f t="shared" si="0"/>
        <v>6.9123460453482832E-2</v>
      </c>
      <c r="N52" s="91">
        <f>K52/'סכום נכסי הקרן'!$C$42</f>
        <v>4.0753110596142778E-3</v>
      </c>
    </row>
    <row r="53" spans="2:14">
      <c r="B53" s="86" t="s">
        <v>1542</v>
      </c>
      <c r="C53" s="87" t="s">
        <v>1543</v>
      </c>
      <c r="D53" s="88" t="s">
        <v>1340</v>
      </c>
      <c r="E53" s="87"/>
      <c r="F53" s="88" t="s">
        <v>1470</v>
      </c>
      <c r="G53" s="88" t="s">
        <v>129</v>
      </c>
      <c r="H53" s="90">
        <v>5928.5945689999999</v>
      </c>
      <c r="I53" s="98">
        <v>6060.5</v>
      </c>
      <c r="J53" s="90"/>
      <c r="K53" s="90">
        <v>1264.385405581</v>
      </c>
      <c r="L53" s="91">
        <v>2.6232719331858404E-4</v>
      </c>
      <c r="M53" s="91">
        <f t="shared" si="0"/>
        <v>1.0891853684149924E-2</v>
      </c>
      <c r="N53" s="91">
        <f>K53/'סכום נכסי הקרן'!$C$42</f>
        <v>6.4215089186091528E-4</v>
      </c>
    </row>
    <row r="54" spans="2:14">
      <c r="B54" s="86" t="s">
        <v>1544</v>
      </c>
      <c r="C54" s="87" t="s">
        <v>1545</v>
      </c>
      <c r="D54" s="88" t="s">
        <v>26</v>
      </c>
      <c r="E54" s="87"/>
      <c r="F54" s="88" t="s">
        <v>1470</v>
      </c>
      <c r="G54" s="88" t="s">
        <v>129</v>
      </c>
      <c r="H54" s="90">
        <v>10568.630457000001</v>
      </c>
      <c r="I54" s="98">
        <v>2229</v>
      </c>
      <c r="J54" s="90"/>
      <c r="K54" s="90">
        <v>828.98762578800006</v>
      </c>
      <c r="L54" s="91">
        <v>7.9448990498714154E-4</v>
      </c>
      <c r="M54" s="91">
        <f t="shared" si="0"/>
        <v>7.1411864501114653E-3</v>
      </c>
      <c r="N54" s="91">
        <f>K54/'סכום נכסי הקרן'!$C$42</f>
        <v>4.2102284706205749E-4</v>
      </c>
    </row>
    <row r="55" spans="2:14">
      <c r="B55" s="86" t="s">
        <v>1546</v>
      </c>
      <c r="C55" s="87" t="s">
        <v>1547</v>
      </c>
      <c r="D55" s="88" t="s">
        <v>1324</v>
      </c>
      <c r="E55" s="87"/>
      <c r="F55" s="88" t="s">
        <v>1470</v>
      </c>
      <c r="G55" s="88" t="s">
        <v>129</v>
      </c>
      <c r="H55" s="90">
        <v>9291.4644900000003</v>
      </c>
      <c r="I55" s="98">
        <v>4750</v>
      </c>
      <c r="J55" s="90"/>
      <c r="K55" s="90">
        <v>1553.091518164</v>
      </c>
      <c r="L55" s="91">
        <v>5.7143078044280441E-5</v>
      </c>
      <c r="M55" s="91">
        <f t="shared" si="0"/>
        <v>1.3378868104036238E-2</v>
      </c>
      <c r="N55" s="91">
        <f>K55/'סכום נכסי הקרן'!$C$42</f>
        <v>7.8877777229036865E-4</v>
      </c>
    </row>
    <row r="56" spans="2:14">
      <c r="B56" s="86" t="s">
        <v>1548</v>
      </c>
      <c r="C56" s="87" t="s">
        <v>1549</v>
      </c>
      <c r="D56" s="88" t="s">
        <v>119</v>
      </c>
      <c r="E56" s="87"/>
      <c r="F56" s="88" t="s">
        <v>1470</v>
      </c>
      <c r="G56" s="88" t="s">
        <v>129</v>
      </c>
      <c r="H56" s="90">
        <v>53566.392656999982</v>
      </c>
      <c r="I56" s="98">
        <v>465.95</v>
      </c>
      <c r="J56" s="90"/>
      <c r="K56" s="90">
        <v>878.3163826160004</v>
      </c>
      <c r="L56" s="91">
        <v>6.9569842730656678E-4</v>
      </c>
      <c r="M56" s="91">
        <f t="shared" si="0"/>
        <v>7.5661214417841226E-3</v>
      </c>
      <c r="N56" s="91">
        <f>K56/'סכום נכסי הקרן'!$C$42</f>
        <v>4.4607573445831376E-4</v>
      </c>
    </row>
    <row r="57" spans="2:14">
      <c r="B57" s="86" t="s">
        <v>1550</v>
      </c>
      <c r="C57" s="87" t="s">
        <v>1551</v>
      </c>
      <c r="D57" s="88" t="s">
        <v>26</v>
      </c>
      <c r="E57" s="87"/>
      <c r="F57" s="88" t="s">
        <v>1470</v>
      </c>
      <c r="G57" s="88" t="s">
        <v>131</v>
      </c>
      <c r="H57" s="90">
        <v>47606.443499999994</v>
      </c>
      <c r="I57" s="98">
        <v>596.6</v>
      </c>
      <c r="J57" s="90"/>
      <c r="K57" s="90">
        <v>1065.9272173299998</v>
      </c>
      <c r="L57" s="91">
        <v>3.1167211270517964E-4</v>
      </c>
      <c r="M57" s="91">
        <f t="shared" si="0"/>
        <v>9.182266133304931E-3</v>
      </c>
      <c r="N57" s="91">
        <f>K57/'סכום נכסי הקרן'!$C$42</f>
        <v>5.4135875837063585E-4</v>
      </c>
    </row>
    <row r="58" spans="2:14">
      <c r="B58" s="86" t="s">
        <v>1552</v>
      </c>
      <c r="C58" s="87" t="s">
        <v>1553</v>
      </c>
      <c r="D58" s="88" t="s">
        <v>119</v>
      </c>
      <c r="E58" s="87"/>
      <c r="F58" s="88" t="s">
        <v>1470</v>
      </c>
      <c r="G58" s="88" t="s">
        <v>129</v>
      </c>
      <c r="H58" s="90">
        <v>107121.074131</v>
      </c>
      <c r="I58" s="98">
        <v>1046</v>
      </c>
      <c r="J58" s="90"/>
      <c r="K58" s="90">
        <v>3942.9917662070002</v>
      </c>
      <c r="L58" s="91">
        <v>4.1288205509087988E-4</v>
      </c>
      <c r="M58" s="91">
        <f t="shared" si="0"/>
        <v>3.396629635692458E-2</v>
      </c>
      <c r="N58" s="91">
        <f>K58/'סכום נכסי הקרן'!$C$42</f>
        <v>2.0025505420213142E-3</v>
      </c>
    </row>
    <row r="59" spans="2:14">
      <c r="B59" s="86" t="s">
        <v>1554</v>
      </c>
      <c r="C59" s="87" t="s">
        <v>1555</v>
      </c>
      <c r="D59" s="88" t="s">
        <v>1340</v>
      </c>
      <c r="E59" s="87"/>
      <c r="F59" s="88" t="s">
        <v>1470</v>
      </c>
      <c r="G59" s="88" t="s">
        <v>129</v>
      </c>
      <c r="H59" s="90">
        <v>958.00252000000012</v>
      </c>
      <c r="I59" s="98">
        <v>25585</v>
      </c>
      <c r="J59" s="90"/>
      <c r="K59" s="90">
        <v>862.5243006899999</v>
      </c>
      <c r="L59" s="91">
        <v>5.5375868208092494E-5</v>
      </c>
      <c r="M59" s="91">
        <f t="shared" si="0"/>
        <v>7.4300829799774024E-3</v>
      </c>
      <c r="N59" s="91">
        <f>K59/'סכום נכסי הקרן'!$C$42</f>
        <v>4.3805531643675177E-4</v>
      </c>
    </row>
    <row r="60" spans="2:14">
      <c r="B60" s="86" t="s">
        <v>1556</v>
      </c>
      <c r="C60" s="87" t="s">
        <v>1557</v>
      </c>
      <c r="D60" s="88" t="s">
        <v>26</v>
      </c>
      <c r="E60" s="87"/>
      <c r="F60" s="88" t="s">
        <v>1470</v>
      </c>
      <c r="G60" s="88" t="s">
        <v>129</v>
      </c>
      <c r="H60" s="90">
        <v>75588.499763</v>
      </c>
      <c r="I60" s="98">
        <v>610.79999999999995</v>
      </c>
      <c r="J60" s="90"/>
      <c r="K60" s="90">
        <v>1624.7031445590001</v>
      </c>
      <c r="L60" s="91">
        <v>2.1181720734976303E-4</v>
      </c>
      <c r="M60" s="91">
        <f t="shared" si="0"/>
        <v>1.3995755449726484E-2</v>
      </c>
      <c r="N60" s="91">
        <f>K60/'סכום נכסי הקרן'!$C$42</f>
        <v>8.2514759240548549E-4</v>
      </c>
    </row>
    <row r="61" spans="2:14">
      <c r="B61" s="86" t="s">
        <v>1558</v>
      </c>
      <c r="C61" s="87" t="s">
        <v>1559</v>
      </c>
      <c r="D61" s="88" t="s">
        <v>26</v>
      </c>
      <c r="E61" s="87"/>
      <c r="F61" s="88" t="s">
        <v>1470</v>
      </c>
      <c r="G61" s="88" t="s">
        <v>131</v>
      </c>
      <c r="H61" s="90">
        <v>15649.121160000004</v>
      </c>
      <c r="I61" s="98">
        <v>18810</v>
      </c>
      <c r="J61" s="90"/>
      <c r="K61" s="90">
        <v>11047.329637358001</v>
      </c>
      <c r="L61" s="91">
        <v>6.1230438456471225E-4</v>
      </c>
      <c r="M61" s="91">
        <f t="shared" si="0"/>
        <v>9.5165522695499022E-2</v>
      </c>
      <c r="N61" s="91">
        <f>K61/'סכום נכסי הקרן'!$C$42</f>
        <v>5.6106726224439147E-3</v>
      </c>
    </row>
    <row r="62" spans="2:14">
      <c r="B62" s="86" t="s">
        <v>1560</v>
      </c>
      <c r="C62" s="87" t="s">
        <v>1561</v>
      </c>
      <c r="D62" s="88" t="s">
        <v>26</v>
      </c>
      <c r="E62" s="87"/>
      <c r="F62" s="88" t="s">
        <v>1470</v>
      </c>
      <c r="G62" s="88" t="s">
        <v>131</v>
      </c>
      <c r="H62" s="90">
        <v>1920.673755</v>
      </c>
      <c r="I62" s="98">
        <v>6381</v>
      </c>
      <c r="J62" s="90"/>
      <c r="K62" s="90">
        <v>459.96089572599988</v>
      </c>
      <c r="L62" s="91">
        <v>4.2876353862198333E-5</v>
      </c>
      <c r="M62" s="91">
        <f t="shared" si="0"/>
        <v>3.9622624198007543E-3</v>
      </c>
      <c r="N62" s="91">
        <f>K62/'סכום נכסי הקרן'!$C$42</f>
        <v>2.3360305972202589E-4</v>
      </c>
    </row>
    <row r="63" spans="2:14">
      <c r="B63" s="86" t="s">
        <v>1562</v>
      </c>
      <c r="C63" s="87" t="s">
        <v>1563</v>
      </c>
      <c r="D63" s="88" t="s">
        <v>26</v>
      </c>
      <c r="E63" s="87"/>
      <c r="F63" s="88" t="s">
        <v>1470</v>
      </c>
      <c r="G63" s="88" t="s">
        <v>131</v>
      </c>
      <c r="H63" s="90">
        <v>4105.1791380000013</v>
      </c>
      <c r="I63" s="98">
        <v>5515</v>
      </c>
      <c r="J63" s="90"/>
      <c r="K63" s="90">
        <v>849.68156210399991</v>
      </c>
      <c r="L63" s="91">
        <v>6.8119902024458396E-4</v>
      </c>
      <c r="M63" s="91">
        <f t="shared" si="0"/>
        <v>7.3194511829279716E-3</v>
      </c>
      <c r="N63" s="91">
        <f>K63/'סכום נכסי הקרן'!$C$42</f>
        <v>4.3153279885585092E-4</v>
      </c>
    </row>
    <row r="64" spans="2:14">
      <c r="B64" s="86" t="s">
        <v>1564</v>
      </c>
      <c r="C64" s="87" t="s">
        <v>1565</v>
      </c>
      <c r="D64" s="88" t="s">
        <v>26</v>
      </c>
      <c r="E64" s="87"/>
      <c r="F64" s="88" t="s">
        <v>1470</v>
      </c>
      <c r="G64" s="88" t="s">
        <v>131</v>
      </c>
      <c r="H64" s="90">
        <v>2298.2421010000003</v>
      </c>
      <c r="I64" s="98">
        <v>9318.4</v>
      </c>
      <c r="J64" s="90"/>
      <c r="K64" s="90">
        <v>803.74019759800001</v>
      </c>
      <c r="L64" s="91">
        <v>3.0324625369352768E-4</v>
      </c>
      <c r="M64" s="91">
        <f t="shared" si="0"/>
        <v>6.923696361620448E-3</v>
      </c>
      <c r="N64" s="91">
        <f>K64/'סכום נכסי הקרן'!$C$42</f>
        <v>4.0820028642679532E-4</v>
      </c>
    </row>
    <row r="65" spans="2:14">
      <c r="B65" s="86" t="s">
        <v>1566</v>
      </c>
      <c r="C65" s="87" t="s">
        <v>1567</v>
      </c>
      <c r="D65" s="88" t="s">
        <v>26</v>
      </c>
      <c r="E65" s="87"/>
      <c r="F65" s="88" t="s">
        <v>1470</v>
      </c>
      <c r="G65" s="88" t="s">
        <v>131</v>
      </c>
      <c r="H65" s="90">
        <v>38747.045241</v>
      </c>
      <c r="I65" s="98">
        <v>2016.7</v>
      </c>
      <c r="J65" s="90"/>
      <c r="K65" s="90">
        <v>2932.6379651389998</v>
      </c>
      <c r="L65" s="91">
        <v>7.2755571067287326E-4</v>
      </c>
      <c r="M65" s="91">
        <f t="shared" si="0"/>
        <v>2.526275887390482E-2</v>
      </c>
      <c r="N65" s="91">
        <f>K65/'סכום נכסי הקרן'!$C$42</f>
        <v>1.4894161831564621E-3</v>
      </c>
    </row>
    <row r="66" spans="2:14">
      <c r="B66" s="86" t="s">
        <v>1568</v>
      </c>
      <c r="C66" s="87" t="s">
        <v>1569</v>
      </c>
      <c r="D66" s="88" t="s">
        <v>120</v>
      </c>
      <c r="E66" s="87"/>
      <c r="F66" s="88" t="s">
        <v>1470</v>
      </c>
      <c r="G66" s="88" t="s">
        <v>138</v>
      </c>
      <c r="H66" s="90">
        <v>51270.035116999999</v>
      </c>
      <c r="I66" s="98">
        <v>197450</v>
      </c>
      <c r="J66" s="90"/>
      <c r="K66" s="90">
        <v>2699.8756913349998</v>
      </c>
      <c r="L66" s="91">
        <v>6.3855380578841317E-6</v>
      </c>
      <c r="M66" s="91">
        <f t="shared" si="0"/>
        <v>2.3257664052125971E-2</v>
      </c>
      <c r="N66" s="91">
        <f>K66/'סכום נכסי הקרן'!$C$42</f>
        <v>1.3712018309066981E-3</v>
      </c>
    </row>
    <row r="67" spans="2:14">
      <c r="B67" s="86" t="s">
        <v>1570</v>
      </c>
      <c r="C67" s="87" t="s">
        <v>1571</v>
      </c>
      <c r="D67" s="88" t="s">
        <v>120</v>
      </c>
      <c r="E67" s="87"/>
      <c r="F67" s="88" t="s">
        <v>1470</v>
      </c>
      <c r="G67" s="88" t="s">
        <v>138</v>
      </c>
      <c r="H67" s="90">
        <v>151027.33799999999</v>
      </c>
      <c r="I67" s="98">
        <v>20270</v>
      </c>
      <c r="J67" s="90"/>
      <c r="K67" s="90">
        <v>816.45514847399988</v>
      </c>
      <c r="L67" s="91">
        <v>3.7947755444674863E-4</v>
      </c>
      <c r="M67" s="91">
        <f t="shared" si="0"/>
        <v>7.0332273510887323E-3</v>
      </c>
      <c r="N67" s="91">
        <f>K67/'סכום נכסי הקרן'!$C$42</f>
        <v>4.1465790370784827E-4</v>
      </c>
    </row>
    <row r="68" spans="2:14">
      <c r="B68" s="86" t="s">
        <v>1572</v>
      </c>
      <c r="C68" s="87" t="s">
        <v>1573</v>
      </c>
      <c r="D68" s="88" t="s">
        <v>1324</v>
      </c>
      <c r="E68" s="87"/>
      <c r="F68" s="88" t="s">
        <v>1470</v>
      </c>
      <c r="G68" s="88" t="s">
        <v>129</v>
      </c>
      <c r="H68" s="90">
        <v>1592.3534549999999</v>
      </c>
      <c r="I68" s="98">
        <v>26628</v>
      </c>
      <c r="J68" s="90"/>
      <c r="K68" s="90">
        <v>1492.097798672</v>
      </c>
      <c r="L68" s="91">
        <v>2.9060196277032575E-6</v>
      </c>
      <c r="M68" s="91">
        <f t="shared" si="0"/>
        <v>1.2853447084917721E-2</v>
      </c>
      <c r="N68" s="91">
        <f>K68/'סכום נכסי הקרן'!$C$42</f>
        <v>7.5780053133455067E-4</v>
      </c>
    </row>
    <row r="69" spans="2:14">
      <c r="B69" s="86" t="s">
        <v>1574</v>
      </c>
      <c r="C69" s="87" t="s">
        <v>1575</v>
      </c>
      <c r="D69" s="88" t="s">
        <v>119</v>
      </c>
      <c r="E69" s="87"/>
      <c r="F69" s="88" t="s">
        <v>1470</v>
      </c>
      <c r="G69" s="88" t="s">
        <v>129</v>
      </c>
      <c r="H69" s="90">
        <v>192.609104</v>
      </c>
      <c r="I69" s="98">
        <v>73336</v>
      </c>
      <c r="J69" s="90"/>
      <c r="K69" s="90">
        <v>497.06512819599999</v>
      </c>
      <c r="L69" s="91">
        <v>1.246152807991098E-5</v>
      </c>
      <c r="M69" s="91">
        <f t="shared" si="0"/>
        <v>4.2818911258440838E-3</v>
      </c>
      <c r="N69" s="91">
        <f>K69/'סכום נכסי הקרן'!$C$42</f>
        <v>2.5244740565266932E-4</v>
      </c>
    </row>
    <row r="70" spans="2:14">
      <c r="B70" s="86" t="s">
        <v>1576</v>
      </c>
      <c r="C70" s="87" t="s">
        <v>1577</v>
      </c>
      <c r="D70" s="88" t="s">
        <v>26</v>
      </c>
      <c r="E70" s="87"/>
      <c r="F70" s="88" t="s">
        <v>1470</v>
      </c>
      <c r="G70" s="88" t="s">
        <v>131</v>
      </c>
      <c r="H70" s="90">
        <v>1024.621991</v>
      </c>
      <c r="I70" s="98">
        <v>21690</v>
      </c>
      <c r="J70" s="90"/>
      <c r="K70" s="90">
        <v>834.068634481</v>
      </c>
      <c r="L70" s="91">
        <v>4.3946900750589749E-4</v>
      </c>
      <c r="M70" s="91">
        <f t="shared" si="0"/>
        <v>7.184956018320472E-3</v>
      </c>
      <c r="N70" s="91">
        <f>K70/'סכום נכסי הקרן'!$C$42</f>
        <v>4.2360336898943904E-4</v>
      </c>
    </row>
    <row r="71" spans="2:14">
      <c r="B71" s="86" t="s">
        <v>1578</v>
      </c>
      <c r="C71" s="87" t="s">
        <v>1579</v>
      </c>
      <c r="D71" s="88" t="s">
        <v>26</v>
      </c>
      <c r="E71" s="87"/>
      <c r="F71" s="88" t="s">
        <v>1470</v>
      </c>
      <c r="G71" s="88" t="s">
        <v>131</v>
      </c>
      <c r="H71" s="90">
        <v>2596.1960549999994</v>
      </c>
      <c r="I71" s="98">
        <v>18684</v>
      </c>
      <c r="J71" s="90"/>
      <c r="K71" s="90">
        <v>1820.4799860639991</v>
      </c>
      <c r="L71" s="91">
        <v>8.0815441400778189E-4</v>
      </c>
      <c r="M71" s="91">
        <f t="shared" si="0"/>
        <v>1.568224495127021E-2</v>
      </c>
      <c r="N71" s="91">
        <f>K71/'סכום נכסי הקרן'!$C$42</f>
        <v>9.2457793446988092E-4</v>
      </c>
    </row>
    <row r="72" spans="2:14">
      <c r="B72" s="86" t="s">
        <v>1580</v>
      </c>
      <c r="C72" s="87" t="s">
        <v>1581</v>
      </c>
      <c r="D72" s="88" t="s">
        <v>1340</v>
      </c>
      <c r="E72" s="87"/>
      <c r="F72" s="88" t="s">
        <v>1470</v>
      </c>
      <c r="G72" s="88" t="s">
        <v>129</v>
      </c>
      <c r="H72" s="90">
        <v>3611.5232999999994</v>
      </c>
      <c r="I72" s="98">
        <v>8300</v>
      </c>
      <c r="J72" s="90"/>
      <c r="K72" s="90">
        <v>1054.842890894</v>
      </c>
      <c r="L72" s="91">
        <v>3.7079294661190957E-5</v>
      </c>
      <c r="M72" s="91">
        <f t="shared" si="0"/>
        <v>9.086781907375583E-3</v>
      </c>
      <c r="N72" s="91">
        <f>K72/'סכום נכסי הקרן'!$C$42</f>
        <v>5.3572929596531484E-4</v>
      </c>
    </row>
    <row r="73" spans="2:14">
      <c r="B73" s="86" t="s">
        <v>1582</v>
      </c>
      <c r="C73" s="87" t="s">
        <v>1583</v>
      </c>
      <c r="D73" s="88" t="s">
        <v>1340</v>
      </c>
      <c r="E73" s="87"/>
      <c r="F73" s="88" t="s">
        <v>1470</v>
      </c>
      <c r="G73" s="88" t="s">
        <v>129</v>
      </c>
      <c r="H73" s="90">
        <v>9448.9006399999998</v>
      </c>
      <c r="I73" s="98">
        <v>12444</v>
      </c>
      <c r="J73" s="90"/>
      <c r="K73" s="90">
        <v>4137.7147875719993</v>
      </c>
      <c r="L73" s="91">
        <v>3.0878165200849052E-5</v>
      </c>
      <c r="M73" s="91">
        <f t="shared" si="0"/>
        <v>3.5643707886891265E-2</v>
      </c>
      <c r="N73" s="91">
        <f>K73/'סכום נכסי הקרן'!$C$42</f>
        <v>2.1014456742202881E-3</v>
      </c>
    </row>
    <row r="74" spans="2:14">
      <c r="B74" s="86" t="s">
        <v>1584</v>
      </c>
      <c r="C74" s="87" t="s">
        <v>1585</v>
      </c>
      <c r="D74" s="88" t="s">
        <v>1340</v>
      </c>
      <c r="E74" s="87"/>
      <c r="F74" s="88" t="s">
        <v>1470</v>
      </c>
      <c r="G74" s="88" t="s">
        <v>129</v>
      </c>
      <c r="H74" s="90">
        <v>2990.9847999999997</v>
      </c>
      <c r="I74" s="98">
        <v>7050</v>
      </c>
      <c r="J74" s="90"/>
      <c r="K74" s="90">
        <v>742.03192357900002</v>
      </c>
      <c r="L74" s="91">
        <v>1.2932637178316851E-5</v>
      </c>
      <c r="M74" s="91">
        <f t="shared" si="0"/>
        <v>6.3921199223878769E-3</v>
      </c>
      <c r="N74" s="91">
        <f>K74/'סכום נכסי הקרן'!$C$42</f>
        <v>3.7686014043840501E-4</v>
      </c>
    </row>
    <row r="75" spans="2:14">
      <c r="B75" s="86" t="s">
        <v>1586</v>
      </c>
      <c r="C75" s="87" t="s">
        <v>1587</v>
      </c>
      <c r="D75" s="88" t="s">
        <v>1340</v>
      </c>
      <c r="E75" s="87"/>
      <c r="F75" s="88" t="s">
        <v>1470</v>
      </c>
      <c r="G75" s="88" t="s">
        <v>129</v>
      </c>
      <c r="H75" s="90">
        <v>1418.3436960000001</v>
      </c>
      <c r="I75" s="98">
        <v>20294</v>
      </c>
      <c r="J75" s="90"/>
      <c r="K75" s="90">
        <v>1012.904278555</v>
      </c>
      <c r="L75" s="91">
        <v>4.5944303407441118E-5</v>
      </c>
      <c r="M75" s="91">
        <f t="shared" si="0"/>
        <v>8.7255081792097858E-3</v>
      </c>
      <c r="N75" s="91">
        <f>K75/'סכום נכסי הקרן'!$C$42</f>
        <v>5.1442968494637637E-4</v>
      </c>
    </row>
    <row r="76" spans="2:14">
      <c r="B76" s="86" t="s">
        <v>1588</v>
      </c>
      <c r="C76" s="87" t="s">
        <v>1589</v>
      </c>
      <c r="D76" s="88" t="s">
        <v>121</v>
      </c>
      <c r="E76" s="87"/>
      <c r="F76" s="88" t="s">
        <v>1470</v>
      </c>
      <c r="G76" s="88" t="s">
        <v>133</v>
      </c>
      <c r="H76" s="90">
        <v>17325.032132</v>
      </c>
      <c r="I76" s="98">
        <v>8770</v>
      </c>
      <c r="J76" s="90"/>
      <c r="K76" s="90">
        <v>3633.3539367470003</v>
      </c>
      <c r="L76" s="91">
        <v>1.2855024516693711E-4</v>
      </c>
      <c r="M76" s="91">
        <f t="shared" ref="M76:M77" si="1">IFERROR(K76/$K$11,0)</f>
        <v>3.1298968880136467E-2</v>
      </c>
      <c r="N76" s="91">
        <f>K76/'סכום נכסי הקרן'!$C$42</f>
        <v>1.8452929467786276E-3</v>
      </c>
    </row>
    <row r="77" spans="2:14">
      <c r="B77" s="86" t="s">
        <v>1590</v>
      </c>
      <c r="C77" s="87" t="s">
        <v>1591</v>
      </c>
      <c r="D77" s="88" t="s">
        <v>1340</v>
      </c>
      <c r="E77" s="87"/>
      <c r="F77" s="88" t="s">
        <v>1470</v>
      </c>
      <c r="G77" s="88" t="s">
        <v>129</v>
      </c>
      <c r="H77" s="90">
        <v>6773.7402699999975</v>
      </c>
      <c r="I77" s="98">
        <v>2668</v>
      </c>
      <c r="J77" s="90"/>
      <c r="K77" s="90">
        <v>635.96561078699995</v>
      </c>
      <c r="L77" s="91">
        <v>8.6731629577464753E-5</v>
      </c>
      <c r="M77" s="91">
        <f t="shared" si="1"/>
        <v>5.4784279779471791E-3</v>
      </c>
      <c r="N77" s="91">
        <f>K77/'סכום נכסי הקרן'!$C$42</f>
        <v>3.2299161502270395E-4</v>
      </c>
    </row>
    <row r="78" spans="2:14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4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2:14">
      <c r="B81" s="107" t="s">
        <v>216</v>
      </c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>
      <c r="B82" s="107" t="s">
        <v>110</v>
      </c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>
      <c r="B83" s="107" t="s">
        <v>199</v>
      </c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107" t="s">
        <v>207</v>
      </c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107" t="s">
        <v>214</v>
      </c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4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>
      <selection activeCell="E26" sqref="E26"/>
    </sheetView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31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10.140625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143</v>
      </c>
      <c r="C1" s="46" t="s" vm="1">
        <v>224</v>
      </c>
    </row>
    <row r="2" spans="2:15">
      <c r="B2" s="46" t="s">
        <v>142</v>
      </c>
      <c r="C2" s="46" t="s">
        <v>225</v>
      </c>
    </row>
    <row r="3" spans="2:15">
      <c r="B3" s="46" t="s">
        <v>144</v>
      </c>
      <c r="C3" s="46" t="s">
        <v>226</v>
      </c>
    </row>
    <row r="4" spans="2:15">
      <c r="B4" s="46" t="s">
        <v>145</v>
      </c>
      <c r="C4" s="46">
        <v>414</v>
      </c>
    </row>
    <row r="6" spans="2:15" ht="26.25" customHeight="1">
      <c r="B6" s="144" t="s">
        <v>170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15" ht="26.25" customHeight="1">
      <c r="B7" s="144" t="s">
        <v>91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</row>
    <row r="8" spans="2:15" s="3" customFormat="1" ht="63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101</v>
      </c>
      <c r="J8" s="29" t="s">
        <v>201</v>
      </c>
      <c r="K8" s="29" t="s">
        <v>200</v>
      </c>
      <c r="L8" s="29" t="s">
        <v>61</v>
      </c>
      <c r="M8" s="29" t="s">
        <v>58</v>
      </c>
      <c r="N8" s="29" t="s">
        <v>146</v>
      </c>
      <c r="O8" s="19" t="s">
        <v>148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208</v>
      </c>
      <c r="K9" s="31"/>
      <c r="L9" s="31" t="s">
        <v>204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29</v>
      </c>
      <c r="C11" s="87"/>
      <c r="D11" s="88"/>
      <c r="E11" s="87"/>
      <c r="F11" s="88"/>
      <c r="G11" s="87"/>
      <c r="H11" s="87"/>
      <c r="I11" s="88"/>
      <c r="J11" s="90"/>
      <c r="K11" s="98"/>
      <c r="L11" s="90">
        <v>5966.8429814710025</v>
      </c>
      <c r="M11" s="91"/>
      <c r="N11" s="91">
        <f>IFERROR(L11/$L$11,0)</f>
        <v>1</v>
      </c>
      <c r="O11" s="91">
        <f>L11/'סכום נכסי הקרן'!$C$42</f>
        <v>3.0304158251375697E-3</v>
      </c>
    </row>
    <row r="12" spans="2:15" s="4" customFormat="1" ht="18" customHeight="1">
      <c r="B12" s="115" t="s">
        <v>193</v>
      </c>
      <c r="C12" s="87"/>
      <c r="D12" s="88"/>
      <c r="E12" s="87"/>
      <c r="F12" s="88"/>
      <c r="G12" s="87"/>
      <c r="H12" s="87"/>
      <c r="I12" s="88"/>
      <c r="J12" s="90"/>
      <c r="K12" s="98"/>
      <c r="L12" s="90">
        <v>5966.8429814710025</v>
      </c>
      <c r="M12" s="91"/>
      <c r="N12" s="91">
        <f t="shared" ref="N12:N15" si="0">IFERROR(L12/$L$11,0)</f>
        <v>1</v>
      </c>
      <c r="O12" s="91">
        <f>L12/'סכום נכסי הקרן'!$C$42</f>
        <v>3.0304158251375697E-3</v>
      </c>
    </row>
    <row r="13" spans="2:15">
      <c r="B13" s="85" t="s">
        <v>28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5966.8429814710025</v>
      </c>
      <c r="M13" s="84"/>
      <c r="N13" s="84">
        <f t="shared" si="0"/>
        <v>1</v>
      </c>
      <c r="O13" s="84">
        <f>L13/'סכום נכסי הקרן'!$C$42</f>
        <v>3.0304158251375697E-3</v>
      </c>
    </row>
    <row r="14" spans="2:15">
      <c r="B14" s="86" t="s">
        <v>1592</v>
      </c>
      <c r="C14" s="87" t="s">
        <v>1593</v>
      </c>
      <c r="D14" s="88" t="s">
        <v>122</v>
      </c>
      <c r="E14" s="87"/>
      <c r="F14" s="88" t="s">
        <v>1470</v>
      </c>
      <c r="G14" s="87" t="s">
        <v>620</v>
      </c>
      <c r="H14" s="87"/>
      <c r="I14" s="88" t="s">
        <v>129</v>
      </c>
      <c r="J14" s="90">
        <v>44604.664084000018</v>
      </c>
      <c r="K14" s="98">
        <v>1419.8</v>
      </c>
      <c r="L14" s="90">
        <v>2228.5722158380017</v>
      </c>
      <c r="M14" s="91">
        <v>6.970717298753375E-5</v>
      </c>
      <c r="N14" s="91">
        <f t="shared" si="0"/>
        <v>0.37349268662816282</v>
      </c>
      <c r="O14" s="91">
        <f>L14/'סכום נכסי הקרן'!$C$42</f>
        <v>1.1318381481311317E-3</v>
      </c>
    </row>
    <row r="15" spans="2:15">
      <c r="B15" s="86" t="s">
        <v>1594</v>
      </c>
      <c r="C15" s="87" t="s">
        <v>1595</v>
      </c>
      <c r="D15" s="88" t="s">
        <v>122</v>
      </c>
      <c r="E15" s="87"/>
      <c r="F15" s="88" t="s">
        <v>1470</v>
      </c>
      <c r="G15" s="87" t="s">
        <v>620</v>
      </c>
      <c r="H15" s="87"/>
      <c r="I15" s="88" t="s">
        <v>129</v>
      </c>
      <c r="J15" s="90">
        <v>9110.6702860000023</v>
      </c>
      <c r="K15" s="98">
        <v>11660.07</v>
      </c>
      <c r="L15" s="90">
        <v>3738.2707656329999</v>
      </c>
      <c r="M15" s="91">
        <v>9.9702999413567192E-5</v>
      </c>
      <c r="N15" s="91">
        <f t="shared" si="0"/>
        <v>0.62650731337183707</v>
      </c>
      <c r="O15" s="91">
        <f>L15/'סכום נכסי הקרן'!$C$42</f>
        <v>1.8985776770064375E-3</v>
      </c>
    </row>
    <row r="16" spans="2:15">
      <c r="B16" s="92"/>
      <c r="C16" s="87"/>
      <c r="D16" s="87"/>
      <c r="E16" s="87"/>
      <c r="F16" s="87"/>
      <c r="G16" s="87"/>
      <c r="H16" s="87"/>
      <c r="I16" s="87"/>
      <c r="J16" s="90"/>
      <c r="K16" s="98"/>
      <c r="L16" s="87"/>
      <c r="M16" s="87"/>
      <c r="N16" s="91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107" t="s">
        <v>216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07" t="s">
        <v>110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07" t="s">
        <v>199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07" t="s">
        <v>207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143</v>
      </c>
      <c r="C1" s="46" t="s" vm="1">
        <v>224</v>
      </c>
    </row>
    <row r="2" spans="2:12">
      <c r="B2" s="46" t="s">
        <v>142</v>
      </c>
      <c r="C2" s="46" t="s">
        <v>225</v>
      </c>
    </row>
    <row r="3" spans="2:12">
      <c r="B3" s="46" t="s">
        <v>144</v>
      </c>
      <c r="C3" s="46" t="s">
        <v>226</v>
      </c>
    </row>
    <row r="4" spans="2:12">
      <c r="B4" s="46" t="s">
        <v>145</v>
      </c>
      <c r="C4" s="46">
        <v>414</v>
      </c>
    </row>
    <row r="6" spans="2:12" ht="26.25" customHeight="1">
      <c r="B6" s="144" t="s">
        <v>170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12" ht="26.25" customHeight="1">
      <c r="B7" s="144" t="s">
        <v>92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12" s="3" customFormat="1" ht="63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201</v>
      </c>
      <c r="H8" s="29" t="s">
        <v>200</v>
      </c>
      <c r="I8" s="29" t="s">
        <v>61</v>
      </c>
      <c r="J8" s="29" t="s">
        <v>58</v>
      </c>
      <c r="K8" s="29" t="s">
        <v>146</v>
      </c>
      <c r="L8" s="65" t="s">
        <v>148</v>
      </c>
    </row>
    <row r="9" spans="2:12" s="3" customFormat="1" ht="25.5"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47</v>
      </c>
      <c r="C11" s="87"/>
      <c r="D11" s="88"/>
      <c r="E11" s="88"/>
      <c r="F11" s="88"/>
      <c r="G11" s="90"/>
      <c r="H11" s="98"/>
      <c r="I11" s="90">
        <v>27.615687552000001</v>
      </c>
      <c r="J11" s="91"/>
      <c r="K11" s="91">
        <f>IFERROR(I11/$I$11,0)</f>
        <v>1</v>
      </c>
      <c r="L11" s="91">
        <f>I11/'סכום נכסי הקרן'!$C$42</f>
        <v>1.4025342520242435E-5</v>
      </c>
    </row>
    <row r="12" spans="2:12" s="4" customFormat="1" ht="18" customHeight="1">
      <c r="B12" s="115" t="s">
        <v>24</v>
      </c>
      <c r="C12" s="87"/>
      <c r="D12" s="88"/>
      <c r="E12" s="88"/>
      <c r="F12" s="88"/>
      <c r="G12" s="90"/>
      <c r="H12" s="98"/>
      <c r="I12" s="90">
        <v>26.303543053999999</v>
      </c>
      <c r="J12" s="91"/>
      <c r="K12" s="91">
        <f t="shared" ref="K12:K21" si="0">IFERROR(I12/$I$11,0)</f>
        <v>0.95248553940475866</v>
      </c>
      <c r="L12" s="91">
        <f>I12/'סכום נכסי הקרן'!$C$42</f>
        <v>1.3358935935729612E-5</v>
      </c>
    </row>
    <row r="13" spans="2:12">
      <c r="B13" s="85" t="s">
        <v>1596</v>
      </c>
      <c r="C13" s="80"/>
      <c r="D13" s="81"/>
      <c r="E13" s="81"/>
      <c r="F13" s="81"/>
      <c r="G13" s="83"/>
      <c r="H13" s="100"/>
      <c r="I13" s="83">
        <v>26.303543053999999</v>
      </c>
      <c r="J13" s="84"/>
      <c r="K13" s="84">
        <f t="shared" si="0"/>
        <v>0.95248553940475866</v>
      </c>
      <c r="L13" s="84">
        <f>I13/'סכום נכסי הקרן'!$C$42</f>
        <v>1.3358935935729612E-5</v>
      </c>
    </row>
    <row r="14" spans="2:12">
      <c r="B14" s="86" t="s">
        <v>1597</v>
      </c>
      <c r="C14" s="87" t="s">
        <v>1598</v>
      </c>
      <c r="D14" s="88" t="s">
        <v>118</v>
      </c>
      <c r="E14" s="88" t="s">
        <v>538</v>
      </c>
      <c r="F14" s="88" t="s">
        <v>130</v>
      </c>
      <c r="G14" s="90">
        <v>1054.2133350000001</v>
      </c>
      <c r="H14" s="98">
        <v>1920</v>
      </c>
      <c r="I14" s="90">
        <v>20.240896032000002</v>
      </c>
      <c r="J14" s="91">
        <v>5.271066675000001E-4</v>
      </c>
      <c r="K14" s="91">
        <f t="shared" si="0"/>
        <v>0.73294919758512778</v>
      </c>
      <c r="L14" s="91">
        <f>I14/'סכום נכסי הקרן'!$C$42</f>
        <v>1.0279863546068267E-5</v>
      </c>
    </row>
    <row r="15" spans="2:12">
      <c r="B15" s="86" t="s">
        <v>1599</v>
      </c>
      <c r="C15" s="87" t="s">
        <v>1600</v>
      </c>
      <c r="D15" s="88" t="s">
        <v>118</v>
      </c>
      <c r="E15" s="88" t="s">
        <v>154</v>
      </c>
      <c r="F15" s="88" t="s">
        <v>130</v>
      </c>
      <c r="G15" s="90">
        <v>13303.168274999998</v>
      </c>
      <c r="H15" s="98">
        <v>8.9</v>
      </c>
      <c r="I15" s="90">
        <v>1.1839819770000002</v>
      </c>
      <c r="J15" s="91">
        <v>8.8715302072349357E-4</v>
      </c>
      <c r="K15" s="91">
        <f t="shared" si="0"/>
        <v>4.2873528850968373E-2</v>
      </c>
      <c r="L15" s="91">
        <f>I15/'סכום נכסי הקרן'!$C$42</f>
        <v>6.0131592718632748E-7</v>
      </c>
    </row>
    <row r="16" spans="2:12">
      <c r="B16" s="86" t="s">
        <v>1601</v>
      </c>
      <c r="C16" s="87" t="s">
        <v>1602</v>
      </c>
      <c r="D16" s="88" t="s">
        <v>118</v>
      </c>
      <c r="E16" s="88" t="s">
        <v>538</v>
      </c>
      <c r="F16" s="88" t="s">
        <v>130</v>
      </c>
      <c r="G16" s="90">
        <v>8199.4370500000005</v>
      </c>
      <c r="H16" s="98">
        <v>59.5</v>
      </c>
      <c r="I16" s="90">
        <v>4.878665045</v>
      </c>
      <c r="J16" s="91">
        <v>6.693418E-4</v>
      </c>
      <c r="K16" s="91">
        <f t="shared" si="0"/>
        <v>0.1766628129686626</v>
      </c>
      <c r="L16" s="91">
        <f>I16/'סכום נכסי הקרן'!$C$42</f>
        <v>2.4777564624750204E-6</v>
      </c>
    </row>
    <row r="17" spans="2:12">
      <c r="B17" s="92"/>
      <c r="C17" s="87"/>
      <c r="D17" s="87"/>
      <c r="E17" s="87"/>
      <c r="F17" s="87"/>
      <c r="G17" s="90"/>
      <c r="H17" s="98"/>
      <c r="I17" s="87"/>
      <c r="J17" s="87"/>
      <c r="K17" s="91"/>
      <c r="L17" s="87"/>
    </row>
    <row r="18" spans="2:12">
      <c r="B18" s="115" t="s">
        <v>39</v>
      </c>
      <c r="C18" s="87"/>
      <c r="D18" s="88"/>
      <c r="E18" s="88"/>
      <c r="F18" s="88"/>
      <c r="G18" s="90"/>
      <c r="H18" s="98"/>
      <c r="I18" s="90">
        <v>1.3121444980000001</v>
      </c>
      <c r="J18" s="91"/>
      <c r="K18" s="91">
        <f t="shared" si="0"/>
        <v>4.7514460595241316E-2</v>
      </c>
      <c r="L18" s="91">
        <f>I18/'סכום נכסי הקרן'!$C$42</f>
        <v>6.6640658451282164E-7</v>
      </c>
    </row>
    <row r="19" spans="2:12">
      <c r="B19" s="85" t="s">
        <v>1603</v>
      </c>
      <c r="C19" s="80"/>
      <c r="D19" s="81"/>
      <c r="E19" s="81"/>
      <c r="F19" s="81"/>
      <c r="G19" s="83"/>
      <c r="H19" s="100"/>
      <c r="I19" s="83">
        <v>1.3121444980000001</v>
      </c>
      <c r="J19" s="84"/>
      <c r="K19" s="84">
        <f t="shared" si="0"/>
        <v>4.7514460595241316E-2</v>
      </c>
      <c r="L19" s="84">
        <f>I19/'סכום נכסי הקרן'!$C$42</f>
        <v>6.6640658451282164E-7</v>
      </c>
    </row>
    <row r="20" spans="2:12">
      <c r="B20" s="86" t="s">
        <v>1604</v>
      </c>
      <c r="C20" s="87" t="s">
        <v>1605</v>
      </c>
      <c r="D20" s="88" t="s">
        <v>1324</v>
      </c>
      <c r="E20" s="88" t="s">
        <v>1419</v>
      </c>
      <c r="F20" s="88" t="s">
        <v>129</v>
      </c>
      <c r="G20" s="90">
        <v>2008.0254</v>
      </c>
      <c r="H20" s="98">
        <v>8</v>
      </c>
      <c r="I20" s="90">
        <v>0.56529931</v>
      </c>
      <c r="J20" s="91">
        <v>6.0120520958083835E-5</v>
      </c>
      <c r="K20" s="91">
        <f t="shared" si="0"/>
        <v>2.0470223996253881E-2</v>
      </c>
      <c r="L20" s="91">
        <f>I20/'סכום נכסי הקרן'!$C$42</f>
        <v>2.8710190301354659E-7</v>
      </c>
    </row>
    <row r="21" spans="2:12">
      <c r="B21" s="86" t="s">
        <v>1606</v>
      </c>
      <c r="C21" s="87" t="s">
        <v>1607</v>
      </c>
      <c r="D21" s="88" t="s">
        <v>1340</v>
      </c>
      <c r="E21" s="88" t="s">
        <v>1353</v>
      </c>
      <c r="F21" s="88" t="s">
        <v>129</v>
      </c>
      <c r="G21" s="90">
        <v>530.58055200000001</v>
      </c>
      <c r="H21" s="98">
        <v>40</v>
      </c>
      <c r="I21" s="90">
        <v>0.74684518799999999</v>
      </c>
      <c r="J21" s="91">
        <v>2.0971563320158105E-5</v>
      </c>
      <c r="K21" s="91">
        <f t="shared" si="0"/>
        <v>2.7044236598987428E-2</v>
      </c>
      <c r="L21" s="91">
        <f>I21/'סכום נכסי הקרן'!$C$42</f>
        <v>3.7930468149927505E-7</v>
      </c>
    </row>
    <row r="22" spans="2:12">
      <c r="B22" s="92"/>
      <c r="C22" s="87"/>
      <c r="D22" s="87"/>
      <c r="E22" s="87"/>
      <c r="F22" s="87"/>
      <c r="G22" s="90"/>
      <c r="H22" s="98"/>
      <c r="I22" s="87"/>
      <c r="J22" s="87"/>
      <c r="K22" s="91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07" t="s">
        <v>216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07" t="s">
        <v>110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07" t="s">
        <v>199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7" t="s">
        <v>207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46656d4-8850-49b3-aebd-68bd05f7f43d"/>
    <ds:schemaRef ds:uri="http://schemas.microsoft.com/office/infopath/2007/PartnerControls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2023-02-26T08:41:52Z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