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2090"/>
  </bookViews>
  <sheets>
    <sheet name="מקפת אישית- נספח 1" sheetId="16" r:id="rId1"/>
    <sheet name="מקפת אישית-נספח 2" sheetId="17" r:id="rId2"/>
    <sheet name="מקפת אישית-נספח 3" sheetId="18" r:id="rId3"/>
    <sheet name="מסלול כללי" sheetId="1" r:id="rId4"/>
    <sheet name="מסלול הלכה" sheetId="4" r:id="rId5"/>
    <sheet name="מסלול מניות" sheetId="6" r:id="rId6"/>
    <sheet name="מסלול אגח" sheetId="7" r:id="rId7"/>
    <sheet name="מסלול שקלי" sheetId="8" r:id="rId8"/>
    <sheet name="מסלול מחקה מדד s&amp;p500" sheetId="15" r:id="rId9"/>
    <sheet name="מסלול לבני 50 ומטה" sheetId="9" r:id="rId10"/>
    <sheet name="מסלול לבני 50 עד 60" sheetId="10" r:id="rId11"/>
    <sheet name="מסלול לבני 60 ומעלה" sheetId="19" r:id="rId12"/>
    <sheet name="זכאים קיימים לקצבה" sheetId="2" r:id="rId13"/>
    <sheet name="מקבלי קצבה קיימים במסלול כללי" sheetId="3" r:id="rId14"/>
    <sheet name="מקבלי קצבה קיימים במסלול הלכה" sheetId="5" r:id="rId15"/>
    <sheet name="פנסיונרים במסלול כללי" sheetId="14" r:id="rId16"/>
    <sheet name="פנסיונרים במסלול הלכה" sheetId="13" r:id="rId17"/>
    <sheet name="פנסיונרים במסלול מניות" sheetId="11" r:id="rId18"/>
    <sheet name="פנסיונרים במסלול אגח" sheetId="12" r:id="rId19"/>
  </sheets>
  <calcPr calcId="145621"/>
</workbook>
</file>

<file path=xl/calcChain.xml><?xml version="1.0" encoding="utf-8"?>
<calcChain xmlns="http://schemas.openxmlformats.org/spreadsheetml/2006/main">
  <c r="C39" i="12" l="1"/>
  <c r="C38" i="12"/>
  <c r="C39" i="11"/>
  <c r="C38" i="11"/>
  <c r="C39" i="13"/>
  <c r="C38" i="13"/>
  <c r="C39" i="14"/>
  <c r="C38" i="14"/>
  <c r="C39" i="5"/>
  <c r="C38" i="5"/>
  <c r="C39" i="3"/>
  <c r="C38" i="3"/>
  <c r="C39" i="2"/>
  <c r="C38" i="2"/>
  <c r="C39" i="19"/>
  <c r="C38" i="19"/>
  <c r="C39" i="10"/>
  <c r="C38" i="10"/>
  <c r="C39" i="9"/>
  <c r="C38" i="9"/>
  <c r="C39" i="15"/>
  <c r="C38" i="15"/>
  <c r="C39" i="8"/>
  <c r="C38" i="8"/>
  <c r="C39" i="7"/>
  <c r="C38" i="7"/>
  <c r="C39" i="6"/>
  <c r="C38" i="6"/>
  <c r="C39" i="4"/>
  <c r="C38" i="4"/>
  <c r="C39" i="1"/>
  <c r="C38" i="1"/>
  <c r="E42" i="16"/>
  <c r="E41" i="16" l="1"/>
  <c r="E35" i="16"/>
  <c r="E31" i="16"/>
  <c r="E21" i="16"/>
  <c r="E16" i="16"/>
  <c r="E12" i="16"/>
  <c r="E8" i="16"/>
  <c r="C63" i="18" l="1"/>
  <c r="C59" i="18"/>
  <c r="C61" i="18" s="1"/>
  <c r="C38" i="18"/>
  <c r="C16" i="18"/>
  <c r="D70" i="17"/>
  <c r="D68" i="17"/>
  <c r="D62" i="17"/>
  <c r="D58" i="17"/>
  <c r="D47" i="17"/>
  <c r="D36" i="17"/>
  <c r="D20" i="17"/>
  <c r="C39" i="16"/>
  <c r="C38" i="16"/>
  <c r="C35" i="16" l="1"/>
  <c r="C31" i="16"/>
  <c r="C21" i="16"/>
  <c r="C16" i="16"/>
  <c r="C12" i="16"/>
  <c r="C8" i="16"/>
</calcChain>
</file>

<file path=xl/sharedStrings.xml><?xml version="1.0" encoding="utf-8"?>
<sst xmlns="http://schemas.openxmlformats.org/spreadsheetml/2006/main" count="800" uniqueCount="112">
  <si>
    <t xml:space="preserve">מגדל מקפת קרנות פנסיה וקופות גמל בע"מ </t>
  </si>
  <si>
    <t>נספח 1 - סך התשלומים ששולמו בעד כל סוג של הוצאה ישירה לתקופה המסתיימת ביום</t>
  </si>
  <si>
    <t>31.12.2022</t>
  </si>
  <si>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</si>
  <si>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</si>
  <si>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</si>
  <si>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</si>
  <si>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</si>
  <si>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</si>
  <si>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</si>
  <si>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</si>
  <si>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</si>
  <si>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</si>
  <si>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</si>
  <si>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</si>
  <si>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</si>
  <si>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</si>
  <si>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</si>
  <si>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</si>
  <si>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</si>
  <si>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</si>
  <si>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</si>
  <si>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</si>
  <si>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</si>
  <si>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</si>
  <si>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</si>
  <si>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</si>
  <si>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</si>
  <si>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</si>
  <si>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</si>
  <si>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</si>
  <si>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</si>
  <si>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</si>
  <si>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מתוך יתרת נכסים ממוצעת (באחוזים)</t>
  </si>
  <si>
    <t>סך נכסים לסוף שנה קודמת</t>
  </si>
  <si>
    <t>מגדל מקפת אישית (מספר אוצר: 162) - אפיק טווח קצר</t>
  </si>
  <si>
    <t>שיעור סך הוצאות ישירות מסך נכסים לסוף שנה קודמת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</si>
  <si>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</si>
  <si>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</si>
  <si>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</si>
  <si>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</si>
  <si>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</si>
  <si>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</si>
  <si>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סך עמלות ברוקראז'</t>
  </si>
  <si>
    <t>עמלות קסטודיאן</t>
  </si>
  <si>
    <t>לאומי</t>
  </si>
  <si>
    <t>דיסקונט</t>
  </si>
  <si>
    <t>פועלים</t>
  </si>
  <si>
    <t>JPM</t>
  </si>
  <si>
    <t>מזרחי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</si>
  <si>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</si>
  <si>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</si>
  <si>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</si>
  <si>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</si>
  <si>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</si>
  <si>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</si>
  <si>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</si>
  <si>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</si>
  <si>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</si>
  <si>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</si>
  <si>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</si>
  <si>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</si>
  <si>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</si>
  <si>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</si>
  <si>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</si>
  <si>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</si>
  <si>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אחר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</si>
  <si>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</si>
  <si>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</si>
  <si>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</si>
  <si>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</si>
  <si>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</si>
  <si>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</si>
  <si>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</si>
  <si>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</si>
  <si>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</si>
  <si>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VANGUARD FUNDS PLC</t>
  </si>
  <si>
    <t>M&amp;G Investments</t>
  </si>
  <si>
    <t>JPMORGAN ASSET MANAGEMENT EURO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</si>
  <si>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</si>
  <si>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</si>
  <si>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</si>
  <si>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</si>
  <si>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</si>
  <si>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BlackRock Inc USA</t>
  </si>
  <si>
    <t>State Street Global Advisors</t>
  </si>
  <si>
    <t>Lyxor Intl Asset Management</t>
  </si>
  <si>
    <t>AMUNDI INVESTMENT SOLUTIONS</t>
  </si>
  <si>
    <t>סך תשלומים בגין השקעה בקרנות סל</t>
  </si>
  <si>
    <t>סך הכל עמלות ניהול חיצוני</t>
  </si>
  <si>
    <t>מגדל מקפת קרנות פנסיה וקופות גמל בע"מ</t>
  </si>
  <si>
    <t>שם הקופה: מגדל מקפת אישית (מספר אוצר: 162)</t>
  </si>
  <si>
    <t>בדיקה</t>
  </si>
  <si>
    <t>נספח 1 - סך התשלומים ששולמו בגין כל סוג הוצאה ישירה לשנה המסתיימת ביום 31.12.22</t>
  </si>
  <si>
    <t>יתרת נכסים ממוצעת</t>
  </si>
  <si>
    <t>נספח 2 - פירוט עמלות והוצאות לשנה המסתיימת ביום 31.12.2022</t>
  </si>
  <si>
    <t>נספח 3- פירוט עמלות ניהול חיצוני לשנה המסתיימת ביום 31.12.2022</t>
  </si>
  <si>
    <t xml:space="preserve"> מגדל מקפת אישית (מספר אוצר: 2102)- מסלול כללי</t>
  </si>
  <si>
    <t xml:space="preserve"> מגדל מקפת אישית (מספר אוצר: 2112)- מסלול הלכה</t>
  </si>
  <si>
    <t xml:space="preserve"> מגדל מקפת אישית (מספר אוצר: 2142)- מסלול מניות</t>
  </si>
  <si>
    <t xml:space="preserve"> מגדל מקפת אישית (מספר אוצר: 2144)- מסלול אג"ח</t>
  </si>
  <si>
    <t xml:space="preserve"> מגדל מקפת אישית (מספר אוצר: 13572)- מסלול מחקה מדד s&amp;p500</t>
  </si>
  <si>
    <t xml:space="preserve"> מגדל מקפת אישית (מספר אוצר: 8801)- מסלול לבני 50 ומטה</t>
  </si>
  <si>
    <t xml:space="preserve"> מגדל מקפת אישית (מספר אוצר: 8802)- מסלול לבני 50 עד 60</t>
  </si>
  <si>
    <t xml:space="preserve"> מגדל מקפת אישית (מספר אוצר: 8803)- מסלול לבני 60 ומעלה</t>
  </si>
  <si>
    <t xml:space="preserve"> מגדל מקפת אישית (מספר אוצר: 8602) - זכאים קיימים לקצבה</t>
  </si>
  <si>
    <t xml:space="preserve"> מגדל מקפת אישית (מספר אוצר: 2207)- מסלול כללי למקבלי קצבה קיימים</t>
  </si>
  <si>
    <t xml:space="preserve"> מגדל מקפת אישית (מספר אוצר: 8603)- מסלול הלכה למקבלי קצבה קיימים</t>
  </si>
  <si>
    <t xml:space="preserve"> מגדל מקפת אישית (מספר אוצר: 12145)- מסלול כללי לפנסיונרים</t>
  </si>
  <si>
    <t xml:space="preserve"> מגדל מקפת אישית (מספר אוצר: 12146)- מסלול הלכה לפנסיונרים</t>
  </si>
  <si>
    <t xml:space="preserve"> מגדל מקפת אישית (מספר אוצר: 12147)- מסלול מניות לפנסיונרים</t>
  </si>
  <si>
    <t xml:space="preserve"> מגדל מקפת אישית (מספר אוצר: 12148)- מסלול אג"ח לפנסיונרים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</si>
</sst>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00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name val="David"/>
      <family val="2"/>
      <charset val="177"/>
    </font>
    <font>
      <sz val="10"/>
      <name val="Arial"/>
      <family val="2"/>
      <scheme val="minor"/>
    </font>
    <font>
      <sz val="11"/>
      <color theme="1"/>
      <name val="David"/>
      <family val="2"/>
    </font>
    <font>
      <b/>
      <u/>
      <sz val="11"/>
      <color theme="1"/>
      <name val="David"/>
      <family val="2"/>
    </font>
    <font>
      <b/>
      <sz val="11"/>
      <color theme="1"/>
      <name val="David"/>
      <family val="2"/>
    </font>
    <font>
      <b/>
      <sz val="11"/>
      <name val="David"/>
      <family val="2"/>
    </font>
    <font>
      <b/>
      <u/>
      <sz val="11"/>
      <name val="David"/>
      <family val="2"/>
    </font>
    <font>
      <sz val="11"/>
      <name val="David"/>
      <family val="2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0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0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164" fontId="4" fillId="0" borderId="0" xfId="1" applyNumberFormat="1" applyFont="1"/>
    <xf numFmtId="0" fontId="6" fillId="0" borderId="0" xfId="0" applyFont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164" fontId="6" fillId="3" borderId="7" xfId="1" applyNumberFormat="1" applyFont="1" applyFill="1" applyBorder="1" applyProtection="1"/>
    <xf numFmtId="164" fontId="4" fillId="4" borderId="7" xfId="1" applyNumberFormat="1" applyFont="1" applyFill="1" applyBorder="1" applyProtection="1"/>
    <xf numFmtId="164" fontId="4" fillId="2" borderId="7" xfId="1" applyNumberFormat="1" applyFont="1" applyFill="1" applyBorder="1" applyProtection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164" fontId="4" fillId="4" borderId="7" xfId="1" applyNumberFormat="1" applyFont="1" applyFill="1" applyBorder="1"/>
    <xf numFmtId="164" fontId="6" fillId="3" borderId="7" xfId="1" applyNumberFormat="1" applyFont="1" applyFill="1" applyBorder="1"/>
    <xf numFmtId="164" fontId="4" fillId="2" borderId="7" xfId="1" applyNumberFormat="1" applyFont="1" applyFill="1" applyBorder="1"/>
    <xf numFmtId="164" fontId="6" fillId="3" borderId="13" xfId="1" applyNumberFormat="1" applyFont="1" applyFill="1" applyBorder="1"/>
    <xf numFmtId="164" fontId="4" fillId="4" borderId="25" xfId="1" applyNumberFormat="1" applyFont="1" applyFill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4" fontId="6" fillId="4" borderId="28" xfId="1" applyNumberFormat="1" applyFont="1" applyFill="1" applyBorder="1" applyAlignment="1">
      <alignment horizontal="right"/>
    </xf>
    <xf numFmtId="166" fontId="4" fillId="0" borderId="0" xfId="0" applyNumberFormat="1" applyFont="1"/>
    <xf numFmtId="164" fontId="4" fillId="2" borderId="7" xfId="1" applyNumberFormat="1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164" fontId="6" fillId="4" borderId="13" xfId="1" applyNumberFormat="1" applyFont="1" applyFill="1" applyBorder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left"/>
    </xf>
    <xf numFmtId="164" fontId="7" fillId="0" borderId="0" xfId="1" applyNumberFormat="1" applyFont="1" applyAlignment="1">
      <alignment horizontal="right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2" borderId="9" xfId="0" applyFont="1" applyFill="1" applyBorder="1" applyAlignment="1">
      <alignment wrapText="1"/>
    </xf>
    <xf numFmtId="0" fontId="8" fillId="2" borderId="8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0" borderId="0" xfId="0" applyFont="1" applyAlignment="1">
      <alignment horizontal="right" wrapText="1"/>
    </xf>
    <xf numFmtId="0" fontId="7" fillId="2" borderId="23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9" fillId="2" borderId="18" xfId="0" applyNumberFormat="1" applyFont="1" applyFill="1" applyBorder="1" applyAlignment="1">
      <alignment horizontal="right" readingOrder="2"/>
    </xf>
    <xf numFmtId="0" fontId="9" fillId="2" borderId="24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right"/>
    </xf>
    <xf numFmtId="164" fontId="7" fillId="2" borderId="25" xfId="0" applyNumberFormat="1" applyFont="1" applyFill="1" applyBorder="1" applyAlignment="1">
      <alignment horizontal="right"/>
    </xf>
    <xf numFmtId="0" fontId="9" fillId="2" borderId="18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right"/>
    </xf>
    <xf numFmtId="0" fontId="7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9" fillId="2" borderId="21" xfId="0" applyNumberFormat="1" applyFont="1" applyFill="1" applyBorder="1" applyAlignment="1">
      <alignment horizontal="right" readingOrder="2"/>
    </xf>
    <xf numFmtId="0" fontId="9" fillId="2" borderId="27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164" fontId="7" fillId="2" borderId="3" xfId="1" applyNumberFormat="1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9" fillId="2" borderId="20" xfId="0" applyNumberFormat="1" applyFont="1" applyFill="1" applyBorder="1" applyAlignment="1">
      <alignment horizontal="right" readingOrder="2"/>
    </xf>
    <xf numFmtId="0" fontId="9" fillId="2" borderId="9" xfId="0" applyNumberFormat="1" applyFont="1" applyFill="1" applyBorder="1" applyAlignment="1">
      <alignment horizontal="right" readingOrder="2"/>
    </xf>
    <xf numFmtId="0" fontId="9" fillId="2" borderId="5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9" fillId="2" borderId="19" xfId="0" applyNumberFormat="1" applyFont="1" applyFill="1" applyBorder="1" applyAlignment="1">
      <alignment horizontal="right" readingOrder="2"/>
    </xf>
    <xf numFmtId="0" fontId="9" fillId="2" borderId="0" xfId="0" applyFont="1" applyFill="1" applyBorder="1" applyAlignment="1">
      <alignment horizontal="right"/>
    </xf>
    <xf numFmtId="164" fontId="7" fillId="3" borderId="7" xfId="1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164" fontId="10" fillId="0" borderId="5" xfId="1" applyNumberFormat="1" applyFont="1" applyBorder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164" fontId="12" fillId="0" borderId="0" xfId="1" applyNumberFormat="1" applyFont="1" applyAlignment="1">
      <alignment horizontal="right"/>
    </xf>
    <xf numFmtId="0" fontId="10" fillId="0" borderId="0" xfId="0" applyFont="1" applyAlignment="1"/>
    <xf numFmtId="164" fontId="10" fillId="0" borderId="0" xfId="1" applyNumberFormat="1" applyFo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164" fontId="13" fillId="4" borderId="7" xfId="1" applyNumberFormat="1" applyFont="1" applyFill="1" applyBorder="1"/>
    <xf numFmtId="10" fontId="13" fillId="3" borderId="7" xfId="2" applyNumberFormat="1" applyFont="1" applyFill="1" applyBorder="1" applyProtection="1"/>
    <xf numFmtId="0" fontId="10" fillId="0" borderId="5" xfId="0" applyFont="1" applyBorder="1"/>
    <xf numFmtId="0" fontId="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4" fontId="10" fillId="0" borderId="0" xfId="1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13" fillId="0" borderId="0" xfId="0" applyFont="1" applyAlignment="1"/>
    <xf numFmtId="0" fontId="2" fillId="0" borderId="0" xfId="0" applyFont="1" applyAlignment="1">
      <alignment horizontal="right" wrapText="1"/>
    </xf>
    <xf numFmtId="164" fontId="11" fillId="0" borderId="0" xfId="0" applyNumberFormat="1" applyFont="1"/>
    <xf numFmtId="0" fontId="4" fillId="2" borderId="1" xfId="0" applyFont="1" applyFill="1" applyBorder="1" applyAlignment="1"/>
    <xf numFmtId="0" fontId="4" fillId="2" borderId="4" xfId="0" applyFont="1" applyFill="1" applyBorder="1" applyAlignment="1"/>
    <xf numFmtId="0" fontId="4" fillId="2" borderId="2" xfId="0" applyFont="1" applyFill="1" applyBorder="1" applyAlignment="1"/>
    <xf numFmtId="0" fontId="4" fillId="2" borderId="5" xfId="0" applyFont="1" applyFill="1" applyBorder="1" applyAlignment="1"/>
    <xf numFmtId="164" fontId="7" fillId="2" borderId="3" xfId="1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tabSelected="1" workbookViewId="0">
      <pane ySplit="7" topLeftCell="A20" activePane="bottomLeft" state="frozen"/>
      <selection pane="bottomLeft" activeCell="B48" sqref="B48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3" style="2" bestFit="1" customWidth="1"/>
    <col min="4" max="4" width="9" style="2"/>
    <col min="5" max="5" width="10.875" style="77" customWidth="1"/>
    <col min="6" max="6" width="10.875" style="2" customWidth="1"/>
    <col min="7" max="7" width="11.25" style="2" customWidth="1"/>
    <col min="8" max="8" width="11.125" style="2" customWidth="1"/>
    <col min="9" max="16384" width="9" style="2"/>
  </cols>
  <sheetData>
    <row r="1" spans="1:5" s="76" customFormat="1" x14ac:dyDescent="0.25">
      <c r="A1" s="101" t="s">
        <v>90</v>
      </c>
      <c r="B1" s="101"/>
      <c r="C1" s="75"/>
      <c r="E1" s="77"/>
    </row>
    <row r="2" spans="1:5" s="76" customFormat="1" x14ac:dyDescent="0.25">
      <c r="A2" s="78"/>
      <c r="B2" s="79"/>
      <c r="C2" s="80"/>
      <c r="E2" s="77"/>
    </row>
    <row r="3" spans="1:5" s="76" customFormat="1" x14ac:dyDescent="0.25">
      <c r="A3" s="1" t="s">
        <v>93</v>
      </c>
      <c r="B3" s="79"/>
      <c r="C3" s="80"/>
      <c r="E3" s="77"/>
    </row>
    <row r="4" spans="1:5" s="76" customFormat="1" x14ac:dyDescent="0.25">
      <c r="A4" s="81"/>
      <c r="B4" s="82"/>
      <c r="C4" s="82"/>
      <c r="E4" s="77"/>
    </row>
    <row r="5" spans="1:5" s="76" customFormat="1" ht="15.75" thickBot="1" x14ac:dyDescent="0.3">
      <c r="A5" s="1" t="s">
        <v>91</v>
      </c>
      <c r="B5" s="82"/>
      <c r="C5" s="82"/>
      <c r="E5" s="77" t="s">
        <v>92</v>
      </c>
    </row>
    <row r="6" spans="1:5" ht="14.25" customHeight="1" x14ac:dyDescent="0.25">
      <c r="A6" s="95"/>
      <c r="B6" s="97"/>
      <c r="C6" s="99" t="s">
        <v>4</v>
      </c>
    </row>
    <row r="7" spans="1:5" x14ac:dyDescent="0.25">
      <c r="A7" s="96"/>
      <c r="B7" s="98"/>
      <c r="C7" s="100"/>
    </row>
    <row r="8" spans="1:5" x14ac:dyDescent="0.25">
      <c r="A8" s="6">
        <v>1</v>
      </c>
      <c r="B8" s="7" t="s">
        <v>5</v>
      </c>
      <c r="C8" s="8">
        <f>SUM(C9:C10)</f>
        <v>19918.28376389157</v>
      </c>
      <c r="E8" s="94">
        <f>'מסלול כללי'!C8+'מסלול הלכה'!C8+'מסלול מניות'!C8+'מסלול אגח'!C8+'מסלול שקלי'!C8+'מסלול מחקה מדד s&amp;p500'!C8+'מסלול לבני 50 ומטה'!C8+'מסלול לבני 50 עד 60'!C8+'מסלול לבני 60 ומעלה'!C8+'זכאים קיימים לקצבה'!C8+'מקבלי קצבה קיימים במסלול כללי'!C8+'מקבלי קצבה קיימים במסלול הלכה'!C8+'פנסיונרים במסלול כללי'!C8+'פנסיונרים במסלול הלכה'!C8+'פנסיונרים במסלול מניות'!C8+'פנסיונרים במסלול אגח'!C8-C8</f>
        <v>0</v>
      </c>
    </row>
    <row r="9" spans="1:5" x14ac:dyDescent="0.25">
      <c r="A9" s="30"/>
      <c r="B9" s="31" t="s">
        <v>6</v>
      </c>
      <c r="C9" s="9">
        <v>0</v>
      </c>
    </row>
    <row r="10" spans="1:5" x14ac:dyDescent="0.25">
      <c r="A10" s="30"/>
      <c r="B10" s="31" t="s">
        <v>7</v>
      </c>
      <c r="C10" s="9">
        <v>19918.28376389157</v>
      </c>
    </row>
    <row r="11" spans="1:5" x14ac:dyDescent="0.25">
      <c r="A11" s="30"/>
      <c r="B11" s="31"/>
      <c r="C11" s="10"/>
    </row>
    <row r="12" spans="1:5" x14ac:dyDescent="0.25">
      <c r="A12" s="6">
        <v>2</v>
      </c>
      <c r="B12" s="7" t="s">
        <v>8</v>
      </c>
      <c r="C12" s="8">
        <f>SUM(C13:C14)</f>
        <v>358.68745730900025</v>
      </c>
      <c r="E12" s="94">
        <f>'מסלול כללי'!C12+'מסלול הלכה'!C12+'מסלול מניות'!C12+'מסלול אגח'!C12+'מסלול שקלי'!C12+'מסלול מחקה מדד s&amp;p500'!C12+'מסלול לבני 50 ומטה'!C12+'מסלול לבני 50 עד 60'!C12+'מסלול לבני 60 ומעלה'!C12+'זכאים קיימים לקצבה'!C12+'מקבלי קצבה קיימים במסלול כללי'!C12+'מקבלי קצבה קיימים במסלול הלכה'!C12+'פנסיונרים במסלול כללי'!C12+'פנסיונרים במסלול הלכה'!C12+'פנסיונרים במסלול מניות'!C12+'פנסיונרים במסלול אגח'!C12-C12</f>
        <v>0</v>
      </c>
    </row>
    <row r="13" spans="1:5" x14ac:dyDescent="0.25">
      <c r="A13" s="30"/>
      <c r="B13" s="32" t="s">
        <v>9</v>
      </c>
      <c r="C13" s="9">
        <v>0</v>
      </c>
    </row>
    <row r="14" spans="1:5" x14ac:dyDescent="0.25">
      <c r="A14" s="30"/>
      <c r="B14" s="32" t="s">
        <v>10</v>
      </c>
      <c r="C14" s="9">
        <v>358.68745730900025</v>
      </c>
    </row>
    <row r="15" spans="1:5" x14ac:dyDescent="0.25">
      <c r="A15" s="11"/>
      <c r="B15" s="12"/>
      <c r="C15" s="10"/>
    </row>
    <row r="16" spans="1:5" x14ac:dyDescent="0.25">
      <c r="A16" s="6">
        <v>3</v>
      </c>
      <c r="B16" s="7" t="s">
        <v>11</v>
      </c>
      <c r="C16" s="8">
        <f>SUM(C17:C19)</f>
        <v>8298.8720846497854</v>
      </c>
      <c r="E16" s="94">
        <f>'מסלול כללי'!C16+'מסלול הלכה'!C16+'מסלול מניות'!C16+'מסלול אגח'!C16+'מסלול שקלי'!C16+'מסלול מחקה מדד s&amp;p500'!C16+'מסלול לבני 50 ומטה'!C16+'מסלול לבני 50 עד 60'!C16+'מסלול לבני 60 ומעלה'!C16+'זכאים קיימים לקצבה'!C16+'מקבלי קצבה קיימים במסלול כללי'!C16+'מקבלי קצבה קיימים במסלול הלכה'!C16+'פנסיונרים במסלול כללי'!C16+'פנסיונרים במסלול הלכה'!C16+'פנסיונרים במסלול מניות'!C16+'פנסיונרים במסלול אגח'!C16-C16</f>
        <v>0</v>
      </c>
    </row>
    <row r="17" spans="1:5" ht="30" x14ac:dyDescent="0.25">
      <c r="A17" s="30" t="s">
        <v>12</v>
      </c>
      <c r="B17" s="33" t="s">
        <v>13</v>
      </c>
      <c r="C17" s="9">
        <v>2418.175257028046</v>
      </c>
    </row>
    <row r="18" spans="1:5" x14ac:dyDescent="0.25">
      <c r="A18" s="30" t="s">
        <v>14</v>
      </c>
      <c r="B18" s="33" t="s">
        <v>15</v>
      </c>
      <c r="C18" s="9">
        <v>77.377171975613365</v>
      </c>
    </row>
    <row r="19" spans="1:5" x14ac:dyDescent="0.25">
      <c r="A19" s="30" t="s">
        <v>16</v>
      </c>
      <c r="B19" s="31" t="s">
        <v>17</v>
      </c>
      <c r="C19" s="9">
        <v>5803.3196556461253</v>
      </c>
    </row>
    <row r="20" spans="1:5" x14ac:dyDescent="0.25">
      <c r="A20" s="13"/>
      <c r="B20" s="14"/>
      <c r="C20" s="10"/>
    </row>
    <row r="21" spans="1:5" x14ac:dyDescent="0.25">
      <c r="A21" s="34">
        <v>4</v>
      </c>
      <c r="B21" s="7" t="s">
        <v>18</v>
      </c>
      <c r="C21" s="8">
        <f>SUM(C22:C29)</f>
        <v>149901.80662361268</v>
      </c>
      <c r="E21" s="94">
        <f>'מסלול כללי'!C21+'מסלול הלכה'!C21+'מסלול מניות'!C21+'מסלול אגח'!C21+'מסלול שקלי'!C21+'מסלול מחקה מדד s&amp;p500'!C21+'מסלול לבני 50 ומטה'!C21+'מסלול לבני 50 עד 60'!C21+'מסלול לבני 60 ומעלה'!C21+'זכאים קיימים לקצבה'!C21+'מקבלי קצבה קיימים במסלול כללי'!C21+'מקבלי קצבה קיימים במסלול הלכה'!C21+'פנסיונרים במסלול כללי'!C21+'פנסיונרים במסלול הלכה'!C21+'פנסיונרים במסלול מניות'!C21+'פנסיונרים במסלול אגח'!C21-C21</f>
        <v>0</v>
      </c>
    </row>
    <row r="22" spans="1:5" x14ac:dyDescent="0.25">
      <c r="A22" s="30"/>
      <c r="B22" s="31" t="s">
        <v>19</v>
      </c>
      <c r="C22" s="15">
        <v>14881.500191327199</v>
      </c>
    </row>
    <row r="23" spans="1:5" x14ac:dyDescent="0.25">
      <c r="A23" s="30"/>
      <c r="B23" s="31" t="s">
        <v>20</v>
      </c>
      <c r="C23" s="15">
        <v>115235.01529136821</v>
      </c>
    </row>
    <row r="24" spans="1:5" x14ac:dyDescent="0.25">
      <c r="A24" s="30"/>
      <c r="B24" s="31" t="s">
        <v>21</v>
      </c>
      <c r="C24" s="15"/>
    </row>
    <row r="25" spans="1:5" x14ac:dyDescent="0.25">
      <c r="A25" s="30"/>
      <c r="B25" s="31" t="s">
        <v>22</v>
      </c>
      <c r="C25" s="15"/>
    </row>
    <row r="26" spans="1:5" x14ac:dyDescent="0.25">
      <c r="A26" s="30"/>
      <c r="B26" s="31" t="s">
        <v>23</v>
      </c>
      <c r="C26" s="9">
        <v>294.16485999999992</v>
      </c>
    </row>
    <row r="27" spans="1:5" x14ac:dyDescent="0.25">
      <c r="A27" s="30"/>
      <c r="B27" s="31" t="s">
        <v>24</v>
      </c>
      <c r="C27" s="9">
        <v>15528.122960000013</v>
      </c>
    </row>
    <row r="28" spans="1:5" x14ac:dyDescent="0.25">
      <c r="A28" s="30"/>
      <c r="B28" s="31" t="s">
        <v>25</v>
      </c>
      <c r="C28" s="9">
        <v>0</v>
      </c>
    </row>
    <row r="29" spans="1:5" x14ac:dyDescent="0.25">
      <c r="A29" s="30"/>
      <c r="B29" s="31" t="s">
        <v>26</v>
      </c>
      <c r="C29" s="9">
        <v>3963.0033209172625</v>
      </c>
    </row>
    <row r="30" spans="1:5" x14ac:dyDescent="0.25">
      <c r="A30" s="30"/>
      <c r="B30" s="31"/>
      <c r="C30" s="10"/>
    </row>
    <row r="31" spans="1:5" x14ac:dyDescent="0.25">
      <c r="A31" s="30">
        <v>5</v>
      </c>
      <c r="B31" s="7" t="s">
        <v>27</v>
      </c>
      <c r="C31" s="8">
        <f>SUM(C32:C33)</f>
        <v>81.545330000000007</v>
      </c>
      <c r="E31" s="94">
        <f>'מסלול כללי'!C31+'מסלול הלכה'!C31+'מסלול מניות'!C31+'מסלול אגח'!C31+'מסלול שקלי'!C31+'מסלול מחקה מדד s&amp;p500'!C31+'מסלול לבני 50 ומטה'!C31+'מסלול לבני 50 עד 60'!C31+'מסלול לבני 60 ומעלה'!C31+'זכאים קיימים לקצבה'!C31+'מקבלי קצבה קיימים במסלול כללי'!C31+'מקבלי קצבה קיימים במסלול הלכה'!C31+'פנסיונרים במסלול כללי'!C31+'פנסיונרים במסלול הלכה'!C31+'פנסיונרים במסלול מניות'!C31+'פנסיונרים במסלול אגח'!C31-C31</f>
        <v>0</v>
      </c>
    </row>
    <row r="32" spans="1:5" x14ac:dyDescent="0.25">
      <c r="A32" s="30" t="s">
        <v>12</v>
      </c>
      <c r="B32" s="31" t="s">
        <v>28</v>
      </c>
      <c r="C32" s="9">
        <v>81.545330000000007</v>
      </c>
    </row>
    <row r="33" spans="1:5" x14ac:dyDescent="0.25">
      <c r="A33" s="30" t="s">
        <v>14</v>
      </c>
      <c r="B33" s="31" t="s">
        <v>29</v>
      </c>
      <c r="C33" s="9"/>
    </row>
    <row r="34" spans="1:5" x14ac:dyDescent="0.25">
      <c r="A34" s="30"/>
      <c r="B34" s="31"/>
      <c r="C34" s="10"/>
    </row>
    <row r="35" spans="1:5" x14ac:dyDescent="0.25">
      <c r="A35" s="30">
        <v>6</v>
      </c>
      <c r="B35" s="7" t="s">
        <v>30</v>
      </c>
      <c r="C35" s="8">
        <f>C8+C12+C16+C21+C31</f>
        <v>178559.19525946301</v>
      </c>
      <c r="E35" s="94">
        <f>'מסלול כללי'!C35+'מסלול הלכה'!C35+'מסלול מניות'!C35+'מסלול אגח'!C35+'מסלול שקלי'!C35+'מסלול מחקה מדד s&amp;p500'!C35+'מסלול לבני 50 ומטה'!C35+'מסלול לבני 50 עד 60'!C35+'מסלול לבני 60 ומעלה'!C35+'זכאים קיימים לקצבה'!C35+'מקבלי קצבה קיימים במסלול כללי'!C35+'מקבלי קצבה קיימים במסלול הלכה'!C35+'פנסיונרים במסלול כללי'!C35+'פנסיונרים במסלול הלכה'!C35+'פנסיונרים במסלול מניות'!C35+'פנסיונרים במסלול אגח'!C35-C35</f>
        <v>0</v>
      </c>
    </row>
    <row r="36" spans="1:5" x14ac:dyDescent="0.25">
      <c r="A36" s="30"/>
      <c r="B36" s="31"/>
      <c r="C36" s="10"/>
    </row>
    <row r="37" spans="1:5" x14ac:dyDescent="0.25">
      <c r="A37" s="30">
        <v>7</v>
      </c>
      <c r="B37" s="7" t="s">
        <v>31</v>
      </c>
      <c r="C37" s="10"/>
    </row>
    <row r="38" spans="1:5" ht="30" x14ac:dyDescent="0.25">
      <c r="A38" s="30" t="s">
        <v>12</v>
      </c>
      <c r="B38" s="33" t="s">
        <v>32</v>
      </c>
      <c r="C38" s="86">
        <f>(C17+C21+C33)/C41</f>
        <v>1.5702556542961433E-3</v>
      </c>
    </row>
    <row r="39" spans="1:5" x14ac:dyDescent="0.25">
      <c r="A39" s="30" t="s">
        <v>14</v>
      </c>
      <c r="B39" s="31" t="s">
        <v>36</v>
      </c>
      <c r="C39" s="86">
        <f>C35/C42</f>
        <v>1.8282496328595667E-3</v>
      </c>
    </row>
    <row r="40" spans="1:5" x14ac:dyDescent="0.25">
      <c r="A40" s="30"/>
      <c r="B40" s="31"/>
      <c r="C40" s="10"/>
    </row>
    <row r="41" spans="1:5" s="76" customFormat="1" ht="15.75" thickBot="1" x14ac:dyDescent="0.3">
      <c r="A41" s="83"/>
      <c r="B41" s="84" t="s">
        <v>34</v>
      </c>
      <c r="C41" s="85">
        <v>97003301</v>
      </c>
      <c r="E41" s="94">
        <f>'מסלול כללי'!C41+'מסלול הלכה'!C41+'מסלול מניות'!C41+'מסלול אגח'!C41+'מסלול שקלי'!C41+'מסלול מחקה מדד s&amp;p500'!C41+'מסלול לבני 50 ומטה'!C41+'מסלול לבני 50 עד 60'!C41+'מסלול לבני 60 ומעלה'!C41+'זכאים קיימים לקצבה'!C41+'מקבלי קצבה קיימים במסלול כללי'!C41+'מקבלי קצבה קיימים במסלול הלכה'!C41+'פנסיונרים במסלול כללי'!C41+'פנסיונרים במסלול הלכה'!C41+'פנסיונרים במסלול מניות'!C41+'פנסיונרים במסלול אגח'!C41-C41</f>
        <v>0</v>
      </c>
    </row>
    <row r="42" spans="1:5" s="76" customFormat="1" ht="15.75" thickBot="1" x14ac:dyDescent="0.3">
      <c r="A42" s="83"/>
      <c r="B42" s="84" t="s">
        <v>94</v>
      </c>
      <c r="C42" s="85">
        <v>97666747.5</v>
      </c>
      <c r="E42" s="94">
        <f>'מסלול כללי'!C42+'מסלול הלכה'!C42+'מסלול מניות'!C42+'מסלול אגח'!C42+'מסלול שקלי'!C42+'מסלול מחקה מדד s&amp;p500'!C42+'מסלול לבני 50 ומטה'!C42+'מסלול לבני 50 עד 60'!C42+'מסלול לבני 60 ומעלה'!C42+'זכאים קיימים לקצבה'!C42+'מקבלי קצבה קיימים במסלול כללי'!C42+'מקבלי קצבה קיימים במסלול הלכה'!C42+'פנסיונרים במסלול כללי'!C42+'פנסיונרים במסלול הלכה'!C42+'פנסיונרים במסלול מניות'!C42+'פנסיונרים במסלול אגח'!C42-C42</f>
        <v>0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1" style="2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102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3766.3334565359546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3766.3334565359546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53.727271784000003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53.727271784000003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1386.7984974691167</v>
      </c>
    </row>
    <row r="17" spans="1:3" ht="30" x14ac:dyDescent="0.25">
      <c r="A17" s="30" t="s">
        <v>12</v>
      </c>
      <c r="B17" s="33" t="s">
        <v>13</v>
      </c>
      <c r="C17" s="15">
        <v>526.33510797744077</v>
      </c>
    </row>
    <row r="18" spans="1:3" x14ac:dyDescent="0.25">
      <c r="A18" s="30" t="s">
        <v>14</v>
      </c>
      <c r="B18" s="33" t="s">
        <v>15</v>
      </c>
      <c r="C18" s="15">
        <v>16.315110539109597</v>
      </c>
    </row>
    <row r="19" spans="1:3" x14ac:dyDescent="0.25">
      <c r="A19" s="30" t="s">
        <v>16</v>
      </c>
      <c r="B19" s="31" t="s">
        <v>17</v>
      </c>
      <c r="C19" s="15">
        <v>844.14827895256644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22044.000694421968</v>
      </c>
    </row>
    <row r="22" spans="1:3" x14ac:dyDescent="0.25">
      <c r="A22" s="30"/>
      <c r="B22" s="31" t="s">
        <v>19</v>
      </c>
      <c r="C22" s="15">
        <v>1880.4117673017054</v>
      </c>
    </row>
    <row r="23" spans="1:3" x14ac:dyDescent="0.25">
      <c r="A23" s="30"/>
      <c r="B23" s="31" t="s">
        <v>20</v>
      </c>
      <c r="C23" s="15">
        <v>16301.406259572979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187.30549999999997</v>
      </c>
    </row>
    <row r="27" spans="1:3" x14ac:dyDescent="0.25">
      <c r="A27" s="30"/>
      <c r="B27" s="31" t="s">
        <v>24</v>
      </c>
      <c r="C27" s="15">
        <v>2945.4903300000001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729.38683754728243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27250.859920211038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1.5990566345551358E-3</v>
      </c>
    </row>
    <row r="39" spans="1:3" x14ac:dyDescent="0.25">
      <c r="A39" s="30" t="s">
        <v>14</v>
      </c>
      <c r="B39" s="31" t="s">
        <v>33</v>
      </c>
      <c r="C39" s="86">
        <f>C35/C42</f>
        <v>1.8033774387071892E-3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14114782</v>
      </c>
    </row>
    <row r="42" spans="1:3" ht="15.75" thickBot="1" x14ac:dyDescent="0.3">
      <c r="A42" s="35"/>
      <c r="B42" s="36" t="s">
        <v>94</v>
      </c>
      <c r="C42" s="18">
        <v>15111013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103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819.34595289095864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819.34595289095864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17.437434261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17.437434261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360.02492299816447</v>
      </c>
    </row>
    <row r="17" spans="1:3" ht="30" x14ac:dyDescent="0.25">
      <c r="A17" s="30" t="s">
        <v>12</v>
      </c>
      <c r="B17" s="33" t="s">
        <v>13</v>
      </c>
      <c r="C17" s="15">
        <v>168.09365314049606</v>
      </c>
    </row>
    <row r="18" spans="1:3" x14ac:dyDescent="0.25">
      <c r="A18" s="30" t="s">
        <v>14</v>
      </c>
      <c r="B18" s="33" t="s">
        <v>15</v>
      </c>
      <c r="C18" s="15">
        <v>4.5445613058917678</v>
      </c>
    </row>
    <row r="19" spans="1:3" x14ac:dyDescent="0.25">
      <c r="A19" s="30" t="s">
        <v>16</v>
      </c>
      <c r="B19" s="31" t="s">
        <v>17</v>
      </c>
      <c r="C19" s="15">
        <v>187.38670855177668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4698.8094090160985</v>
      </c>
    </row>
    <row r="22" spans="1:3" x14ac:dyDescent="0.25">
      <c r="A22" s="30"/>
      <c r="B22" s="31" t="s">
        <v>19</v>
      </c>
      <c r="C22" s="15">
        <v>398.69489422358026</v>
      </c>
    </row>
    <row r="23" spans="1:3" x14ac:dyDescent="0.25">
      <c r="A23" s="30"/>
      <c r="B23" s="31" t="s">
        <v>20</v>
      </c>
      <c r="C23" s="15">
        <v>3407.5788479746125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33.123820000000002</v>
      </c>
    </row>
    <row r="27" spans="1:3" x14ac:dyDescent="0.25">
      <c r="A27" s="30"/>
      <c r="B27" s="31" t="s">
        <v>24</v>
      </c>
      <c r="C27" s="15">
        <v>606.47113000000024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252.94071681790564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5895.6177191662218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1.4931775008787109E-3</v>
      </c>
    </row>
    <row r="39" spans="1:3" x14ac:dyDescent="0.25">
      <c r="A39" s="30" t="s">
        <v>14</v>
      </c>
      <c r="B39" s="31" t="s">
        <v>33</v>
      </c>
      <c r="C39" s="86">
        <f>C35/C42</f>
        <v>1.563752777668985E-3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3259427</v>
      </c>
    </row>
    <row r="42" spans="1:3" ht="15.75" thickBot="1" x14ac:dyDescent="0.3">
      <c r="A42" s="35"/>
      <c r="B42" s="36" t="s">
        <v>94</v>
      </c>
      <c r="C42" s="18">
        <v>3770172.5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0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104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340.0206516697059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340.0206516697059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10.089180872000002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10.089180872000002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198.74819694430369</v>
      </c>
    </row>
    <row r="17" spans="1:3" ht="30" x14ac:dyDescent="0.25">
      <c r="A17" s="30" t="s">
        <v>12</v>
      </c>
      <c r="B17" s="33" t="s">
        <v>13</v>
      </c>
      <c r="C17" s="15">
        <v>91.529792364005914</v>
      </c>
    </row>
    <row r="18" spans="1:3" x14ac:dyDescent="0.25">
      <c r="A18" s="30" t="s">
        <v>14</v>
      </c>
      <c r="B18" s="33" t="s">
        <v>15</v>
      </c>
      <c r="C18" s="15">
        <v>2.2392639769294025</v>
      </c>
    </row>
    <row r="19" spans="1:3" x14ac:dyDescent="0.25">
      <c r="A19" s="30" t="s">
        <v>16</v>
      </c>
      <c r="B19" s="31" t="s">
        <v>17</v>
      </c>
      <c r="C19" s="15">
        <v>104.97914060336838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2054.7025532821399</v>
      </c>
    </row>
    <row r="22" spans="1:3" x14ac:dyDescent="0.25">
      <c r="A22" s="30"/>
      <c r="B22" s="31" t="s">
        <v>19</v>
      </c>
      <c r="C22" s="15">
        <v>182.91095537226366</v>
      </c>
    </row>
    <row r="23" spans="1:3" x14ac:dyDescent="0.25">
      <c r="A23" s="30"/>
      <c r="B23" s="31" t="s">
        <v>20</v>
      </c>
      <c r="C23" s="15">
        <v>1527.4780855590304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11.751860000000002</v>
      </c>
    </row>
    <row r="27" spans="1:3" x14ac:dyDescent="0.25">
      <c r="A27" s="30"/>
      <c r="B27" s="31" t="s">
        <v>24</v>
      </c>
      <c r="C27" s="15">
        <v>208.21966999999995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124.34198235084597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2603.5605827681493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1.2028825397724556E-3</v>
      </c>
    </row>
    <row r="39" spans="1:3" x14ac:dyDescent="0.25">
      <c r="A39" s="30" t="s">
        <v>14</v>
      </c>
      <c r="B39" s="31" t="s">
        <v>33</v>
      </c>
      <c r="C39" s="86">
        <f>C35/C42</f>
        <v>1.2923830511235922E-3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1784241</v>
      </c>
    </row>
    <row r="42" spans="1:3" ht="15.75" thickBot="1" x14ac:dyDescent="0.3">
      <c r="A42" s="35"/>
      <c r="B42" s="36" t="s">
        <v>94</v>
      </c>
      <c r="C42" s="18">
        <v>2014542.5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105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2.4299861709672403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2.4299861709672403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0.35526511999999999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0.35526511999999999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13.537692491612489</v>
      </c>
    </row>
    <row r="17" spans="1:3" ht="30" x14ac:dyDescent="0.25">
      <c r="A17" s="30" t="s">
        <v>12</v>
      </c>
      <c r="B17" s="33" t="s">
        <v>13</v>
      </c>
      <c r="C17" s="15">
        <v>13.53545756530489</v>
      </c>
    </row>
    <row r="18" spans="1:3" x14ac:dyDescent="0.25">
      <c r="A18" s="30" t="s">
        <v>14</v>
      </c>
      <c r="B18" s="33" t="s">
        <v>15</v>
      </c>
      <c r="C18" s="15">
        <v>2.2349263075999997E-3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0.66030766708060018</v>
      </c>
    </row>
    <row r="22" spans="1:3" x14ac:dyDescent="0.25">
      <c r="A22" s="30"/>
      <c r="B22" s="31" t="s">
        <v>19</v>
      </c>
      <c r="C22" s="15">
        <v>0</v>
      </c>
    </row>
    <row r="23" spans="1:3" x14ac:dyDescent="0.25">
      <c r="A23" s="30"/>
      <c r="B23" s="31" t="s">
        <v>20</v>
      </c>
      <c r="C23" s="15">
        <v>0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5.0989999999999994E-2</v>
      </c>
    </row>
    <row r="27" spans="1:3" x14ac:dyDescent="0.25">
      <c r="A27" s="30"/>
      <c r="B27" s="31" t="s">
        <v>24</v>
      </c>
      <c r="C27" s="15">
        <v>0.54204000000000019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6.7277667080599998E-2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16.98325144966033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1.7706637270350608E-4</v>
      </c>
    </row>
    <row r="39" spans="1:3" x14ac:dyDescent="0.25">
      <c r="A39" s="30" t="s">
        <v>14</v>
      </c>
      <c r="B39" s="31" t="s">
        <v>33</v>
      </c>
      <c r="C39" s="86">
        <f>C35/C42</f>
        <v>2.1560968470467673E-4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80172</v>
      </c>
    </row>
    <row r="42" spans="1:3" ht="15.75" thickBot="1" x14ac:dyDescent="0.3">
      <c r="A42" s="35"/>
      <c r="B42" s="36" t="s">
        <v>94</v>
      </c>
      <c r="C42" s="18">
        <v>78768.5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4" width="9" style="2"/>
    <col min="5" max="5" width="9.75" style="2" customWidth="1"/>
    <col min="6" max="6" width="10" style="2" customWidth="1"/>
    <col min="7" max="7" width="10.25" style="2" customWidth="1"/>
    <col min="8" max="8" width="10.375" style="2" customWidth="1"/>
    <col min="9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106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142.50953665201448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142.50953665201448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5.6264333550000005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5.6264333550000005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48.196642674915033</v>
      </c>
    </row>
    <row r="17" spans="1:3" ht="30" x14ac:dyDescent="0.25">
      <c r="A17" s="30" t="s">
        <v>12</v>
      </c>
      <c r="B17" s="33" t="s">
        <v>13</v>
      </c>
      <c r="C17" s="15">
        <v>15.957890817015434</v>
      </c>
    </row>
    <row r="18" spans="1:3" x14ac:dyDescent="0.25">
      <c r="A18" s="30" t="s">
        <v>14</v>
      </c>
      <c r="B18" s="33" t="s">
        <v>15</v>
      </c>
      <c r="C18" s="15">
        <v>0.16184380659380002</v>
      </c>
    </row>
    <row r="19" spans="1:3" x14ac:dyDescent="0.25">
      <c r="A19" s="30" t="s">
        <v>16</v>
      </c>
      <c r="B19" s="31" t="s">
        <v>17</v>
      </c>
      <c r="C19" s="15">
        <v>32.0769080513058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554.17034101558556</v>
      </c>
    </row>
    <row r="22" spans="1:3" x14ac:dyDescent="0.25">
      <c r="A22" s="30"/>
      <c r="B22" s="31" t="s">
        <v>19</v>
      </c>
      <c r="C22" s="15">
        <v>32.127453205782473</v>
      </c>
    </row>
    <row r="23" spans="1:3" x14ac:dyDescent="0.25">
      <c r="A23" s="30"/>
      <c r="B23" s="31" t="s">
        <v>20</v>
      </c>
      <c r="C23" s="15">
        <v>492.9273493920295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2.3128699999999998</v>
      </c>
    </row>
    <row r="27" spans="1:3" x14ac:dyDescent="0.25">
      <c r="A27" s="30"/>
      <c r="B27" s="31" t="s">
        <v>24</v>
      </c>
      <c r="C27" s="15">
        <v>23.831180000000007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2.9714884177737195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0.63196000000000008</v>
      </c>
    </row>
    <row r="32" spans="1:3" x14ac:dyDescent="0.25">
      <c r="A32" s="30" t="s">
        <v>12</v>
      </c>
      <c r="B32" s="31" t="s">
        <v>28</v>
      </c>
      <c r="C32" s="15">
        <v>0.63196000000000008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751.13491369751512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1.5729484794046683E-4</v>
      </c>
    </row>
    <row r="39" spans="1:3" x14ac:dyDescent="0.25">
      <c r="A39" s="30" t="s">
        <v>14</v>
      </c>
      <c r="B39" s="31" t="s">
        <v>33</v>
      </c>
      <c r="C39" s="86">
        <f>C35/C42</f>
        <v>2.1604062723866839E-4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3624583</v>
      </c>
    </row>
    <row r="42" spans="1:3" ht="15.75" thickBot="1" x14ac:dyDescent="0.3">
      <c r="A42" s="35"/>
      <c r="B42" s="36" t="s">
        <v>94</v>
      </c>
      <c r="C42" s="18">
        <v>3476822.5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88" t="s">
        <v>107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0.10377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0.10377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0.13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0.13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0</v>
      </c>
    </row>
    <row r="17" spans="1:3" ht="30" x14ac:dyDescent="0.25">
      <c r="A17" s="30" t="s">
        <v>12</v>
      </c>
      <c r="B17" s="33" t="s">
        <v>13</v>
      </c>
      <c r="C17" s="15">
        <v>0</v>
      </c>
    </row>
    <row r="18" spans="1:3" x14ac:dyDescent="0.25">
      <c r="A18" s="30" t="s">
        <v>14</v>
      </c>
      <c r="B18" s="33" t="s">
        <v>15</v>
      </c>
      <c r="C18" s="15">
        <v>0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1.3599999999999999E-2</v>
      </c>
    </row>
    <row r="22" spans="1:3" x14ac:dyDescent="0.25">
      <c r="A22" s="30"/>
      <c r="B22" s="31" t="s">
        <v>19</v>
      </c>
      <c r="C22" s="15">
        <v>0</v>
      </c>
    </row>
    <row r="23" spans="1:3" x14ac:dyDescent="0.25">
      <c r="A23" s="30"/>
      <c r="B23" s="31" t="s">
        <v>20</v>
      </c>
      <c r="C23" s="15">
        <v>0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0</v>
      </c>
    </row>
    <row r="27" spans="1:3" x14ac:dyDescent="0.25">
      <c r="A27" s="30"/>
      <c r="B27" s="31" t="s">
        <v>24</v>
      </c>
      <c r="C27" s="15">
        <v>1.3599999999999999E-2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0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0.24737000000000001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2.4113475177304962E-5</v>
      </c>
    </row>
    <row r="39" spans="1:3" x14ac:dyDescent="0.25">
      <c r="A39" s="30" t="s">
        <v>14</v>
      </c>
      <c r="B39" s="31" t="s">
        <v>33</v>
      </c>
      <c r="C39" s="86">
        <f>C35/C42</f>
        <v>4.4813405797101448E-4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564</v>
      </c>
    </row>
    <row r="42" spans="1:3" ht="15.75" thickBot="1" x14ac:dyDescent="0.3">
      <c r="A42" s="35"/>
      <c r="B42" s="36" t="s">
        <v>94</v>
      </c>
      <c r="C42" s="18">
        <v>552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17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88" t="s">
        <v>108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525.23526386134336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525.23526386134336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14.521203387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14.521203387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330.20732640677954</v>
      </c>
    </row>
    <row r="17" spans="1:3" ht="30" x14ac:dyDescent="0.25">
      <c r="A17" s="30" t="s">
        <v>12</v>
      </c>
      <c r="B17" s="33" t="s">
        <v>13</v>
      </c>
      <c r="C17" s="15">
        <v>164.0194046104676</v>
      </c>
    </row>
    <row r="18" spans="1:3" x14ac:dyDescent="0.25">
      <c r="A18" s="30" t="s">
        <v>14</v>
      </c>
      <c r="B18" s="33" t="s">
        <v>15</v>
      </c>
      <c r="C18" s="15">
        <v>3.6131004897522208</v>
      </c>
    </row>
    <row r="19" spans="1:3" x14ac:dyDescent="0.25">
      <c r="A19" s="30" t="s">
        <v>16</v>
      </c>
      <c r="B19" s="31" t="s">
        <v>17</v>
      </c>
      <c r="C19" s="15">
        <v>162.57482130655976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3769.4036904573722</v>
      </c>
    </row>
    <row r="22" spans="1:3" x14ac:dyDescent="0.25">
      <c r="A22" s="30"/>
      <c r="B22" s="31" t="s">
        <v>19</v>
      </c>
      <c r="C22" s="15">
        <v>369.96160555629683</v>
      </c>
    </row>
    <row r="23" spans="1:3" x14ac:dyDescent="0.25">
      <c r="A23" s="30"/>
      <c r="B23" s="31" t="s">
        <v>20</v>
      </c>
      <c r="C23" s="15">
        <v>2805.1504132156583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18.709439999999997</v>
      </c>
    </row>
    <row r="27" spans="1:3" x14ac:dyDescent="0.25">
      <c r="A27" s="30"/>
      <c r="B27" s="31" t="s">
        <v>24</v>
      </c>
      <c r="C27" s="15">
        <v>376.49331000000006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199.08892168541715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4639.3674841124948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8.7190476513922927E-4</v>
      </c>
    </row>
    <row r="39" spans="1:3" x14ac:dyDescent="0.25">
      <c r="A39" s="30" t="s">
        <v>14</v>
      </c>
      <c r="B39" s="31" t="s">
        <v>33</v>
      </c>
      <c r="C39" s="86">
        <f>C35/C42</f>
        <v>8.7946409906096727E-4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4511299</v>
      </c>
    </row>
    <row r="42" spans="1:3" ht="15.75" thickBot="1" x14ac:dyDescent="0.3">
      <c r="A42" s="35"/>
      <c r="B42" s="36" t="s">
        <v>94</v>
      </c>
      <c r="C42" s="18">
        <v>5275221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88" t="s">
        <v>109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5.757349999999998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5.757349999999998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0.24000000000000002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0.24000000000000002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0</v>
      </c>
    </row>
    <row r="17" spans="1:3" ht="30" x14ac:dyDescent="0.25">
      <c r="A17" s="30" t="s">
        <v>12</v>
      </c>
      <c r="B17" s="33" t="s">
        <v>13</v>
      </c>
      <c r="C17" s="15">
        <v>0</v>
      </c>
    </row>
    <row r="18" spans="1:3" x14ac:dyDescent="0.25">
      <c r="A18" s="30" t="s">
        <v>14</v>
      </c>
      <c r="B18" s="33" t="s">
        <v>15</v>
      </c>
      <c r="C18" s="15">
        <v>0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7.5748400000000009</v>
      </c>
    </row>
    <row r="22" spans="1:3" x14ac:dyDescent="0.25">
      <c r="A22" s="30"/>
      <c r="B22" s="31" t="s">
        <v>19</v>
      </c>
      <c r="C22" s="15">
        <v>0</v>
      </c>
    </row>
    <row r="23" spans="1:3" x14ac:dyDescent="0.25">
      <c r="A23" s="30"/>
      <c r="B23" s="31" t="s">
        <v>20</v>
      </c>
      <c r="C23" s="15">
        <v>0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-2.9999999999999997E-5</v>
      </c>
    </row>
    <row r="27" spans="1:3" x14ac:dyDescent="0.25">
      <c r="A27" s="30"/>
      <c r="B27" s="31" t="s">
        <v>24</v>
      </c>
      <c r="C27" s="15">
        <v>7.5748700000000007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0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13.572189999999999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2.8388262189408989E-4</v>
      </c>
    </row>
    <row r="39" spans="1:3" x14ac:dyDescent="0.25">
      <c r="A39" s="30" t="s">
        <v>14</v>
      </c>
      <c r="B39" s="31" t="s">
        <v>33</v>
      </c>
      <c r="C39" s="86">
        <f>C35/C42</f>
        <v>4.0371194431637337E-4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26683</v>
      </c>
    </row>
    <row r="42" spans="1:3" ht="15.75" thickBot="1" x14ac:dyDescent="0.3">
      <c r="A42" s="35"/>
      <c r="B42" s="36" t="s">
        <v>94</v>
      </c>
      <c r="C42" s="18">
        <v>33618.5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88" t="s">
        <v>110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4.5672271756824987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4.5672271756824987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0.21247050599999998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0.21247050599999998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0</v>
      </c>
    </row>
    <row r="17" spans="1:3" ht="30" x14ac:dyDescent="0.25">
      <c r="A17" s="30" t="s">
        <v>12</v>
      </c>
      <c r="B17" s="33" t="s">
        <v>13</v>
      </c>
      <c r="C17" s="15">
        <v>0</v>
      </c>
    </row>
    <row r="18" spans="1:3" x14ac:dyDescent="0.25">
      <c r="A18" s="30" t="s">
        <v>14</v>
      </c>
      <c r="B18" s="33" t="s">
        <v>15</v>
      </c>
      <c r="C18" s="15">
        <v>0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4.3540933098518</v>
      </c>
    </row>
    <row r="22" spans="1:3" x14ac:dyDescent="0.25">
      <c r="A22" s="30"/>
      <c r="B22" s="31" t="s">
        <v>19</v>
      </c>
      <c r="C22" s="15">
        <v>0</v>
      </c>
    </row>
    <row r="23" spans="1:3" x14ac:dyDescent="0.25">
      <c r="A23" s="30"/>
      <c r="B23" s="31" t="s">
        <v>20</v>
      </c>
      <c r="C23" s="15">
        <v>0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0.13871</v>
      </c>
    </row>
    <row r="27" spans="1:3" x14ac:dyDescent="0.25">
      <c r="A27" s="30"/>
      <c r="B27" s="31" t="s">
        <v>24</v>
      </c>
      <c r="C27" s="15">
        <v>3.7621500000000001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0.45323330985179999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9.1337909915342976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2.1244661184931934E-4</v>
      </c>
    </row>
    <row r="39" spans="1:3" x14ac:dyDescent="0.25">
      <c r="A39" s="30" t="s">
        <v>14</v>
      </c>
      <c r="B39" s="31" t="s">
        <v>33</v>
      </c>
      <c r="C39" s="86">
        <f>C35/C42</f>
        <v>3.4004545676864903E-4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20495</v>
      </c>
    </row>
    <row r="42" spans="1:3" ht="15.75" thickBot="1" x14ac:dyDescent="0.3">
      <c r="A42" s="35"/>
      <c r="B42" s="36" t="s">
        <v>94</v>
      </c>
      <c r="C42" s="18">
        <v>26860.5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0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88" t="s">
        <v>111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0.9702511006732103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0.9702511006732103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0.02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0.02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0.16410330795056002</v>
      </c>
    </row>
    <row r="17" spans="1:3" ht="30" x14ac:dyDescent="0.25">
      <c r="A17" s="30" t="s">
        <v>12</v>
      </c>
      <c r="B17" s="33" t="s">
        <v>13</v>
      </c>
      <c r="C17" s="15">
        <v>0.16384138274836002</v>
      </c>
    </row>
    <row r="18" spans="1:3" x14ac:dyDescent="0.25">
      <c r="A18" s="30" t="s">
        <v>14</v>
      </c>
      <c r="B18" s="33" t="s">
        <v>15</v>
      </c>
      <c r="C18" s="15">
        <v>2.6192520219999995E-4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0.74814595618684021</v>
      </c>
    </row>
    <row r="22" spans="1:3" x14ac:dyDescent="0.25">
      <c r="A22" s="30"/>
      <c r="B22" s="31" t="s">
        <v>19</v>
      </c>
      <c r="C22" s="15">
        <v>0</v>
      </c>
    </row>
    <row r="23" spans="1:3" x14ac:dyDescent="0.25">
      <c r="A23" s="30"/>
      <c r="B23" s="31" t="s">
        <v>20</v>
      </c>
      <c r="C23" s="15">
        <v>0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0</v>
      </c>
    </row>
    <row r="27" spans="1:3" x14ac:dyDescent="0.25">
      <c r="A27" s="30"/>
      <c r="B27" s="31" t="s">
        <v>24</v>
      </c>
      <c r="C27" s="15">
        <v>0.10684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0.64130595618684016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1.9025003648106105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7.1315869481951841E-5</v>
      </c>
    </row>
    <row r="39" spans="1:3" x14ac:dyDescent="0.25">
      <c r="A39" s="30" t="s">
        <v>14</v>
      </c>
      <c r="B39" s="31" t="s">
        <v>33</v>
      </c>
      <c r="C39" s="86">
        <f>C35/C42</f>
        <v>1.281188164457127E-4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12788</v>
      </c>
    </row>
    <row r="42" spans="1:3" ht="15.75" thickBot="1" x14ac:dyDescent="0.3">
      <c r="A42" s="35"/>
      <c r="B42" s="36" t="s">
        <v>94</v>
      </c>
      <c r="C42" s="18">
        <v>14849.5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rightToLeft="1" workbookViewId="0">
      <pane ySplit="6" topLeftCell="A43" activePane="bottomLeft" state="frozen"/>
      <selection activeCell="E43" sqref="E43"/>
      <selection pane="bottomLeft" activeCell="D68" sqref="D68"/>
    </sheetView>
  </sheetViews>
  <sheetFormatPr defaultRowHeight="15" x14ac:dyDescent="0.25"/>
  <cols>
    <col min="1" max="1" width="5.75" style="2" customWidth="1"/>
    <col min="2" max="2" width="6.875" style="2" customWidth="1"/>
    <col min="3" max="3" width="36.25" style="2" customWidth="1"/>
    <col min="4" max="4" width="12.25" style="2" customWidth="1"/>
    <col min="5" max="16384" width="9" style="2"/>
  </cols>
  <sheetData>
    <row r="1" spans="1:4" s="76" customFormat="1" x14ac:dyDescent="0.25">
      <c r="A1" s="101" t="s">
        <v>90</v>
      </c>
      <c r="B1" s="101"/>
      <c r="C1" s="101"/>
      <c r="D1" s="87"/>
    </row>
    <row r="2" spans="1:4" s="76" customFormat="1" x14ac:dyDescent="0.25">
      <c r="A2" s="88"/>
      <c r="B2" s="89"/>
      <c r="C2" s="79"/>
    </row>
    <row r="3" spans="1:4" s="76" customFormat="1" x14ac:dyDescent="0.25">
      <c r="A3" s="1" t="s">
        <v>95</v>
      </c>
      <c r="B3" s="89"/>
      <c r="C3" s="79"/>
    </row>
    <row r="4" spans="1:4" s="76" customFormat="1" x14ac:dyDescent="0.25">
      <c r="A4" s="89"/>
      <c r="B4" s="89"/>
      <c r="C4" s="90"/>
    </row>
    <row r="5" spans="1:4" s="76" customFormat="1" ht="15.75" thickBot="1" x14ac:dyDescent="0.3">
      <c r="A5" s="1" t="s">
        <v>91</v>
      </c>
      <c r="B5" s="89"/>
      <c r="C5" s="90"/>
    </row>
    <row r="6" spans="1:4" x14ac:dyDescent="0.25">
      <c r="A6" s="58" t="s">
        <v>37</v>
      </c>
      <c r="B6" s="59"/>
      <c r="C6" s="60"/>
      <c r="D6" s="61" t="s">
        <v>4</v>
      </c>
    </row>
    <row r="7" spans="1:4" x14ac:dyDescent="0.25">
      <c r="A7" s="46" t="s">
        <v>38</v>
      </c>
      <c r="B7" s="62"/>
      <c r="C7" s="63"/>
      <c r="D7" s="24"/>
    </row>
    <row r="8" spans="1:4" x14ac:dyDescent="0.25">
      <c r="A8" s="64"/>
      <c r="B8" s="65">
        <v>1</v>
      </c>
      <c r="C8" s="66" t="s">
        <v>39</v>
      </c>
      <c r="D8" s="25">
        <v>0</v>
      </c>
    </row>
    <row r="9" spans="1:4" x14ac:dyDescent="0.25">
      <c r="A9" s="64"/>
      <c r="B9" s="65">
        <v>2</v>
      </c>
      <c r="C9" s="66" t="s">
        <v>39</v>
      </c>
      <c r="D9" s="25">
        <v>0</v>
      </c>
    </row>
    <row r="10" spans="1:4" x14ac:dyDescent="0.25">
      <c r="A10" s="64"/>
      <c r="B10" s="65">
        <v>3</v>
      </c>
      <c r="C10" s="66" t="s">
        <v>39</v>
      </c>
      <c r="D10" s="25">
        <v>0</v>
      </c>
    </row>
    <row r="11" spans="1:4" x14ac:dyDescent="0.25">
      <c r="A11" s="53" t="s">
        <v>40</v>
      </c>
      <c r="B11" s="67"/>
      <c r="C11" s="42"/>
      <c r="D11" s="24"/>
    </row>
    <row r="12" spans="1:4" x14ac:dyDescent="0.25">
      <c r="A12" s="44"/>
      <c r="B12" s="68">
        <v>1</v>
      </c>
      <c r="C12" s="66" t="s">
        <v>41</v>
      </c>
      <c r="D12" s="25">
        <v>17461.029625257936</v>
      </c>
    </row>
    <row r="13" spans="1:4" x14ac:dyDescent="0.25">
      <c r="A13" s="44"/>
      <c r="B13" s="65">
        <v>2</v>
      </c>
      <c r="C13" s="66" t="s">
        <v>42</v>
      </c>
      <c r="D13" s="25">
        <v>2457.2541386336193</v>
      </c>
    </row>
    <row r="14" spans="1:4" x14ac:dyDescent="0.25">
      <c r="A14" s="44"/>
      <c r="B14" s="68">
        <v>3</v>
      </c>
      <c r="C14" s="66" t="s">
        <v>39</v>
      </c>
      <c r="D14" s="25">
        <v>0</v>
      </c>
    </row>
    <row r="15" spans="1:4" x14ac:dyDescent="0.25">
      <c r="A15" s="44"/>
      <c r="B15" s="65">
        <v>4</v>
      </c>
      <c r="C15" s="66" t="s">
        <v>39</v>
      </c>
      <c r="D15" s="25">
        <v>0</v>
      </c>
    </row>
    <row r="16" spans="1:4" x14ac:dyDescent="0.25">
      <c r="A16" s="44"/>
      <c r="B16" s="68">
        <v>5</v>
      </c>
      <c r="C16" s="66" t="s">
        <v>39</v>
      </c>
      <c r="D16" s="25">
        <v>0</v>
      </c>
    </row>
    <row r="17" spans="1:4" x14ac:dyDescent="0.25">
      <c r="A17" s="44"/>
      <c r="B17" s="65">
        <v>6</v>
      </c>
      <c r="C17" s="66" t="s">
        <v>39</v>
      </c>
      <c r="D17" s="25">
        <v>0</v>
      </c>
    </row>
    <row r="18" spans="1:4" x14ac:dyDescent="0.25">
      <c r="A18" s="44"/>
      <c r="B18" s="68">
        <v>7</v>
      </c>
      <c r="C18" s="66" t="s">
        <v>39</v>
      </c>
      <c r="D18" s="25">
        <v>0</v>
      </c>
    </row>
    <row r="19" spans="1:4" x14ac:dyDescent="0.25">
      <c r="A19" s="44"/>
      <c r="B19" s="65">
        <v>8</v>
      </c>
      <c r="C19" s="66" t="s">
        <v>39</v>
      </c>
      <c r="D19" s="25">
        <v>0</v>
      </c>
    </row>
    <row r="20" spans="1:4" x14ac:dyDescent="0.25">
      <c r="A20" s="41" t="s">
        <v>43</v>
      </c>
      <c r="B20" s="67"/>
      <c r="C20" s="69"/>
      <c r="D20" s="70">
        <f>SUM(D12:D19)</f>
        <v>19918.283763891555</v>
      </c>
    </row>
    <row r="21" spans="1:4" x14ac:dyDescent="0.25">
      <c r="A21" s="41"/>
      <c r="B21" s="71"/>
      <c r="C21" s="71"/>
      <c r="D21" s="24"/>
    </row>
    <row r="22" spans="1:4" x14ac:dyDescent="0.25">
      <c r="A22" s="41" t="s">
        <v>44</v>
      </c>
      <c r="B22" s="71"/>
      <c r="C22" s="63"/>
      <c r="D22" s="24"/>
    </row>
    <row r="23" spans="1:4" x14ac:dyDescent="0.25">
      <c r="A23" s="41" t="s">
        <v>38</v>
      </c>
      <c r="B23" s="71"/>
      <c r="C23" s="42"/>
      <c r="D23" s="24"/>
    </row>
    <row r="24" spans="1:4" x14ac:dyDescent="0.25">
      <c r="A24" s="51"/>
      <c r="B24" s="66">
        <v>1</v>
      </c>
      <c r="C24" s="66" t="s">
        <v>39</v>
      </c>
      <c r="D24" s="25">
        <v>0</v>
      </c>
    </row>
    <row r="25" spans="1:4" x14ac:dyDescent="0.25">
      <c r="A25" s="51"/>
      <c r="B25" s="66">
        <v>2</v>
      </c>
      <c r="C25" s="66" t="s">
        <v>39</v>
      </c>
      <c r="D25" s="25">
        <v>0</v>
      </c>
    </row>
    <row r="26" spans="1:4" x14ac:dyDescent="0.25">
      <c r="A26" s="51"/>
      <c r="B26" s="66">
        <v>3</v>
      </c>
      <c r="C26" s="66" t="s">
        <v>39</v>
      </c>
      <c r="D26" s="25">
        <v>0</v>
      </c>
    </row>
    <row r="27" spans="1:4" x14ac:dyDescent="0.25">
      <c r="A27" s="41" t="s">
        <v>40</v>
      </c>
      <c r="B27" s="71"/>
      <c r="C27" s="42"/>
      <c r="D27" s="24"/>
    </row>
    <row r="28" spans="1:4" x14ac:dyDescent="0.25">
      <c r="A28" s="51"/>
      <c r="B28" s="66">
        <v>1</v>
      </c>
      <c r="C28" s="66" t="s">
        <v>45</v>
      </c>
      <c r="D28" s="25">
        <v>171.97956585530002</v>
      </c>
    </row>
    <row r="29" spans="1:4" x14ac:dyDescent="0.25">
      <c r="A29" s="51"/>
      <c r="B29" s="66">
        <v>2</v>
      </c>
      <c r="C29" s="66" t="s">
        <v>46</v>
      </c>
      <c r="D29" s="25">
        <v>98.745799320999993</v>
      </c>
    </row>
    <row r="30" spans="1:4" x14ac:dyDescent="0.25">
      <c r="A30" s="51"/>
      <c r="B30" s="66">
        <v>3</v>
      </c>
      <c r="C30" s="66" t="s">
        <v>47</v>
      </c>
      <c r="D30" s="25">
        <v>71.700000000000017</v>
      </c>
    </row>
    <row r="31" spans="1:4" x14ac:dyDescent="0.25">
      <c r="A31" s="51"/>
      <c r="B31" s="66">
        <v>4</v>
      </c>
      <c r="C31" s="66" t="s">
        <v>48</v>
      </c>
      <c r="D31" s="25">
        <v>8.4045186340000004</v>
      </c>
    </row>
    <row r="32" spans="1:4" x14ac:dyDescent="0.25">
      <c r="A32" s="51"/>
      <c r="B32" s="66">
        <v>5</v>
      </c>
      <c r="C32" s="66" t="s">
        <v>49</v>
      </c>
      <c r="D32" s="25">
        <v>6.1775734986999993</v>
      </c>
    </row>
    <row r="33" spans="1:4" x14ac:dyDescent="0.25">
      <c r="A33" s="51"/>
      <c r="B33" s="66">
        <v>6</v>
      </c>
      <c r="C33" s="66" t="s">
        <v>41</v>
      </c>
      <c r="D33" s="25">
        <v>1.6799999999999908</v>
      </c>
    </row>
    <row r="34" spans="1:4" x14ac:dyDescent="0.25">
      <c r="A34" s="51"/>
      <c r="B34" s="66">
        <v>7</v>
      </c>
      <c r="C34" s="66" t="s">
        <v>39</v>
      </c>
      <c r="D34" s="25">
        <v>0</v>
      </c>
    </row>
    <row r="35" spans="1:4" x14ac:dyDescent="0.25">
      <c r="A35" s="51"/>
      <c r="B35" s="66">
        <v>8</v>
      </c>
      <c r="C35" s="66" t="s">
        <v>39</v>
      </c>
      <c r="D35" s="25">
        <v>0</v>
      </c>
    </row>
    <row r="36" spans="1:4" x14ac:dyDescent="0.25">
      <c r="A36" s="41" t="s">
        <v>50</v>
      </c>
      <c r="B36" s="67"/>
      <c r="C36" s="69"/>
      <c r="D36" s="70">
        <f>SUM(D28:D35)</f>
        <v>358.68745730900002</v>
      </c>
    </row>
    <row r="37" spans="1:4" x14ac:dyDescent="0.25">
      <c r="A37" s="41"/>
      <c r="B37" s="71"/>
      <c r="C37" s="71"/>
      <c r="D37" s="24"/>
    </row>
    <row r="38" spans="1:4" x14ac:dyDescent="0.25">
      <c r="A38" s="41" t="s">
        <v>51</v>
      </c>
      <c r="B38" s="67"/>
      <c r="C38" s="69"/>
      <c r="D38" s="24"/>
    </row>
    <row r="39" spans="1:4" x14ac:dyDescent="0.25">
      <c r="A39" s="44"/>
      <c r="B39" s="68">
        <v>1</v>
      </c>
      <c r="C39" s="72" t="s">
        <v>52</v>
      </c>
      <c r="D39" s="25">
        <v>1277.8683407179021</v>
      </c>
    </row>
    <row r="40" spans="1:4" x14ac:dyDescent="0.25">
      <c r="A40" s="44"/>
      <c r="B40" s="68">
        <v>2</v>
      </c>
      <c r="C40" s="72" t="s">
        <v>53</v>
      </c>
      <c r="D40" s="25">
        <v>655.5280600000001</v>
      </c>
    </row>
    <row r="41" spans="1:4" x14ac:dyDescent="0.25">
      <c r="A41" s="44"/>
      <c r="B41" s="68">
        <v>3</v>
      </c>
      <c r="C41" s="72" t="s">
        <v>54</v>
      </c>
      <c r="D41" s="25">
        <v>307.10702856979901</v>
      </c>
    </row>
    <row r="42" spans="1:4" x14ac:dyDescent="0.25">
      <c r="A42" s="44"/>
      <c r="B42" s="68">
        <v>4</v>
      </c>
      <c r="C42" s="72" t="s">
        <v>55</v>
      </c>
      <c r="D42" s="25">
        <v>255.04899971595609</v>
      </c>
    </row>
    <row r="43" spans="1:4" x14ac:dyDescent="0.25">
      <c r="A43" s="44"/>
      <c r="B43" s="68">
        <v>5</v>
      </c>
      <c r="C43" s="72" t="s">
        <v>39</v>
      </c>
      <c r="D43" s="25">
        <v>0</v>
      </c>
    </row>
    <row r="44" spans="1:4" x14ac:dyDescent="0.25">
      <c r="A44" s="44"/>
      <c r="B44" s="68">
        <v>6</v>
      </c>
      <c r="C44" s="72" t="s">
        <v>39</v>
      </c>
      <c r="D44" s="25">
        <v>0</v>
      </c>
    </row>
    <row r="45" spans="1:4" x14ac:dyDescent="0.25">
      <c r="A45" s="44"/>
      <c r="B45" s="68">
        <v>7</v>
      </c>
      <c r="C45" s="72" t="s">
        <v>39</v>
      </c>
      <c r="D45" s="25">
        <v>0</v>
      </c>
    </row>
    <row r="46" spans="1:4" x14ac:dyDescent="0.25">
      <c r="A46" s="44"/>
      <c r="B46" s="65">
        <v>8</v>
      </c>
      <c r="C46" s="72" t="s">
        <v>39</v>
      </c>
      <c r="D46" s="25">
        <v>0</v>
      </c>
    </row>
    <row r="47" spans="1:4" x14ac:dyDescent="0.25">
      <c r="A47" s="41" t="s">
        <v>56</v>
      </c>
      <c r="B47" s="67"/>
      <c r="C47" s="69"/>
      <c r="D47" s="70">
        <f>SUM(D39:D46)</f>
        <v>2495.5524290036574</v>
      </c>
    </row>
    <row r="48" spans="1:4" x14ac:dyDescent="0.25">
      <c r="A48" s="41"/>
      <c r="B48" s="71"/>
      <c r="C48" s="71"/>
      <c r="D48" s="24"/>
    </row>
    <row r="49" spans="1:4" x14ac:dyDescent="0.25">
      <c r="A49" s="41" t="s">
        <v>57</v>
      </c>
      <c r="B49" s="67"/>
      <c r="C49" s="69"/>
      <c r="D49" s="24"/>
    </row>
    <row r="50" spans="1:4" x14ac:dyDescent="0.25">
      <c r="A50" s="44"/>
      <c r="B50" s="68">
        <v>1</v>
      </c>
      <c r="C50" s="72" t="s">
        <v>58</v>
      </c>
      <c r="D50" s="25">
        <v>4899.8151883686478</v>
      </c>
    </row>
    <row r="51" spans="1:4" x14ac:dyDescent="0.25">
      <c r="A51" s="44"/>
      <c r="B51" s="68">
        <v>2</v>
      </c>
      <c r="C51" s="72" t="s">
        <v>59</v>
      </c>
      <c r="D51" s="25">
        <v>903.50446727748022</v>
      </c>
    </row>
    <row r="52" spans="1:4" x14ac:dyDescent="0.25">
      <c r="A52" s="44"/>
      <c r="B52" s="68">
        <v>3</v>
      </c>
      <c r="C52" s="72" t="s">
        <v>39</v>
      </c>
      <c r="D52" s="25">
        <v>0</v>
      </c>
    </row>
    <row r="53" spans="1:4" x14ac:dyDescent="0.25">
      <c r="A53" s="44"/>
      <c r="B53" s="68">
        <v>4</v>
      </c>
      <c r="C53" s="72" t="s">
        <v>39</v>
      </c>
      <c r="D53" s="25">
        <v>0</v>
      </c>
    </row>
    <row r="54" spans="1:4" x14ac:dyDescent="0.25">
      <c r="A54" s="44"/>
      <c r="B54" s="68">
        <v>5</v>
      </c>
      <c r="C54" s="72" t="s">
        <v>39</v>
      </c>
      <c r="D54" s="25">
        <v>0</v>
      </c>
    </row>
    <row r="55" spans="1:4" x14ac:dyDescent="0.25">
      <c r="A55" s="44"/>
      <c r="B55" s="68">
        <v>6</v>
      </c>
      <c r="C55" s="72" t="s">
        <v>39</v>
      </c>
      <c r="D55" s="25">
        <v>0</v>
      </c>
    </row>
    <row r="56" spans="1:4" x14ac:dyDescent="0.25">
      <c r="A56" s="44"/>
      <c r="B56" s="68">
        <v>7</v>
      </c>
      <c r="C56" s="72" t="s">
        <v>39</v>
      </c>
      <c r="D56" s="25">
        <v>0</v>
      </c>
    </row>
    <row r="57" spans="1:4" x14ac:dyDescent="0.25">
      <c r="A57" s="44"/>
      <c r="B57" s="68">
        <v>8</v>
      </c>
      <c r="C57" s="72" t="s">
        <v>39</v>
      </c>
      <c r="D57" s="25">
        <v>0</v>
      </c>
    </row>
    <row r="58" spans="1:4" x14ac:dyDescent="0.25">
      <c r="A58" s="41" t="s">
        <v>17</v>
      </c>
      <c r="B58" s="71"/>
      <c r="C58" s="71"/>
      <c r="D58" s="70">
        <f>SUM(D50:D57)</f>
        <v>5803.319655646128</v>
      </c>
    </row>
    <row r="59" spans="1:4" x14ac:dyDescent="0.25">
      <c r="A59" s="41"/>
      <c r="B59" s="71"/>
      <c r="C59" s="71"/>
      <c r="D59" s="24"/>
    </row>
    <row r="60" spans="1:4" x14ac:dyDescent="0.25">
      <c r="A60" s="41" t="s">
        <v>60</v>
      </c>
      <c r="B60" s="71"/>
      <c r="C60" s="71"/>
      <c r="D60" s="24"/>
    </row>
    <row r="61" spans="1:4" x14ac:dyDescent="0.25">
      <c r="A61" s="44"/>
      <c r="B61" s="68">
        <v>1</v>
      </c>
      <c r="C61" s="72" t="s">
        <v>41</v>
      </c>
      <c r="D61" s="25">
        <v>81.545330000000007</v>
      </c>
    </row>
    <row r="62" spans="1:4" x14ac:dyDescent="0.25">
      <c r="A62" s="44"/>
      <c r="B62" s="68"/>
      <c r="C62" s="71" t="s">
        <v>61</v>
      </c>
      <c r="D62" s="70">
        <f>SUM(D61)</f>
        <v>81.545330000000007</v>
      </c>
    </row>
    <row r="63" spans="1:4" x14ac:dyDescent="0.25">
      <c r="A63" s="41"/>
      <c r="B63" s="71"/>
      <c r="C63" s="72"/>
      <c r="D63" s="24"/>
    </row>
    <row r="64" spans="1:4" x14ac:dyDescent="0.25">
      <c r="A64" s="41" t="s">
        <v>62</v>
      </c>
      <c r="B64" s="71"/>
      <c r="C64" s="71"/>
      <c r="D64" s="24"/>
    </row>
    <row r="65" spans="1:4" x14ac:dyDescent="0.25">
      <c r="A65" s="44"/>
      <c r="B65" s="68">
        <v>1</v>
      </c>
      <c r="C65" s="72" t="s">
        <v>63</v>
      </c>
      <c r="D65" s="25"/>
    </row>
    <row r="66" spans="1:4" x14ac:dyDescent="0.25">
      <c r="A66" s="44"/>
      <c r="B66" s="68"/>
      <c r="C66" s="71" t="s">
        <v>29</v>
      </c>
      <c r="D66" s="70"/>
    </row>
    <row r="67" spans="1:4" x14ac:dyDescent="0.25">
      <c r="A67" s="44"/>
      <c r="B67" s="68"/>
      <c r="C67" s="71"/>
      <c r="D67" s="24"/>
    </row>
    <row r="68" spans="1:4" x14ac:dyDescent="0.25">
      <c r="A68" s="41"/>
      <c r="B68" s="71"/>
      <c r="C68" s="71" t="s">
        <v>64</v>
      </c>
      <c r="D68" s="70">
        <f>D20+D36+D47+D58+D62</f>
        <v>28657.388635850337</v>
      </c>
    </row>
    <row r="69" spans="1:4" x14ac:dyDescent="0.25">
      <c r="A69" s="41"/>
      <c r="B69" s="71"/>
      <c r="C69" s="71"/>
      <c r="D69" s="24"/>
    </row>
    <row r="70" spans="1:4" ht="15.75" thickBot="1" x14ac:dyDescent="0.3">
      <c r="A70" s="73"/>
      <c r="B70" s="74"/>
      <c r="C70" s="36" t="s">
        <v>34</v>
      </c>
      <c r="D70" s="26">
        <f>'מקפת אישית- נספח 1'!C41</f>
        <v>97003301</v>
      </c>
    </row>
  </sheetData>
  <mergeCells count="1">
    <mergeCell ref="A1:C1"/>
  </mergeCells>
  <pageMargins left="0.70866141732283472" right="0.70866141732283472" top="0.35433070866141736" bottom="0.35433070866141736" header="0" footer="0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rightToLeft="1" workbookViewId="0">
      <pane ySplit="6" topLeftCell="A37" activePane="bottomLeft" state="frozen"/>
      <selection pane="bottomLeft" activeCell="C61" sqref="C61"/>
    </sheetView>
  </sheetViews>
  <sheetFormatPr defaultRowHeight="15" x14ac:dyDescent="0.25"/>
  <cols>
    <col min="1" max="1" width="4.125" style="2" customWidth="1"/>
    <col min="2" max="2" width="48.375" style="2" customWidth="1"/>
    <col min="3" max="3" width="13.625" style="2" bestFit="1" customWidth="1"/>
    <col min="4" max="4" width="9" style="2"/>
    <col min="5" max="5" width="10.875" style="2" bestFit="1" customWidth="1"/>
    <col min="6" max="16384" width="9" style="2"/>
  </cols>
  <sheetData>
    <row r="1" spans="1:3" s="76" customFormat="1" x14ac:dyDescent="0.25">
      <c r="A1" s="101" t="s">
        <v>90</v>
      </c>
      <c r="B1" s="101"/>
      <c r="C1" s="101"/>
    </row>
    <row r="2" spans="1:3" s="76" customFormat="1" x14ac:dyDescent="0.25">
      <c r="A2" s="88"/>
      <c r="B2" s="89"/>
      <c r="C2" s="91"/>
    </row>
    <row r="3" spans="1:3" s="76" customFormat="1" x14ac:dyDescent="0.25">
      <c r="A3" s="1" t="s">
        <v>96</v>
      </c>
      <c r="B3" s="89"/>
      <c r="C3" s="91"/>
    </row>
    <row r="4" spans="1:3" s="76" customFormat="1" x14ac:dyDescent="0.25">
      <c r="A4" s="89"/>
      <c r="B4" s="89"/>
      <c r="C4" s="89"/>
    </row>
    <row r="5" spans="1:3" s="76" customFormat="1" ht="15.75" thickBot="1" x14ac:dyDescent="0.3">
      <c r="A5" s="1" t="s">
        <v>91</v>
      </c>
      <c r="B5" s="89"/>
      <c r="C5" s="89"/>
    </row>
    <row r="6" spans="1:3" x14ac:dyDescent="0.25">
      <c r="A6" s="38"/>
      <c r="B6" s="39"/>
      <c r="C6" s="40" t="s">
        <v>4</v>
      </c>
    </row>
    <row r="7" spans="1:3" x14ac:dyDescent="0.25">
      <c r="A7" s="41" t="s">
        <v>65</v>
      </c>
      <c r="B7" s="42"/>
      <c r="C7" s="43"/>
    </row>
    <row r="8" spans="1:3" x14ac:dyDescent="0.25">
      <c r="A8" s="44">
        <v>1</v>
      </c>
      <c r="B8" s="45" t="s">
        <v>66</v>
      </c>
      <c r="C8" s="19">
        <v>130116.51548269538</v>
      </c>
    </row>
    <row r="9" spans="1:3" x14ac:dyDescent="0.25">
      <c r="A9" s="44">
        <v>2</v>
      </c>
      <c r="B9" s="45" t="s">
        <v>39</v>
      </c>
      <c r="C9" s="19">
        <v>0</v>
      </c>
    </row>
    <row r="10" spans="1:3" x14ac:dyDescent="0.25">
      <c r="A10" s="44">
        <v>3</v>
      </c>
      <c r="B10" s="45" t="s">
        <v>39</v>
      </c>
      <c r="C10" s="19">
        <v>0</v>
      </c>
    </row>
    <row r="11" spans="1:3" x14ac:dyDescent="0.25">
      <c r="A11" s="44">
        <v>4</v>
      </c>
      <c r="B11" s="45" t="s">
        <v>39</v>
      </c>
      <c r="C11" s="19">
        <v>0</v>
      </c>
    </row>
    <row r="12" spans="1:3" x14ac:dyDescent="0.25">
      <c r="A12" s="44">
        <v>5</v>
      </c>
      <c r="B12" s="45" t="s">
        <v>39</v>
      </c>
      <c r="C12" s="19">
        <v>0</v>
      </c>
    </row>
    <row r="13" spans="1:3" x14ac:dyDescent="0.25">
      <c r="A13" s="44">
        <v>6</v>
      </c>
      <c r="B13" s="45" t="s">
        <v>39</v>
      </c>
      <c r="C13" s="19">
        <v>0</v>
      </c>
    </row>
    <row r="14" spans="1:3" x14ac:dyDescent="0.25">
      <c r="A14" s="44">
        <v>7</v>
      </c>
      <c r="B14" s="45" t="s">
        <v>39</v>
      </c>
      <c r="C14" s="19">
        <v>0</v>
      </c>
    </row>
    <row r="15" spans="1:3" x14ac:dyDescent="0.25">
      <c r="A15" s="44">
        <v>8</v>
      </c>
      <c r="B15" s="45" t="s">
        <v>39</v>
      </c>
      <c r="C15" s="19">
        <v>0</v>
      </c>
    </row>
    <row r="16" spans="1:3" x14ac:dyDescent="0.25">
      <c r="A16" s="46" t="s">
        <v>67</v>
      </c>
      <c r="B16" s="45"/>
      <c r="C16" s="47">
        <f>SUM(C8:C15)</f>
        <v>130116.51548269538</v>
      </c>
    </row>
    <row r="17" spans="1:3" x14ac:dyDescent="0.25">
      <c r="A17" s="48"/>
      <c r="B17" s="49"/>
      <c r="C17" s="50"/>
    </row>
    <row r="18" spans="1:3" x14ac:dyDescent="0.25">
      <c r="A18" s="46" t="s">
        <v>68</v>
      </c>
      <c r="B18" s="45"/>
      <c r="C18" s="50"/>
    </row>
    <row r="19" spans="1:3" x14ac:dyDescent="0.25">
      <c r="A19" s="44">
        <v>1</v>
      </c>
      <c r="B19" s="45" t="s">
        <v>41</v>
      </c>
      <c r="C19" s="19"/>
    </row>
    <row r="20" spans="1:3" x14ac:dyDescent="0.25">
      <c r="A20" s="41" t="s">
        <v>69</v>
      </c>
      <c r="B20" s="42"/>
      <c r="C20" s="47"/>
    </row>
    <row r="21" spans="1:3" x14ac:dyDescent="0.25">
      <c r="A21" s="51"/>
      <c r="B21" s="52"/>
      <c r="C21" s="50"/>
    </row>
    <row r="22" spans="1:3" x14ac:dyDescent="0.25">
      <c r="A22" s="53" t="s">
        <v>70</v>
      </c>
      <c r="B22" s="54"/>
      <c r="C22" s="50"/>
    </row>
    <row r="23" spans="1:3" x14ac:dyDescent="0.25">
      <c r="A23" s="44">
        <v>1</v>
      </c>
      <c r="B23" s="45" t="s">
        <v>41</v>
      </c>
      <c r="C23" s="19"/>
    </row>
    <row r="24" spans="1:3" x14ac:dyDescent="0.25">
      <c r="A24" s="46" t="s">
        <v>22</v>
      </c>
      <c r="B24" s="45"/>
      <c r="C24" s="47"/>
    </row>
    <row r="25" spans="1:3" x14ac:dyDescent="0.25">
      <c r="A25" s="48"/>
      <c r="B25" s="45"/>
      <c r="C25" s="50"/>
    </row>
    <row r="26" spans="1:3" x14ac:dyDescent="0.25">
      <c r="A26" s="46" t="s">
        <v>71</v>
      </c>
      <c r="B26" s="45"/>
      <c r="C26" s="50"/>
    </row>
    <row r="27" spans="1:3" x14ac:dyDescent="0.25">
      <c r="A27" s="46" t="s">
        <v>72</v>
      </c>
      <c r="B27" s="49" t="s">
        <v>73</v>
      </c>
      <c r="C27" s="50"/>
    </row>
    <row r="28" spans="1:3" x14ac:dyDescent="0.25">
      <c r="A28" s="44">
        <v>1</v>
      </c>
      <c r="B28" s="45"/>
      <c r="C28" s="19"/>
    </row>
    <row r="29" spans="1:3" x14ac:dyDescent="0.25">
      <c r="A29" s="44">
        <v>2</v>
      </c>
      <c r="B29" s="45"/>
      <c r="C29" s="19"/>
    </row>
    <row r="30" spans="1:3" x14ac:dyDescent="0.25">
      <c r="A30" s="41" t="s">
        <v>74</v>
      </c>
      <c r="B30" s="55" t="s">
        <v>75</v>
      </c>
      <c r="C30" s="50"/>
    </row>
    <row r="31" spans="1:3" x14ac:dyDescent="0.25">
      <c r="A31" s="56">
        <v>1</v>
      </c>
      <c r="B31" s="54" t="s">
        <v>66</v>
      </c>
      <c r="C31" s="19">
        <v>2411.8744827428559</v>
      </c>
    </row>
    <row r="32" spans="1:3" x14ac:dyDescent="0.25">
      <c r="A32" s="56">
        <v>2</v>
      </c>
      <c r="B32" s="54" t="s">
        <v>76</v>
      </c>
      <c r="C32" s="19">
        <v>673.1868395092597</v>
      </c>
    </row>
    <row r="33" spans="1:3" x14ac:dyDescent="0.25">
      <c r="A33" s="56">
        <v>3</v>
      </c>
      <c r="B33" s="54" t="s">
        <v>77</v>
      </c>
      <c r="C33" s="19">
        <v>453.03485183564624</v>
      </c>
    </row>
    <row r="34" spans="1:3" x14ac:dyDescent="0.25">
      <c r="A34" s="56">
        <v>4</v>
      </c>
      <c r="B34" s="54" t="s">
        <v>78</v>
      </c>
      <c r="C34" s="19">
        <v>424.90714682950102</v>
      </c>
    </row>
    <row r="35" spans="1:3" x14ac:dyDescent="0.25">
      <c r="A35" s="56">
        <v>5</v>
      </c>
      <c r="B35" s="54" t="s">
        <v>39</v>
      </c>
      <c r="C35" s="19">
        <v>0</v>
      </c>
    </row>
    <row r="36" spans="1:3" x14ac:dyDescent="0.25">
      <c r="A36" s="56">
        <v>6</v>
      </c>
      <c r="B36" s="54" t="s">
        <v>39</v>
      </c>
      <c r="C36" s="19">
        <v>0</v>
      </c>
    </row>
    <row r="37" spans="1:3" x14ac:dyDescent="0.25">
      <c r="A37" s="56">
        <v>7</v>
      </c>
      <c r="B37" s="54" t="s">
        <v>39</v>
      </c>
      <c r="C37" s="19">
        <v>0</v>
      </c>
    </row>
    <row r="38" spans="1:3" x14ac:dyDescent="0.25">
      <c r="A38" s="53" t="s">
        <v>79</v>
      </c>
      <c r="B38" s="52"/>
      <c r="C38" s="47">
        <f>SUM(C31:C37)</f>
        <v>3963.003320917263</v>
      </c>
    </row>
    <row r="39" spans="1:3" x14ac:dyDescent="0.25">
      <c r="A39" s="53"/>
      <c r="B39" s="54"/>
      <c r="C39" s="50"/>
    </row>
    <row r="40" spans="1:3" x14ac:dyDescent="0.25">
      <c r="A40" s="46" t="s">
        <v>80</v>
      </c>
      <c r="B40" s="45"/>
      <c r="C40" s="50"/>
    </row>
    <row r="41" spans="1:3" x14ac:dyDescent="0.25">
      <c r="A41" s="46" t="s">
        <v>72</v>
      </c>
      <c r="B41" s="49" t="s">
        <v>81</v>
      </c>
      <c r="C41" s="50"/>
    </row>
    <row r="42" spans="1:3" x14ac:dyDescent="0.25">
      <c r="A42" s="44">
        <v>1</v>
      </c>
      <c r="B42" s="42" t="s">
        <v>66</v>
      </c>
      <c r="C42" s="19">
        <v>294.16485999999998</v>
      </c>
    </row>
    <row r="43" spans="1:3" x14ac:dyDescent="0.25">
      <c r="A43" s="44">
        <v>2</v>
      </c>
      <c r="B43" s="42" t="s">
        <v>39</v>
      </c>
      <c r="C43" s="19">
        <v>0</v>
      </c>
    </row>
    <row r="44" spans="1:3" x14ac:dyDescent="0.25">
      <c r="A44" s="44">
        <v>3</v>
      </c>
      <c r="B44" s="42" t="s">
        <v>39</v>
      </c>
      <c r="C44" s="19">
        <v>0</v>
      </c>
    </row>
    <row r="45" spans="1:3" x14ac:dyDescent="0.25">
      <c r="A45" s="44">
        <v>4</v>
      </c>
      <c r="B45" s="42" t="s">
        <v>39</v>
      </c>
      <c r="C45" s="19">
        <v>0</v>
      </c>
    </row>
    <row r="46" spans="1:3" x14ac:dyDescent="0.25">
      <c r="A46" s="44">
        <v>5</v>
      </c>
      <c r="B46" s="42" t="s">
        <v>39</v>
      </c>
      <c r="C46" s="19">
        <v>0</v>
      </c>
    </row>
    <row r="47" spans="1:3" x14ac:dyDescent="0.25">
      <c r="A47" s="44">
        <v>6</v>
      </c>
      <c r="B47" s="42" t="s">
        <v>39</v>
      </c>
      <c r="C47" s="19">
        <v>0</v>
      </c>
    </row>
    <row r="48" spans="1:3" x14ac:dyDescent="0.25">
      <c r="A48" s="44">
        <v>7</v>
      </c>
      <c r="B48" s="42" t="s">
        <v>39</v>
      </c>
      <c r="C48" s="19">
        <v>0</v>
      </c>
    </row>
    <row r="49" spans="1:7" x14ac:dyDescent="0.25">
      <c r="A49" s="44">
        <v>8</v>
      </c>
      <c r="B49" s="42" t="s">
        <v>39</v>
      </c>
      <c r="C49" s="19">
        <v>0</v>
      </c>
    </row>
    <row r="50" spans="1:7" x14ac:dyDescent="0.25">
      <c r="A50" s="41" t="s">
        <v>74</v>
      </c>
      <c r="B50" s="49" t="s">
        <v>82</v>
      </c>
      <c r="C50" s="50"/>
    </row>
    <row r="51" spans="1:7" x14ac:dyDescent="0.25">
      <c r="A51" s="56">
        <v>1</v>
      </c>
      <c r="B51" s="42" t="s">
        <v>66</v>
      </c>
      <c r="C51" s="19">
        <v>5401.3499400000046</v>
      </c>
    </row>
    <row r="52" spans="1:7" x14ac:dyDescent="0.25">
      <c r="A52" s="56">
        <v>2</v>
      </c>
      <c r="B52" s="42" t="s">
        <v>83</v>
      </c>
      <c r="C52" s="19">
        <v>3342.6859100000011</v>
      </c>
    </row>
    <row r="53" spans="1:7" x14ac:dyDescent="0.25">
      <c r="A53" s="56">
        <v>3</v>
      </c>
      <c r="B53" s="42" t="s">
        <v>84</v>
      </c>
      <c r="C53" s="19">
        <v>1820.57566</v>
      </c>
    </row>
    <row r="54" spans="1:7" x14ac:dyDescent="0.25">
      <c r="A54" s="56">
        <v>4</v>
      </c>
      <c r="B54" s="42" t="s">
        <v>85</v>
      </c>
      <c r="C54" s="19">
        <v>1776.5591399999994</v>
      </c>
    </row>
    <row r="55" spans="1:7" x14ac:dyDescent="0.25">
      <c r="A55" s="56">
        <v>5</v>
      </c>
      <c r="B55" s="42" t="s">
        <v>86</v>
      </c>
      <c r="C55" s="19">
        <v>1680.8557600000001</v>
      </c>
    </row>
    <row r="56" spans="1:7" x14ac:dyDescent="0.25">
      <c r="A56" s="56">
        <v>6</v>
      </c>
      <c r="B56" s="42" t="s">
        <v>87</v>
      </c>
      <c r="C56" s="19">
        <v>1506.09655</v>
      </c>
      <c r="F56" s="20"/>
    </row>
    <row r="57" spans="1:7" x14ac:dyDescent="0.25">
      <c r="A57" s="56">
        <v>7</v>
      </c>
      <c r="B57" s="42" t="s">
        <v>39</v>
      </c>
      <c r="C57" s="19">
        <v>0</v>
      </c>
      <c r="E57" s="20"/>
    </row>
    <row r="58" spans="1:7" x14ac:dyDescent="0.25">
      <c r="A58" s="56">
        <v>8</v>
      </c>
      <c r="B58" s="42" t="s">
        <v>39</v>
      </c>
      <c r="C58" s="19">
        <v>0</v>
      </c>
      <c r="E58" s="21"/>
    </row>
    <row r="59" spans="1:7" x14ac:dyDescent="0.25">
      <c r="A59" s="41" t="s">
        <v>88</v>
      </c>
      <c r="B59" s="52"/>
      <c r="C59" s="47">
        <f>SUM(C51:C58)</f>
        <v>15528.122960000006</v>
      </c>
      <c r="E59" s="21"/>
    </row>
    <row r="60" spans="1:7" x14ac:dyDescent="0.25">
      <c r="A60" s="51"/>
      <c r="B60" s="52"/>
      <c r="C60" s="47"/>
      <c r="E60" s="21"/>
    </row>
    <row r="61" spans="1:7" x14ac:dyDescent="0.25">
      <c r="A61" s="53" t="s">
        <v>89</v>
      </c>
      <c r="B61" s="54"/>
      <c r="C61" s="47">
        <f>C16+C38+C59</f>
        <v>149607.64176361266</v>
      </c>
      <c r="E61" s="21"/>
      <c r="G61" s="20"/>
    </row>
    <row r="62" spans="1:7" x14ac:dyDescent="0.25">
      <c r="A62" s="51"/>
      <c r="B62" s="52"/>
      <c r="C62" s="50"/>
      <c r="E62" s="21"/>
    </row>
    <row r="63" spans="1:7" ht="15.75" thickBot="1" x14ac:dyDescent="0.3">
      <c r="A63" s="36" t="s">
        <v>34</v>
      </c>
      <c r="B63" s="57"/>
      <c r="C63" s="22">
        <f>'מקפת אישית- נספח 1'!C41</f>
        <v>97003301</v>
      </c>
      <c r="E63" s="21"/>
    </row>
    <row r="64" spans="1:7" x14ac:dyDescent="0.25">
      <c r="E64" s="21"/>
    </row>
    <row r="65" spans="3:3" x14ac:dyDescent="0.25">
      <c r="C65" s="20"/>
    </row>
    <row r="68" spans="3:3" x14ac:dyDescent="0.25">
      <c r="C68" s="20"/>
    </row>
    <row r="72" spans="3:3" x14ac:dyDescent="0.25">
      <c r="C72" s="23"/>
    </row>
  </sheetData>
  <mergeCells count="1">
    <mergeCell ref="A1:C1"/>
  </mergeCells>
  <pageMargins left="0.70866141732283472" right="0.70866141732283472" top="0.35433070866141736" bottom="0.35433070866141736" header="0" footer="0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97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12649.02620465984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12649.02620465984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243.83131774899999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243.83131774899999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5957.3080135680921</v>
      </c>
    </row>
    <row r="17" spans="1:3" ht="30" x14ac:dyDescent="0.25">
      <c r="A17" s="30" t="s">
        <v>12</v>
      </c>
      <c r="B17" s="33" t="s">
        <v>13</v>
      </c>
      <c r="C17" s="15">
        <v>1434.667765090451</v>
      </c>
    </row>
    <row r="18" spans="1:3" x14ac:dyDescent="0.25">
      <c r="A18" s="30" t="s">
        <v>14</v>
      </c>
      <c r="B18" s="33" t="s">
        <v>15</v>
      </c>
      <c r="C18" s="15">
        <v>50.486450297089029</v>
      </c>
    </row>
    <row r="19" spans="1:3" x14ac:dyDescent="0.25">
      <c r="A19" s="30" t="s">
        <v>16</v>
      </c>
      <c r="B19" s="31" t="s">
        <v>17</v>
      </c>
      <c r="C19" s="15">
        <v>4472.1537981805523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114892.47826021079</v>
      </c>
    </row>
    <row r="22" spans="1:3" x14ac:dyDescent="0.25">
      <c r="A22" s="30"/>
      <c r="B22" s="31" t="s">
        <v>19</v>
      </c>
      <c r="C22" s="15">
        <v>12002.280888105626</v>
      </c>
    </row>
    <row r="23" spans="1:3" x14ac:dyDescent="0.25">
      <c r="A23" s="30"/>
      <c r="B23" s="31" t="s">
        <v>20</v>
      </c>
      <c r="C23" s="15">
        <v>90693.269748276638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0.11004000000000001</v>
      </c>
    </row>
    <row r="27" spans="1:3" x14ac:dyDescent="0.25">
      <c r="A27" s="30"/>
      <c r="B27" s="31" t="s">
        <v>24</v>
      </c>
      <c r="C27" s="15">
        <v>9659.6638499999954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2537.1537338285325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80.052499999999995</v>
      </c>
    </row>
    <row r="32" spans="1:3" x14ac:dyDescent="0.25">
      <c r="A32" s="30" t="s">
        <v>12</v>
      </c>
      <c r="B32" s="31" t="s">
        <v>28</v>
      </c>
      <c r="C32" s="15">
        <v>80.052499999999995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133822.6962961877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1.7947024481480762E-3</v>
      </c>
    </row>
    <row r="39" spans="1:3" x14ac:dyDescent="0.25">
      <c r="A39" s="30" t="s">
        <v>14</v>
      </c>
      <c r="B39" s="31" t="s">
        <v>33</v>
      </c>
      <c r="C39" s="86">
        <f>C35/C42</f>
        <v>2.1425544984898866E-3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64816954</v>
      </c>
    </row>
    <row r="42" spans="1:3" ht="15.75" thickBot="1" x14ac:dyDescent="0.3">
      <c r="A42" s="35"/>
      <c r="B42" s="36" t="s">
        <v>94</v>
      </c>
      <c r="C42" s="18">
        <v>62459413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98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299.94522000000001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299.94522000000001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0.24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0.24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0</v>
      </c>
    </row>
    <row r="17" spans="1:3" ht="30" x14ac:dyDescent="0.25">
      <c r="A17" s="30" t="s">
        <v>12</v>
      </c>
      <c r="B17" s="33" t="s">
        <v>13</v>
      </c>
      <c r="C17" s="15">
        <v>0</v>
      </c>
    </row>
    <row r="18" spans="1:3" x14ac:dyDescent="0.25">
      <c r="A18" s="30" t="s">
        <v>14</v>
      </c>
      <c r="B18" s="33" t="s">
        <v>15</v>
      </c>
      <c r="C18" s="15">
        <v>0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703.59166000000016</v>
      </c>
    </row>
    <row r="22" spans="1:3" x14ac:dyDescent="0.25">
      <c r="A22" s="30"/>
      <c r="B22" s="31" t="s">
        <v>19</v>
      </c>
      <c r="C22" s="15">
        <v>0</v>
      </c>
    </row>
    <row r="23" spans="1:3" x14ac:dyDescent="0.25">
      <c r="A23" s="30"/>
      <c r="B23" s="31" t="s">
        <v>20</v>
      </c>
      <c r="C23" s="15">
        <v>0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0</v>
      </c>
    </row>
    <row r="27" spans="1:3" x14ac:dyDescent="0.25">
      <c r="A27" s="30"/>
      <c r="B27" s="31" t="s">
        <v>24</v>
      </c>
      <c r="C27" s="15">
        <v>703.59166000000016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0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1003.7768800000001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5.3012156925680396E-4</v>
      </c>
    </row>
    <row r="39" spans="1:3" x14ac:dyDescent="0.25">
      <c r="A39" s="30" t="s">
        <v>14</v>
      </c>
      <c r="B39" s="31" t="s">
        <v>33</v>
      </c>
      <c r="C39" s="86">
        <f>C35/C42</f>
        <v>7.0212624363950123E-4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1327227</v>
      </c>
    </row>
    <row r="42" spans="1:3" ht="15.75" thickBot="1" x14ac:dyDescent="0.3">
      <c r="A42" s="35"/>
      <c r="B42" s="36" t="s">
        <v>94</v>
      </c>
      <c r="C42" s="18">
        <v>1429624.5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99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899.73137532868714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899.73137532868714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7.3668802749999998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7.3668802749999998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0.70749531699343038</v>
      </c>
    </row>
    <row r="17" spans="1:3" ht="30" x14ac:dyDescent="0.25">
      <c r="A17" s="30" t="s">
        <v>12</v>
      </c>
      <c r="B17" s="33" t="s">
        <v>13</v>
      </c>
      <c r="C17" s="15">
        <v>0.70749531699343038</v>
      </c>
    </row>
    <row r="18" spans="1:3" x14ac:dyDescent="0.25">
      <c r="A18" s="30" t="s">
        <v>14</v>
      </c>
      <c r="B18" s="33" t="s">
        <v>15</v>
      </c>
      <c r="C18" s="15">
        <v>0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891.65032575225723</v>
      </c>
    </row>
    <row r="22" spans="1:3" x14ac:dyDescent="0.25">
      <c r="A22" s="30"/>
      <c r="B22" s="31" t="s">
        <v>19</v>
      </c>
      <c r="C22" s="15">
        <v>15.112627561948084</v>
      </c>
    </row>
    <row r="23" spans="1:3" x14ac:dyDescent="0.25">
      <c r="A23" s="30"/>
      <c r="B23" s="31" t="s">
        <v>20</v>
      </c>
      <c r="C23" s="15">
        <v>7.0663285601196115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40.661660000000005</v>
      </c>
    </row>
    <row r="27" spans="1:3" x14ac:dyDescent="0.25">
      <c r="A27" s="30"/>
      <c r="B27" s="31" t="s">
        <v>24</v>
      </c>
      <c r="C27" s="15">
        <v>738.02370999999982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90.785999630189764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0.86087000000000002</v>
      </c>
    </row>
    <row r="32" spans="1:3" x14ac:dyDescent="0.25">
      <c r="A32" s="30" t="s">
        <v>12</v>
      </c>
      <c r="B32" s="31" t="s">
        <v>28</v>
      </c>
      <c r="C32" s="15">
        <v>0.86087000000000002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1800.3169466729378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3.4790551722562672E-4</v>
      </c>
    </row>
    <row r="39" spans="1:3" x14ac:dyDescent="0.25">
      <c r="A39" s="30" t="s">
        <v>14</v>
      </c>
      <c r="B39" s="31" t="s">
        <v>33</v>
      </c>
      <c r="C39" s="86">
        <f>C35/C42</f>
        <v>6.4493624196360609E-4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2564943</v>
      </c>
    </row>
    <row r="42" spans="1:3" ht="15.75" thickBot="1" x14ac:dyDescent="0.3">
      <c r="A42" s="35"/>
      <c r="B42" s="36" t="s">
        <v>94</v>
      </c>
      <c r="C42" s="18">
        <v>2791465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zoomScaleNormal="100" workbookViewId="0">
      <pane ySplit="7" topLeftCell="A20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100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37.552129200048626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37.552129200048626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3.34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3.34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3.1791934718580608</v>
      </c>
    </row>
    <row r="17" spans="1:3" ht="30" x14ac:dyDescent="0.25">
      <c r="A17" s="30" t="s">
        <v>12</v>
      </c>
      <c r="B17" s="33" t="s">
        <v>13</v>
      </c>
      <c r="C17" s="15">
        <v>3.1648487631202609</v>
      </c>
    </row>
    <row r="18" spans="1:3" x14ac:dyDescent="0.25">
      <c r="A18" s="30" t="s">
        <v>14</v>
      </c>
      <c r="B18" s="33" t="s">
        <v>15</v>
      </c>
      <c r="C18" s="15">
        <v>1.4344708737799999E-2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29.386222523291153</v>
      </c>
    </row>
    <row r="22" spans="1:3" x14ac:dyDescent="0.25">
      <c r="A22" s="30"/>
      <c r="B22" s="31" t="s">
        <v>19</v>
      </c>
      <c r="C22" s="15">
        <v>0</v>
      </c>
    </row>
    <row r="23" spans="1:3" x14ac:dyDescent="0.25">
      <c r="A23" s="30"/>
      <c r="B23" s="31" t="s">
        <v>20</v>
      </c>
      <c r="C23" s="15">
        <v>0.13825881709535115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0</v>
      </c>
    </row>
    <row r="27" spans="1:3" x14ac:dyDescent="0.25">
      <c r="A27" s="30"/>
      <c r="B27" s="31" t="s">
        <v>24</v>
      </c>
      <c r="C27" s="15">
        <v>4.0761399999999997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25.171823706195802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73.457545195197838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1.1913955627525058E-4</v>
      </c>
    </row>
    <row r="39" spans="1:3" x14ac:dyDescent="0.25">
      <c r="A39" s="30" t="s">
        <v>14</v>
      </c>
      <c r="B39" s="31" t="s">
        <v>33</v>
      </c>
      <c r="C39" s="86">
        <f>C35/C42</f>
        <v>2.7594559488509836E-4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273218</v>
      </c>
    </row>
    <row r="42" spans="1:3" ht="15.75" thickBot="1" x14ac:dyDescent="0.3">
      <c r="A42" s="35"/>
      <c r="B42" s="36" t="s">
        <v>94</v>
      </c>
      <c r="C42" s="18">
        <v>266203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0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B1" s="3" t="s">
        <v>0</v>
      </c>
    </row>
    <row r="2" spans="1:3" x14ac:dyDescent="0.25">
      <c r="B2" s="27" t="s">
        <v>1</v>
      </c>
      <c r="C2" s="4"/>
    </row>
    <row r="3" spans="1:3" x14ac:dyDescent="0.25">
      <c r="B3" s="28"/>
      <c r="C3" s="29" t="s">
        <v>2</v>
      </c>
    </row>
    <row r="4" spans="1:3" x14ac:dyDescent="0.25">
      <c r="B4" s="5" t="s">
        <v>3</v>
      </c>
      <c r="C4" s="4"/>
    </row>
    <row r="5" spans="1:3" ht="15.75" thickBot="1" x14ac:dyDescent="0.3">
      <c r="B5" s="37" t="s">
        <v>35</v>
      </c>
      <c r="C5" s="4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20.711534781525213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20.711534781525213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0.22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0.22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0</v>
      </c>
    </row>
    <row r="17" spans="1:3" ht="30" x14ac:dyDescent="0.25">
      <c r="A17" s="30" t="s">
        <v>12</v>
      </c>
      <c r="B17" s="33" t="s">
        <v>13</v>
      </c>
      <c r="C17" s="15">
        <v>0</v>
      </c>
    </row>
    <row r="18" spans="1:3" x14ac:dyDescent="0.25">
      <c r="A18" s="30" t="s">
        <v>14</v>
      </c>
      <c r="B18" s="33" t="s">
        <v>15</v>
      </c>
      <c r="C18" s="15">
        <v>0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0</v>
      </c>
    </row>
    <row r="22" spans="1:3" x14ac:dyDescent="0.25">
      <c r="A22" s="30"/>
      <c r="B22" s="31" t="s">
        <v>19</v>
      </c>
      <c r="C22" s="15">
        <v>0</v>
      </c>
    </row>
    <row r="23" spans="1:3" x14ac:dyDescent="0.25">
      <c r="A23" s="30"/>
      <c r="B23" s="31" t="s">
        <v>20</v>
      </c>
      <c r="C23" s="15">
        <v>0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0</v>
      </c>
    </row>
    <row r="27" spans="1:3" x14ac:dyDescent="0.25">
      <c r="A27" s="30"/>
      <c r="B27" s="31" t="s">
        <v>24</v>
      </c>
      <c r="C27" s="15">
        <v>0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0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20.931534781525212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0</v>
      </c>
    </row>
    <row r="39" spans="1:3" x14ac:dyDescent="0.25">
      <c r="A39" s="30" t="s">
        <v>14</v>
      </c>
      <c r="B39" s="31" t="s">
        <v>33</v>
      </c>
      <c r="C39" s="86">
        <f>C35/C42</f>
        <v>9.7724145765559604E-5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180969</v>
      </c>
    </row>
    <row r="42" spans="1:3" ht="15.75" thickBot="1" x14ac:dyDescent="0.3">
      <c r="A42" s="35"/>
      <c r="B42" s="36" t="s">
        <v>94</v>
      </c>
      <c r="C42" s="18">
        <v>214190</v>
      </c>
    </row>
  </sheetData>
  <mergeCells count="3">
    <mergeCell ref="A6:A7"/>
    <mergeCell ref="B6:B7"/>
    <mergeCell ref="C6:C7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activeCell="B48" sqref="B48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s="76" customFormat="1" x14ac:dyDescent="0.25">
      <c r="A1" s="101" t="s">
        <v>90</v>
      </c>
      <c r="B1" s="101"/>
      <c r="C1" s="75"/>
    </row>
    <row r="2" spans="1:3" s="76" customFormat="1" x14ac:dyDescent="0.25">
      <c r="A2" s="78"/>
      <c r="B2" s="79"/>
      <c r="C2" s="79"/>
    </row>
    <row r="3" spans="1:3" s="76" customFormat="1" x14ac:dyDescent="0.25">
      <c r="B3" s="1" t="s">
        <v>93</v>
      </c>
      <c r="C3" s="79"/>
    </row>
    <row r="4" spans="1:3" s="76" customFormat="1" ht="18.75" customHeight="1" x14ac:dyDescent="0.25">
      <c r="B4" s="92" t="s">
        <v>3</v>
      </c>
      <c r="C4" s="82"/>
    </row>
    <row r="5" spans="1:3" s="76" customFormat="1" ht="15.75" thickBot="1" x14ac:dyDescent="0.3">
      <c r="B5" s="93" t="s">
        <v>101</v>
      </c>
      <c r="C5" s="82"/>
    </row>
    <row r="6" spans="1:3" ht="14.25" customHeight="1" x14ac:dyDescent="0.25">
      <c r="A6" s="95"/>
      <c r="B6" s="97"/>
      <c r="C6" s="99" t="s">
        <v>4</v>
      </c>
    </row>
    <row r="7" spans="1:3" x14ac:dyDescent="0.25">
      <c r="A7" s="96"/>
      <c r="B7" s="98"/>
      <c r="C7" s="100"/>
    </row>
    <row r="8" spans="1:3" x14ac:dyDescent="0.25">
      <c r="A8" s="6">
        <v>1</v>
      </c>
      <c r="B8" s="7" t="s">
        <v>5</v>
      </c>
      <c r="C8" s="16">
        <v>404.04385386414896</v>
      </c>
    </row>
    <row r="9" spans="1:3" x14ac:dyDescent="0.25">
      <c r="A9" s="30"/>
      <c r="B9" s="31" t="s">
        <v>6</v>
      </c>
      <c r="C9" s="15">
        <v>0</v>
      </c>
    </row>
    <row r="10" spans="1:3" x14ac:dyDescent="0.25">
      <c r="A10" s="30"/>
      <c r="B10" s="31" t="s">
        <v>7</v>
      </c>
      <c r="C10" s="15">
        <v>404.04385386414896</v>
      </c>
    </row>
    <row r="11" spans="1:3" x14ac:dyDescent="0.25">
      <c r="A11" s="30"/>
      <c r="B11" s="31"/>
      <c r="C11" s="17"/>
    </row>
    <row r="12" spans="1:3" x14ac:dyDescent="0.25">
      <c r="A12" s="6">
        <v>2</v>
      </c>
      <c r="B12" s="7" t="s">
        <v>8</v>
      </c>
      <c r="C12" s="16">
        <v>1.33</v>
      </c>
    </row>
    <row r="13" spans="1:3" x14ac:dyDescent="0.25">
      <c r="A13" s="30"/>
      <c r="B13" s="32" t="s">
        <v>9</v>
      </c>
      <c r="C13" s="15">
        <v>0</v>
      </c>
    </row>
    <row r="14" spans="1:3" x14ac:dyDescent="0.25">
      <c r="A14" s="30"/>
      <c r="B14" s="32" t="s">
        <v>10</v>
      </c>
      <c r="C14" s="15">
        <v>1.33</v>
      </c>
    </row>
    <row r="15" spans="1:3" x14ac:dyDescent="0.25">
      <c r="A15" s="11"/>
      <c r="B15" s="12"/>
      <c r="C15" s="17"/>
    </row>
    <row r="16" spans="1:3" x14ac:dyDescent="0.25">
      <c r="A16" s="6">
        <v>3</v>
      </c>
      <c r="B16" s="7" t="s">
        <v>11</v>
      </c>
      <c r="C16" s="16">
        <v>0</v>
      </c>
    </row>
    <row r="17" spans="1:3" ht="30" x14ac:dyDescent="0.25">
      <c r="A17" s="30" t="s">
        <v>12</v>
      </c>
      <c r="B17" s="33" t="s">
        <v>13</v>
      </c>
      <c r="C17" s="15">
        <v>0</v>
      </c>
    </row>
    <row r="18" spans="1:3" x14ac:dyDescent="0.25">
      <c r="A18" s="30" t="s">
        <v>14</v>
      </c>
      <c r="B18" s="33" t="s">
        <v>15</v>
      </c>
      <c r="C18" s="15">
        <v>0</v>
      </c>
    </row>
    <row r="19" spans="1:3" x14ac:dyDescent="0.25">
      <c r="A19" s="30" t="s">
        <v>16</v>
      </c>
      <c r="B19" s="31" t="s">
        <v>17</v>
      </c>
      <c r="C19" s="15">
        <v>0</v>
      </c>
    </row>
    <row r="20" spans="1:3" x14ac:dyDescent="0.25">
      <c r="A20" s="13"/>
      <c r="B20" s="14"/>
      <c r="C20" s="17"/>
    </row>
    <row r="21" spans="1:3" x14ac:dyDescent="0.25">
      <c r="A21" s="34">
        <v>4</v>
      </c>
      <c r="B21" s="7" t="s">
        <v>18</v>
      </c>
      <c r="C21" s="16">
        <v>250.26247999999998</v>
      </c>
    </row>
    <row r="22" spans="1:3" x14ac:dyDescent="0.25">
      <c r="A22" s="30"/>
      <c r="B22" s="31" t="s">
        <v>19</v>
      </c>
      <c r="C22" s="15">
        <v>0</v>
      </c>
    </row>
    <row r="23" spans="1:3" x14ac:dyDescent="0.25">
      <c r="A23" s="30"/>
      <c r="B23" s="31" t="s">
        <v>20</v>
      </c>
      <c r="C23" s="15">
        <v>0</v>
      </c>
    </row>
    <row r="24" spans="1:3" x14ac:dyDescent="0.25">
      <c r="A24" s="30"/>
      <c r="B24" s="31" t="s">
        <v>21</v>
      </c>
      <c r="C24" s="15"/>
    </row>
    <row r="25" spans="1:3" x14ac:dyDescent="0.25">
      <c r="A25" s="30"/>
      <c r="B25" s="31" t="s">
        <v>22</v>
      </c>
      <c r="C25" s="15"/>
    </row>
    <row r="26" spans="1:3" x14ac:dyDescent="0.25">
      <c r="A26" s="30"/>
      <c r="B26" s="31" t="s">
        <v>23</v>
      </c>
      <c r="C26" s="15">
        <v>0</v>
      </c>
    </row>
    <row r="27" spans="1:3" x14ac:dyDescent="0.25">
      <c r="A27" s="30"/>
      <c r="B27" s="31" t="s">
        <v>24</v>
      </c>
      <c r="C27" s="15">
        <v>250.26247999999998</v>
      </c>
    </row>
    <row r="28" spans="1:3" x14ac:dyDescent="0.25">
      <c r="A28" s="30"/>
      <c r="B28" s="31" t="s">
        <v>25</v>
      </c>
      <c r="C28" s="15">
        <v>0</v>
      </c>
    </row>
    <row r="29" spans="1:3" x14ac:dyDescent="0.25">
      <c r="A29" s="30"/>
      <c r="B29" s="31" t="s">
        <v>26</v>
      </c>
      <c r="C29" s="15">
        <v>0</v>
      </c>
    </row>
    <row r="30" spans="1:3" x14ac:dyDescent="0.25">
      <c r="A30" s="30"/>
      <c r="B30" s="31"/>
      <c r="C30" s="17"/>
    </row>
    <row r="31" spans="1:3" x14ac:dyDescent="0.25">
      <c r="A31" s="30">
        <v>5</v>
      </c>
      <c r="B31" s="7" t="s">
        <v>27</v>
      </c>
      <c r="C31" s="16">
        <v>0</v>
      </c>
    </row>
    <row r="32" spans="1:3" x14ac:dyDescent="0.25">
      <c r="A32" s="30" t="s">
        <v>12</v>
      </c>
      <c r="B32" s="31" t="s">
        <v>28</v>
      </c>
      <c r="C32" s="15">
        <v>0</v>
      </c>
    </row>
    <row r="33" spans="1:3" x14ac:dyDescent="0.25">
      <c r="A33" s="30" t="s">
        <v>14</v>
      </c>
      <c r="B33" s="31" t="s">
        <v>29</v>
      </c>
      <c r="C33" s="15"/>
    </row>
    <row r="34" spans="1:3" x14ac:dyDescent="0.25">
      <c r="A34" s="30"/>
      <c r="B34" s="31"/>
      <c r="C34" s="17"/>
    </row>
    <row r="35" spans="1:3" x14ac:dyDescent="0.25">
      <c r="A35" s="30">
        <v>6</v>
      </c>
      <c r="B35" s="7" t="s">
        <v>30</v>
      </c>
      <c r="C35" s="16">
        <v>655.63633386414892</v>
      </c>
    </row>
    <row r="36" spans="1:3" x14ac:dyDescent="0.25">
      <c r="A36" s="30"/>
      <c r="B36" s="31"/>
      <c r="C36" s="17"/>
    </row>
    <row r="37" spans="1:3" x14ac:dyDescent="0.25">
      <c r="A37" s="30">
        <v>7</v>
      </c>
      <c r="B37" s="7" t="s">
        <v>31</v>
      </c>
      <c r="C37" s="17"/>
    </row>
    <row r="38" spans="1:3" ht="30" x14ac:dyDescent="0.25">
      <c r="A38" s="30" t="s">
        <v>12</v>
      </c>
      <c r="B38" s="33" t="s">
        <v>32</v>
      </c>
      <c r="C38" s="86">
        <f>(C17+C21+C33)/C41</f>
        <v>6.1799919003546061E-4</v>
      </c>
    </row>
    <row r="39" spans="1:3" x14ac:dyDescent="0.25">
      <c r="A39" s="30" t="s">
        <v>14</v>
      </c>
      <c r="B39" s="31" t="s">
        <v>33</v>
      </c>
      <c r="C39" s="86">
        <f>C35/C42</f>
        <v>9.3205427090505466E-4</v>
      </c>
    </row>
    <row r="40" spans="1:3" x14ac:dyDescent="0.25">
      <c r="A40" s="30"/>
      <c r="B40" s="31"/>
      <c r="C40" s="17"/>
    </row>
    <row r="41" spans="1:3" ht="15.75" thickBot="1" x14ac:dyDescent="0.3">
      <c r="A41" s="35"/>
      <c r="B41" s="36" t="s">
        <v>34</v>
      </c>
      <c r="C41" s="18">
        <v>404956</v>
      </c>
    </row>
    <row r="42" spans="1:3" ht="15.75" thickBot="1" x14ac:dyDescent="0.3">
      <c r="A42" s="35"/>
      <c r="B42" s="36" t="s">
        <v>94</v>
      </c>
      <c r="C42" s="18">
        <v>703431.5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19</vt:i4>
      </vt:variant>
    </vt:vector>
  </HeadingPairs>
  <TitlesOfParts>
    <vt:vector size="19" baseType="lpstr">
      <vt:lpstr>מקפת אישית- נספח 1</vt:lpstr>
      <vt:lpstr>מקפת אישית-נספח 2</vt:lpstr>
      <vt:lpstr>מקפת אישית-נספח 3</vt:lpstr>
      <vt:lpstr>מסלול כללי</vt:lpstr>
      <vt:lpstr>מסלול הלכה</vt:lpstr>
      <vt:lpstr>מסלול מניות</vt:lpstr>
      <vt:lpstr>מסלול אגח</vt:lpstr>
      <vt:lpstr>מסלול שקלי</vt:lpstr>
      <vt:lpstr>מסלול מחקה מדד s&amp;p500</vt:lpstr>
      <vt:lpstr>מסלול לבני 50 ומטה</vt:lpstr>
      <vt:lpstr>מסלול לבני 50 עד 60</vt:lpstr>
      <vt:lpstr>מסלול לבני 60 ומעלה</vt:lpstr>
      <vt:lpstr>זכאים קיימים לקצבה</vt:lpstr>
      <vt:lpstr>מקבלי קצבה קיימים במסלול כללי</vt:lpstr>
      <vt:lpstr>מקבלי קצבה קיימים במסלול הלכה</vt:lpstr>
      <vt:lpstr>פנסיונרים במסלול כללי</vt:lpstr>
      <vt:lpstr>פנסיונרים במסלול הלכה</vt:lpstr>
      <vt:lpstr>פנסיונרים במסלול מניות</vt:lpstr>
      <vt:lpstr>פנסיונרים במסלול אגח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cp:lastPrinted>2023-03-22T07:21:01Z</cp:lastPrinted>
  <dcterms:created xsi:type="dcterms:W3CDTF">2023-03-22T06:16:35Z</dcterms:created>
  <dcterms:modified xsi:type="dcterms:W3CDTF">2023-03-26T09:48:24Z</dcterms:modified>
</cp:coreProperties>
</file>