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2090"/>
  </bookViews>
  <sheets>
    <sheet name="מקפת משלימה- נספח 1" sheetId="13" r:id="rId1"/>
    <sheet name="מקפת משלימה-נספח 2" sheetId="14" r:id="rId2"/>
    <sheet name="מקפת משלימה-נספח 3" sheetId="15" r:id="rId3"/>
    <sheet name="מסלול כללי" sheetId="1" r:id="rId4"/>
    <sheet name="מסלול הלכה" sheetId="3" r:id="rId5"/>
    <sheet name="מסלול מניות" sheetId="4" r:id="rId6"/>
    <sheet name="מסלול אגח" sheetId="5" r:id="rId7"/>
    <sheet name="מסלות שקלי טק" sheetId="6" r:id="rId8"/>
    <sheet name="מסלול מחקה מדד s&amp;p500" sheetId="11" r:id="rId9"/>
    <sheet name="מסלול לבני 50 ומטה" sheetId="8" r:id="rId10"/>
    <sheet name="מסלול לבני 50 עד 60" sheetId="9" r:id="rId11"/>
    <sheet name="מסלול לבני 60 ומעלה" sheetId="10" r:id="rId12"/>
    <sheet name="מקבלי קצבה קיימים במסלול כללי" sheetId="2" r:id="rId13"/>
    <sheet name="פנסיונרים במסלול כללי" sheetId="7" r:id="rId14"/>
    <sheet name="פנסיונרים במסלול הלכה" sheetId="12" r:id="rId15"/>
  </sheets>
  <calcPr calcId="145621"/>
</workbook>
</file>

<file path=xl/calcChain.xml><?xml version="1.0" encoding="utf-8"?>
<calcChain xmlns="http://schemas.openxmlformats.org/spreadsheetml/2006/main">
  <c r="C39" i="12" l="1"/>
  <c r="C38" i="12"/>
  <c r="C39" i="7"/>
  <c r="C38" i="7"/>
  <c r="C39" i="2"/>
  <c r="C38" i="2"/>
  <c r="C39" i="10"/>
  <c r="C38" i="10"/>
  <c r="C39" i="9"/>
  <c r="C38" i="9"/>
  <c r="C39" i="8"/>
  <c r="C38" i="8"/>
  <c r="C39" i="11"/>
  <c r="C38" i="11"/>
  <c r="C39" i="6"/>
  <c r="C38" i="6"/>
  <c r="C39" i="5"/>
  <c r="C38" i="5"/>
  <c r="C39" i="4"/>
  <c r="C38" i="4"/>
  <c r="C39" i="3"/>
  <c r="C38" i="3"/>
  <c r="C39" i="1"/>
  <c r="C38" i="1"/>
  <c r="E42" i="13"/>
  <c r="E41" i="13"/>
  <c r="E35" i="13"/>
  <c r="E31" i="13"/>
  <c r="E21" i="13"/>
  <c r="E16" i="13"/>
  <c r="E12" i="13"/>
  <c r="E8" i="13"/>
  <c r="C62" i="15" l="1"/>
  <c r="C60" i="15"/>
  <c r="C58" i="15"/>
  <c r="C37" i="15"/>
  <c r="C16" i="15"/>
  <c r="D70" i="14"/>
  <c r="D68" i="14"/>
  <c r="D62" i="14"/>
  <c r="D58" i="14"/>
  <c r="D47" i="14"/>
  <c r="D36" i="14"/>
  <c r="D20" i="14"/>
  <c r="C39" i="13"/>
  <c r="C38" i="13"/>
  <c r="C35" i="13"/>
  <c r="C31" i="13"/>
  <c r="C21" i="13"/>
  <c r="C16" i="13"/>
  <c r="C12" i="13"/>
  <c r="C8" i="13"/>
</calcChain>
</file>

<file path=xl/sharedStrings.xml><?xml version="1.0" encoding="utf-8"?>
<sst xmlns="http://schemas.openxmlformats.org/spreadsheetml/2006/main" count="627" uniqueCount="105">
  <si>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</si>
  <si>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</si>
  <si>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</si>
  <si>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</si>
  <si>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</si>
  <si>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</si>
  <si>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</si>
  <si>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</si>
  <si>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</si>
  <si>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</si>
  <si>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</si>
  <si>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</si>
  <si>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</si>
  <si>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</si>
  <si>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</si>
  <si>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</si>
  <si>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</si>
  <si>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</si>
  <si>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</si>
  <si>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</si>
  <si>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</si>
  <si>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</si>
  <si>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</si>
  <si>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</si>
  <si>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</si>
  <si>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</si>
  <si>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</si>
  <si>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</si>
  <si>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</si>
  <si>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מתוך יתרת נכסים ממוצעת (באחוזים)</t>
  </si>
  <si>
    <t>סך נכסים לסוף שנה קודמת</t>
  </si>
  <si>
    <t>.</t>
  </si>
  <si>
    <t>שיעור סך הוצאות ישירות מסך נכסים לסוף שנה קודמת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</si>
  <si>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</si>
  <si>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</si>
  <si>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</si>
  <si>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</si>
  <si>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</si>
  <si>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</si>
  <si>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סך עמלות ברוקראז'</t>
  </si>
  <si>
    <t>עמלות קסטודיאן</t>
  </si>
  <si>
    <t>לאומי</t>
  </si>
  <si>
    <t>פועלים</t>
  </si>
  <si>
    <t>דיסקונט</t>
  </si>
  <si>
    <t>אחר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</si>
  <si>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</si>
  <si>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</si>
  <si>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</si>
  <si>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</si>
  <si>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</si>
  <si>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</si>
  <si>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</si>
  <si>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</si>
  <si>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</si>
  <si>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</si>
  <si>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</si>
  <si>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גורם 5</t>
  </si>
  <si>
    <t>גורם 6</t>
  </si>
  <si>
    <t>גורם 7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</si>
  <si>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</si>
  <si>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</si>
  <si>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</si>
  <si>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</si>
  <si>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</si>
  <si>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</si>
  <si>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White Horse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</si>
  <si>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</si>
  <si>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</si>
  <si>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</si>
  <si>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</si>
  <si>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</si>
  <si>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</si>
  <si>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</si>
  <si>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</si>
  <si>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</si>
  <si>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</si>
  <si>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>Cheyne Capital</t>
  </si>
  <si>
    <t>Moneda International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</si>
  <si>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</si>
  <si>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</si>
  <si>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</si>
  <si>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</si>
  <si>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</si>
  <si>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State Street Global Advisors</t>
  </si>
  <si>
    <t>סך תשלומים בגין השקעה בקרנות סל</t>
  </si>
  <si>
    <t>סך הכל עמלות ניהול חיצוני</t>
  </si>
  <si>
    <t>מגדל מקפת קרנות פנסיה וקופות גמל בע"מ</t>
  </si>
  <si>
    <t>שם הקופה: מגדל מקפת משלימה (מספר אוצר: 659)</t>
  </si>
  <si>
    <t>בדיקה</t>
  </si>
  <si>
    <t>נספח 1 - סך התשלומים ששולמו בגין כל סוג הוצאה ישירה לשנה המסתיימת ביום 31.12.22</t>
  </si>
  <si>
    <t>נספח 2 - פירוט עמלות והוצאות לשנה המסתיימת ביום 31.12.2022</t>
  </si>
  <si>
    <t>נספח 3- פירוט עמלות ניהול חיצוני לשנה המסתיימת ביום 31.12.2022</t>
  </si>
  <si>
    <t>יתרת נכסים ממוצעת</t>
  </si>
  <si>
    <t>שם הקופה: מגדל מקפת משלימה (מספר אוצר: 2145) - מסלול כללי</t>
  </si>
  <si>
    <t>שם הקופה: מגדל מקפת משלימה (מספר אוצר: 2149) - מסלול הלכה</t>
  </si>
  <si>
    <t>שם הקופה: מגדל מקפת משלימה (מספר אוצר: 2146) - מסלול מניות</t>
  </si>
  <si>
    <t>שם הקופה: מגדל מקפת משלימה (מספר אוצר: 2148) - מסלול אג"ח</t>
  </si>
  <si>
    <t>שם הקופה: מגדל מקפת משלימה (מספר אוצר: 2147) - מסלול שקלי טווח קצר</t>
  </si>
  <si>
    <t>שם הקופה: מגדל מקפת משלימה (מספר אוצר: 13627) - מסלול מחקה מדד s&amp;p500</t>
  </si>
  <si>
    <t>שם הקופה: מגדל מקפת משלימה (מספר אוצר: 9453) - מסלול בני 50 ומטה</t>
  </si>
  <si>
    <t>שם הקופה: מגדל מקפת משלימה (מספר אוצר: 9454) - מסלול בני 50 עד 60</t>
  </si>
  <si>
    <t>שם הקופה: מגדל מקפת משלימה (מספר אוצר: 9455) - מסלול בני 60 ומעלה</t>
  </si>
  <si>
    <t>שם הקופה: מגדל מקפת משלימה (מספר אוצר: 2208) - אפיק כללי למקבלי קצבה</t>
  </si>
  <si>
    <t>שם הקופה: מגדל מקפת משלימה (מספר אוצר: 12152) - מסלול כללי לפנסיונרים</t>
  </si>
  <si>
    <t>שם הקופה: מגדל מקפת משלימה (מספר אוצר: 8604) - מסלול הלכה לפנסיונרים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</si>
</sst>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u/>
      <sz val="11"/>
      <name val="David"/>
      <family val="2"/>
      <charset val="177"/>
    </font>
    <font>
      <sz val="11"/>
      <name val="David"/>
      <family val="2"/>
      <charset val="177"/>
    </font>
    <font>
      <b/>
      <sz val="10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4" fillId="0" borderId="5" xfId="0" applyFont="1" applyBorder="1" applyAlignment="1">
      <alignment horizontal="center"/>
    </xf>
    <xf numFmtId="164" fontId="5" fillId="0" borderId="5" xfId="1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/>
    <xf numFmtId="164" fontId="5" fillId="0" borderId="0" xfId="1" applyNumberFormat="1" applyFo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164" fontId="4" fillId="2" borderId="3" xfId="1" applyNumberFormat="1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164" fontId="4" fillId="2" borderId="6" xfId="1" applyNumberFormat="1" applyFont="1" applyFill="1" applyBorder="1" applyAlignment="1">
      <alignment horizontal="center"/>
    </xf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164" fontId="7" fillId="3" borderId="7" xfId="1" applyNumberFormat="1" applyFont="1" applyFill="1" applyBorder="1" applyProtection="1"/>
    <xf numFmtId="164" fontId="6" fillId="0" borderId="0" xfId="0" applyNumberFormat="1" applyFo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164" fontId="5" fillId="4" borderId="7" xfId="1" applyNumberFormat="1" applyFont="1" applyFill="1" applyBorder="1" applyProtection="1"/>
    <xf numFmtId="164" fontId="5" fillId="2" borderId="7" xfId="1" applyNumberFormat="1" applyFont="1" applyFill="1" applyBorder="1" applyProtection="1"/>
    <xf numFmtId="0" fontId="4" fillId="2" borderId="10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4" fillId="2" borderId="9" xfId="0" applyFont="1" applyFill="1" applyBorder="1" applyAlignment="1">
      <alignment wrapText="1"/>
    </xf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8" fillId="2" borderId="8" xfId="0" applyFont="1" applyFill="1" applyBorder="1" applyAlignment="1"/>
    <xf numFmtId="164" fontId="5" fillId="4" borderId="7" xfId="1" applyNumberFormat="1" applyFont="1" applyFill="1" applyBorder="1"/>
    <xf numFmtId="10" fontId="7" fillId="3" borderId="7" xfId="4" applyNumberFormat="1" applyFont="1" applyFill="1" applyBorder="1" applyProtection="1"/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164" fontId="7" fillId="3" borderId="13" xfId="1" applyNumberFormat="1" applyFont="1" applyFill="1" applyBorder="1" applyProtection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0" fontId="9" fillId="2" borderId="20" xfId="0" applyNumberFormat="1" applyFont="1" applyFill="1" applyBorder="1" applyAlignment="1">
      <alignment horizontal="right" readingOrder="2"/>
    </xf>
    <xf numFmtId="0" fontId="9" fillId="2" borderId="9" xfId="0" applyNumberFormat="1" applyFont="1" applyFill="1" applyBorder="1" applyAlignment="1">
      <alignment horizontal="right" readingOrder="2"/>
    </xf>
    <xf numFmtId="0" fontId="9" fillId="2" borderId="5" xfId="0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8" xfId="0" applyNumberFormat="1" applyFont="1" applyFill="1" applyBorder="1" applyAlignment="1">
      <alignment horizontal="right" readingOrder="2"/>
    </xf>
    <xf numFmtId="0" fontId="9" fillId="2" borderId="19" xfId="0" applyNumberFormat="1" applyFont="1" applyFill="1" applyBorder="1" applyAlignment="1">
      <alignment horizontal="right" readingOrder="2"/>
    </xf>
    <xf numFmtId="0" fontId="4" fillId="2" borderId="2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164" fontId="7" fillId="4" borderId="13" xfId="1" applyNumberFormat="1" applyFont="1" applyFill="1" applyBorder="1" applyAlignment="1">
      <alignment horizontal="right"/>
    </xf>
    <xf numFmtId="14" fontId="4" fillId="0" borderId="0" xfId="0" applyNumberFormat="1" applyFont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24" xfId="0" applyFont="1" applyFill="1" applyBorder="1" applyAlignment="1">
      <alignment horizontal="right"/>
    </xf>
    <xf numFmtId="164" fontId="5" fillId="4" borderId="25" xfId="1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0" fontId="9" fillId="2" borderId="18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9" fillId="2" borderId="21" xfId="0" applyNumberFormat="1" applyFont="1" applyFill="1" applyBorder="1" applyAlignment="1">
      <alignment horizontal="right" readingOrder="2"/>
    </xf>
    <xf numFmtId="164" fontId="5" fillId="0" borderId="0" xfId="0" applyNumberFormat="1" applyFont="1"/>
    <xf numFmtId="0" fontId="9" fillId="2" borderId="27" xfId="0" applyFont="1" applyFill="1" applyBorder="1" applyAlignment="1">
      <alignment horizontal="right"/>
    </xf>
    <xf numFmtId="164" fontId="7" fillId="4" borderId="28" xfId="1" applyNumberFormat="1" applyFont="1" applyFill="1" applyBorder="1" applyAlignment="1">
      <alignment horizontal="right"/>
    </xf>
    <xf numFmtId="164" fontId="10" fillId="0" borderId="0" xfId="1" applyNumberFormat="1" applyFont="1" applyAlignment="1">
      <alignment horizontal="right"/>
    </xf>
    <xf numFmtId="164" fontId="7" fillId="3" borderId="7" xfId="1" applyNumberFormat="1" applyFont="1" applyFill="1" applyBorder="1"/>
    <xf numFmtId="164" fontId="5" fillId="2" borderId="7" xfId="1" applyNumberFormat="1" applyFont="1" applyFill="1" applyBorder="1"/>
    <xf numFmtId="164" fontId="7" fillId="3" borderId="13" xfId="1" applyNumberFormat="1" applyFont="1" applyFill="1" applyBorder="1"/>
  </cellXfs>
  <cellStyles count="5">
    <cellStyle name="Comma" xfId="1" builtinId="3"/>
    <cellStyle name="Normal" xfId="0" builtinId="0"/>
    <cellStyle name="Normal 2" xfId="2"/>
    <cellStyle name="Normal 3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tabSelected="1"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B49" sqref="B49"/>
    </sheetView>
  </sheetViews>
  <sheetFormatPr defaultRowHeight="15" x14ac:dyDescent="0.25"/>
  <cols>
    <col min="1" max="1" width="1.875" style="3" bestFit="1" customWidth="1"/>
    <col min="2" max="2" width="55.875" style="3" bestFit="1" customWidth="1"/>
    <col min="3" max="3" width="9.875" style="3" bestFit="1" customWidth="1"/>
    <col min="4" max="4" width="9" style="3"/>
    <col min="5" max="5" width="9" style="4"/>
    <col min="6" max="16384" width="9" style="3"/>
  </cols>
  <sheetData>
    <row r="1" spans="1:5" x14ac:dyDescent="0.25">
      <c r="A1" s="1" t="s">
        <v>86</v>
      </c>
      <c r="B1" s="1"/>
      <c r="C1" s="2"/>
    </row>
    <row r="2" spans="1:5" x14ac:dyDescent="0.25">
      <c r="A2" s="5"/>
      <c r="B2" s="6"/>
      <c r="C2" s="6"/>
    </row>
    <row r="3" spans="1:5" x14ac:dyDescent="0.25">
      <c r="A3" s="7" t="s">
        <v>89</v>
      </c>
      <c r="B3" s="6"/>
      <c r="C3" s="6"/>
    </row>
    <row r="4" spans="1:5" x14ac:dyDescent="0.25">
      <c r="A4" s="8"/>
      <c r="B4" s="9"/>
      <c r="C4" s="9"/>
    </row>
    <row r="5" spans="1:5" ht="15.75" thickBot="1" x14ac:dyDescent="0.3">
      <c r="A5" s="7" t="s">
        <v>87</v>
      </c>
      <c r="B5" s="9"/>
      <c r="C5" s="9"/>
      <c r="E5" s="4" t="s">
        <v>88</v>
      </c>
    </row>
    <row r="6" spans="1:5" ht="14.25" customHeight="1" x14ac:dyDescent="0.25">
      <c r="A6" s="10"/>
      <c r="B6" s="11"/>
      <c r="C6" s="12" t="s">
        <v>0</v>
      </c>
    </row>
    <row r="7" spans="1:5" x14ac:dyDescent="0.25">
      <c r="A7" s="13"/>
      <c r="B7" s="14"/>
      <c r="C7" s="15"/>
    </row>
    <row r="8" spans="1:5" x14ac:dyDescent="0.25">
      <c r="A8" s="16">
        <v>1</v>
      </c>
      <c r="B8" s="17" t="s">
        <v>1</v>
      </c>
      <c r="C8" s="18">
        <f>SUM(C9:C10)</f>
        <v>532.93120649515492</v>
      </c>
      <c r="E8" s="19">
        <f>'מסלול כללי'!C8+'מסלול הלכה'!C8+'מסלול מניות'!C8+'מסלול אגח'!C8+'מסלות שקלי טק'!C8+'מסלול מחקה מדד s&amp;p500'!C8+'מסלול לבני 50 ומטה'!C8+'מסלול לבני 50 עד 60'!C8+'מסלול לבני 60 ומעלה'!C8+'מקבלי קצבה קיימים במסלול כללי'!C8+'פנסיונרים במסלול כללי'!C8+'פנסיונרים במסלול הלכה'!C8-C8</f>
        <v>0</v>
      </c>
    </row>
    <row r="9" spans="1:5" x14ac:dyDescent="0.25">
      <c r="A9" s="20"/>
      <c r="B9" s="21" t="s">
        <v>2</v>
      </c>
      <c r="C9" s="22">
        <v>0</v>
      </c>
    </row>
    <row r="10" spans="1:5" x14ac:dyDescent="0.25">
      <c r="A10" s="20"/>
      <c r="B10" s="21" t="s">
        <v>3</v>
      </c>
      <c r="C10" s="22">
        <v>532.93120649515492</v>
      </c>
    </row>
    <row r="11" spans="1:5" x14ac:dyDescent="0.25">
      <c r="A11" s="20"/>
      <c r="B11" s="21"/>
      <c r="C11" s="23"/>
    </row>
    <row r="12" spans="1:5" x14ac:dyDescent="0.25">
      <c r="A12" s="16">
        <v>2</v>
      </c>
      <c r="B12" s="17" t="s">
        <v>4</v>
      </c>
      <c r="C12" s="18">
        <f>SUM(C13:C14)</f>
        <v>23.156452876400007</v>
      </c>
      <c r="E12" s="19">
        <f>'מסלול כללי'!C12+'מסלול הלכה'!C12+'מסלול מניות'!C12+'מסלול אגח'!C12+'מסלות שקלי טק'!C12+'מסלול מחקה מדד s&amp;p500'!C12+'מסלול לבני 50 ומטה'!C12+'מסלול לבני 50 עד 60'!C12+'מסלול לבני 60 ומעלה'!C12+'מקבלי קצבה קיימים במסלול כללי'!C12+'פנסיונרים במסלול כללי'!C12+'פנסיונרים במסלול הלכה'!C12-C12</f>
        <v>0</v>
      </c>
    </row>
    <row r="13" spans="1:5" x14ac:dyDescent="0.25">
      <c r="A13" s="20"/>
      <c r="B13" s="24" t="s">
        <v>5</v>
      </c>
      <c r="C13" s="22">
        <v>0</v>
      </c>
    </row>
    <row r="14" spans="1:5" x14ac:dyDescent="0.25">
      <c r="A14" s="20"/>
      <c r="B14" s="24" t="s">
        <v>6</v>
      </c>
      <c r="C14" s="22">
        <v>23.156452876400007</v>
      </c>
    </row>
    <row r="15" spans="1:5" x14ac:dyDescent="0.25">
      <c r="A15" s="25"/>
      <c r="B15" s="26"/>
      <c r="C15" s="23"/>
    </row>
    <row r="16" spans="1:5" x14ac:dyDescent="0.25">
      <c r="A16" s="16">
        <v>3</v>
      </c>
      <c r="B16" s="17" t="s">
        <v>7</v>
      </c>
      <c r="C16" s="18">
        <f>SUM(C17:C19)</f>
        <v>129.6201301524851</v>
      </c>
      <c r="E16" s="19">
        <f>'מסלול כללי'!C16+'מסלול הלכה'!C16+'מסלול מניות'!C16+'מסלול אגח'!C16+'מסלות שקלי טק'!C16+'מסלול מחקה מדד s&amp;p500'!C16+'מסלול לבני 50 ומטה'!C16+'מסלול לבני 50 עד 60'!C16+'מסלול לבני 60 ומעלה'!C16+'מקבלי קצבה קיימים במסלול כללי'!C16+'פנסיונרים במסלול כללי'!C16+'פנסיונרים במסלול הלכה'!C16-C16</f>
        <v>0</v>
      </c>
    </row>
    <row r="17" spans="1:5" ht="30" x14ac:dyDescent="0.25">
      <c r="A17" s="20" t="s">
        <v>8</v>
      </c>
      <c r="B17" s="27" t="s">
        <v>9</v>
      </c>
      <c r="C17" s="22">
        <v>86.113625623342301</v>
      </c>
    </row>
    <row r="18" spans="1:5" x14ac:dyDescent="0.25">
      <c r="A18" s="20" t="s">
        <v>10</v>
      </c>
      <c r="B18" s="27" t="s">
        <v>11</v>
      </c>
      <c r="C18" s="22">
        <v>1.4273149828561986</v>
      </c>
    </row>
    <row r="19" spans="1:5" x14ac:dyDescent="0.25">
      <c r="A19" s="20" t="s">
        <v>12</v>
      </c>
      <c r="B19" s="21" t="s">
        <v>13</v>
      </c>
      <c r="C19" s="22">
        <v>42.079189546286599</v>
      </c>
    </row>
    <row r="20" spans="1:5" x14ac:dyDescent="0.25">
      <c r="A20" s="28"/>
      <c r="B20" s="29"/>
      <c r="C20" s="23"/>
    </row>
    <row r="21" spans="1:5" x14ac:dyDescent="0.25">
      <c r="A21" s="30">
        <v>4</v>
      </c>
      <c r="B21" s="17" t="s">
        <v>14</v>
      </c>
      <c r="C21" s="18">
        <f>SUM(C22:C29)</f>
        <v>2621.7971460069293</v>
      </c>
      <c r="E21" s="19">
        <f>'מסלול כללי'!C21+'מסלול הלכה'!C21+'מסלול מניות'!C21+'מסלול אגח'!C21+'מסלות שקלי טק'!C21+'מסלול מחקה מדד s&amp;p500'!C21+'מסלול לבני 50 ומטה'!C21+'מסלול לבני 50 עד 60'!C21+'מסלול לבני 60 ומעלה'!C21+'מקבלי קצבה קיימים במסלול כללי'!C21+'פנסיונרים במסלול כללי'!C21+'פנסיונרים במסלול הלכה'!C21-C21</f>
        <v>0</v>
      </c>
    </row>
    <row r="22" spans="1:5" x14ac:dyDescent="0.25">
      <c r="A22" s="20"/>
      <c r="B22" s="21" t="s">
        <v>15</v>
      </c>
      <c r="C22" s="31">
        <v>214.96194175964871</v>
      </c>
    </row>
    <row r="23" spans="1:5" x14ac:dyDescent="0.25">
      <c r="A23" s="20"/>
      <c r="B23" s="21" t="s">
        <v>16</v>
      </c>
      <c r="C23" s="31">
        <v>1891.1924242300138</v>
      </c>
    </row>
    <row r="24" spans="1:5" x14ac:dyDescent="0.25">
      <c r="A24" s="20"/>
      <c r="B24" s="21" t="s">
        <v>17</v>
      </c>
      <c r="C24" s="31"/>
    </row>
    <row r="25" spans="1:5" x14ac:dyDescent="0.25">
      <c r="A25" s="20"/>
      <c r="B25" s="21" t="s">
        <v>18</v>
      </c>
      <c r="C25" s="31"/>
    </row>
    <row r="26" spans="1:5" x14ac:dyDescent="0.25">
      <c r="A26" s="20"/>
      <c r="B26" s="21" t="s">
        <v>19</v>
      </c>
      <c r="C26" s="22">
        <v>19.741110000000003</v>
      </c>
    </row>
    <row r="27" spans="1:5" x14ac:dyDescent="0.25">
      <c r="A27" s="20"/>
      <c r="B27" s="21" t="s">
        <v>20</v>
      </c>
      <c r="C27" s="22">
        <v>340.76818000000009</v>
      </c>
    </row>
    <row r="28" spans="1:5" x14ac:dyDescent="0.25">
      <c r="A28" s="20"/>
      <c r="B28" s="21" t="s">
        <v>21</v>
      </c>
      <c r="C28" s="22">
        <v>0</v>
      </c>
    </row>
    <row r="29" spans="1:5" x14ac:dyDescent="0.25">
      <c r="A29" s="20"/>
      <c r="B29" s="21" t="s">
        <v>22</v>
      </c>
      <c r="C29" s="22">
        <v>155.13349001726704</v>
      </c>
    </row>
    <row r="30" spans="1:5" x14ac:dyDescent="0.25">
      <c r="A30" s="20"/>
      <c r="B30" s="21"/>
      <c r="C30" s="23"/>
    </row>
    <row r="31" spans="1:5" x14ac:dyDescent="0.25">
      <c r="A31" s="20">
        <v>5</v>
      </c>
      <c r="B31" s="17" t="s">
        <v>23</v>
      </c>
      <c r="C31" s="18">
        <f>SUM(C32:C33)</f>
        <v>1.2022200000000001</v>
      </c>
      <c r="E31" s="19">
        <f>'מסלול כללי'!C31+'מסלול הלכה'!C31+'מסלול מניות'!C31+'מסלול אגח'!C31+'מסלות שקלי טק'!C31+'מסלול מחקה מדד s&amp;p500'!C31+'מסלול לבני 50 ומטה'!C31+'מסלול לבני 50 עד 60'!C31+'מסלול לבני 60 ומעלה'!C31+'מקבלי קצבה קיימים במסלול כללי'!C31+'פנסיונרים במסלול כללי'!C31+'פנסיונרים במסלול הלכה'!C31-C31</f>
        <v>0</v>
      </c>
    </row>
    <row r="32" spans="1:5" x14ac:dyDescent="0.25">
      <c r="A32" s="20" t="s">
        <v>8</v>
      </c>
      <c r="B32" s="21" t="s">
        <v>24</v>
      </c>
      <c r="C32" s="22">
        <v>1.2022200000000001</v>
      </c>
    </row>
    <row r="33" spans="1:5" x14ac:dyDescent="0.25">
      <c r="A33" s="20" t="s">
        <v>10</v>
      </c>
      <c r="B33" s="21" t="s">
        <v>25</v>
      </c>
      <c r="C33" s="22"/>
    </row>
    <row r="34" spans="1:5" x14ac:dyDescent="0.25">
      <c r="A34" s="20"/>
      <c r="B34" s="21"/>
      <c r="C34" s="23"/>
    </row>
    <row r="35" spans="1:5" x14ac:dyDescent="0.25">
      <c r="A35" s="20">
        <v>6</v>
      </c>
      <c r="B35" s="17" t="s">
        <v>26</v>
      </c>
      <c r="C35" s="18">
        <f>C8+C12+C16+C21+C31</f>
        <v>3308.7071555309694</v>
      </c>
      <c r="E35" s="19">
        <f>'מסלול כללי'!C35+'מסלול הלכה'!C35+'מסלול מניות'!C35+'מסלול אגח'!C35+'מסלות שקלי טק'!C35+'מסלול מחקה מדד s&amp;p500'!C35+'מסלול לבני 50 ומטה'!C35+'מסלול לבני 50 עד 60'!C35+'מסלול לבני 60 ומעלה'!C35+'מקבלי קצבה קיימים במסלול כללי'!C35+'פנסיונרים במסלול כללי'!C35+'פנסיונרים במסלול הלכה'!C35-C35</f>
        <v>0</v>
      </c>
    </row>
    <row r="36" spans="1:5" x14ac:dyDescent="0.25">
      <c r="A36" s="20"/>
      <c r="B36" s="21"/>
      <c r="C36" s="23"/>
    </row>
    <row r="37" spans="1:5" x14ac:dyDescent="0.25">
      <c r="A37" s="20">
        <v>7</v>
      </c>
      <c r="B37" s="17" t="s">
        <v>27</v>
      </c>
      <c r="C37" s="23"/>
    </row>
    <row r="38" spans="1:5" ht="30" x14ac:dyDescent="0.25">
      <c r="A38" s="20" t="s">
        <v>8</v>
      </c>
      <c r="B38" s="27" t="s">
        <v>28</v>
      </c>
      <c r="C38" s="32">
        <f>(C17+C21+C33)/C41</f>
        <v>1.4817155699787701E-3</v>
      </c>
    </row>
    <row r="39" spans="1:5" ht="14.25" customHeight="1" x14ac:dyDescent="0.25">
      <c r="A39" s="20" t="s">
        <v>10</v>
      </c>
      <c r="B39" s="21" t="s">
        <v>32</v>
      </c>
      <c r="C39" s="32">
        <f>C35/C42</f>
        <v>1.7130583752261082E-3</v>
      </c>
    </row>
    <row r="40" spans="1:5" x14ac:dyDescent="0.25">
      <c r="A40" s="20"/>
      <c r="B40" s="21"/>
      <c r="C40" s="23"/>
    </row>
    <row r="41" spans="1:5" ht="15.75" thickBot="1" x14ac:dyDescent="0.3">
      <c r="A41" s="33"/>
      <c r="B41" s="34" t="s">
        <v>30</v>
      </c>
      <c r="C41" s="35">
        <v>1827551</v>
      </c>
      <c r="E41" s="19">
        <f>'מסלול כללי'!C41+'מסלול הלכה'!C41+'מסלול מניות'!C41+'מסלול אגח'!C41+'מסלות שקלי טק'!C41+'מסלול מחקה מדד s&amp;p500'!C41+'מסלול לבני 50 ומטה'!C41+'מסלול לבני 50 עד 60'!C41+'מסלול לבני 60 ומעלה'!C41+'מקבלי קצבה קיימים במסלול כללי'!C41+'פנסיונרים במסלול כללי'!C41+'פנסיונרים במסלול הלכה'!C41-C41</f>
        <v>0</v>
      </c>
    </row>
    <row r="42" spans="1:5" ht="15.75" thickBot="1" x14ac:dyDescent="0.3">
      <c r="A42" s="33"/>
      <c r="B42" s="34" t="s">
        <v>92</v>
      </c>
      <c r="C42" s="35">
        <v>1931462</v>
      </c>
      <c r="E42" s="19">
        <f>'מסלול כללי'!C42+'מסלול הלכה'!C42+'מסלול מניות'!C42+'מסלול אגח'!C42+'מסלות שקלי טק'!C42+'מסלול מחקה מדד s&amp;p500'!C42+'מסלול לבני 50 ומטה'!C42+'מסלול לבני 50 עד 60'!C42+'מסלול לבני 60 ומעלה'!C42+'מקבלי קצבה קיימים במסלול כללי'!C42+'פנסיונרים במסלול כללי'!C42+'פנסיונרים במסלול הלכה'!C42-C42</f>
        <v>0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0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99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134.05759229026614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134.05759229026614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3.509165366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3.509165366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58.914034680944738</v>
      </c>
    </row>
    <row r="17" spans="1:3" ht="30" x14ac:dyDescent="0.25">
      <c r="A17" s="20" t="s">
        <v>8</v>
      </c>
      <c r="B17" s="27" t="s">
        <v>9</v>
      </c>
      <c r="C17" s="31">
        <v>30.328666257065453</v>
      </c>
    </row>
    <row r="18" spans="1:3" x14ac:dyDescent="0.25">
      <c r="A18" s="20" t="s">
        <v>10</v>
      </c>
      <c r="B18" s="27" t="s">
        <v>11</v>
      </c>
      <c r="C18" s="31">
        <v>0.77659613619608758</v>
      </c>
    </row>
    <row r="19" spans="1:3" x14ac:dyDescent="0.25">
      <c r="A19" s="20" t="s">
        <v>12</v>
      </c>
      <c r="B19" s="21" t="s">
        <v>13</v>
      </c>
      <c r="C19" s="31">
        <v>27.808772287683198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654.68247238515096</v>
      </c>
    </row>
    <row r="22" spans="1:3" x14ac:dyDescent="0.25">
      <c r="A22" s="20"/>
      <c r="B22" s="21" t="s">
        <v>15</v>
      </c>
      <c r="C22" s="31">
        <v>58.209521020797325</v>
      </c>
    </row>
    <row r="23" spans="1:3" x14ac:dyDescent="0.25">
      <c r="A23" s="20"/>
      <c r="B23" s="21" t="s">
        <v>16</v>
      </c>
      <c r="C23" s="31">
        <v>454.75510652638997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5.1677</v>
      </c>
    </row>
    <row r="27" spans="1:3" x14ac:dyDescent="0.25">
      <c r="A27" s="20"/>
      <c r="B27" s="21" t="s">
        <v>20</v>
      </c>
      <c r="C27" s="31">
        <v>97.539600000000021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39.010544837963586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851.16326472236187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1.653809345783498E-3</v>
      </c>
    </row>
    <row r="39" spans="1:3" x14ac:dyDescent="0.25">
      <c r="A39" s="20" t="s">
        <v>10</v>
      </c>
      <c r="B39" s="21" t="s">
        <v>29</v>
      </c>
      <c r="C39" s="32">
        <f>C35/C42</f>
        <v>1.7918887109978166E-3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414202</v>
      </c>
    </row>
    <row r="42" spans="1:3" ht="15.75" thickBot="1" x14ac:dyDescent="0.3">
      <c r="A42" s="33"/>
      <c r="B42" s="34" t="s">
        <v>92</v>
      </c>
      <c r="C42" s="35">
        <v>475009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0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100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41.014869824843963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41.014869824843963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6.0634542359999992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6.0634542359999992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18.893936957624611</v>
      </c>
    </row>
    <row r="17" spans="1:3" ht="30" x14ac:dyDescent="0.25">
      <c r="A17" s="20" t="s">
        <v>8</v>
      </c>
      <c r="B17" s="27" t="s">
        <v>9</v>
      </c>
      <c r="C17" s="31">
        <v>10.823805729201025</v>
      </c>
    </row>
    <row r="18" spans="1:3" x14ac:dyDescent="0.25">
      <c r="A18" s="20" t="s">
        <v>10</v>
      </c>
      <c r="B18" s="27" t="s">
        <v>11</v>
      </c>
      <c r="C18" s="31">
        <v>0.25845450704798428</v>
      </c>
    </row>
    <row r="19" spans="1:3" x14ac:dyDescent="0.25">
      <c r="A19" s="20" t="s">
        <v>12</v>
      </c>
      <c r="B19" s="21" t="s">
        <v>13</v>
      </c>
      <c r="C19" s="31">
        <v>7.8116767213756013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171.46722692100701</v>
      </c>
    </row>
    <row r="22" spans="1:3" x14ac:dyDescent="0.25">
      <c r="A22" s="20"/>
      <c r="B22" s="21" t="s">
        <v>15</v>
      </c>
      <c r="C22" s="31">
        <v>13.699713732761111</v>
      </c>
    </row>
    <row r="23" spans="1:3" x14ac:dyDescent="0.25">
      <c r="A23" s="20"/>
      <c r="B23" s="21" t="s">
        <v>16</v>
      </c>
      <c r="C23" s="31">
        <v>117.35506601757518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1.3150200000000003</v>
      </c>
    </row>
    <row r="27" spans="1:3" x14ac:dyDescent="0.25">
      <c r="A27" s="20"/>
      <c r="B27" s="21" t="s">
        <v>20</v>
      </c>
      <c r="C27" s="31">
        <v>25.542130000000004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13.555297170670672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237.43948793947558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1.3730559918818347E-3</v>
      </c>
    </row>
    <row r="39" spans="1:3" x14ac:dyDescent="0.25">
      <c r="A39" s="20" t="s">
        <v>10</v>
      </c>
      <c r="B39" s="21" t="s">
        <v>29</v>
      </c>
      <c r="C39" s="32">
        <f>C35/C42</f>
        <v>1.5290118645463833E-3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132763</v>
      </c>
    </row>
    <row r="42" spans="1:3" ht="15.75" thickBot="1" x14ac:dyDescent="0.3">
      <c r="A42" s="33"/>
      <c r="B42" s="34" t="s">
        <v>92</v>
      </c>
      <c r="C42" s="35">
        <v>155289.5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3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101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20.130667519979593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20.130667519979593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0.94404095899999996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0.94404095899999996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8.0338926644294872</v>
      </c>
    </row>
    <row r="17" spans="1:3" ht="30" x14ac:dyDescent="0.25">
      <c r="A17" s="20" t="s">
        <v>8</v>
      </c>
      <c r="B17" s="27" t="s">
        <v>9</v>
      </c>
      <c r="C17" s="31">
        <v>5.4507907074490944</v>
      </c>
    </row>
    <row r="18" spans="1:3" x14ac:dyDescent="0.25">
      <c r="A18" s="20" t="s">
        <v>10</v>
      </c>
      <c r="B18" s="27" t="s">
        <v>11</v>
      </c>
      <c r="C18" s="31">
        <v>0.13404528640032215</v>
      </c>
    </row>
    <row r="19" spans="1:3" x14ac:dyDescent="0.25">
      <c r="A19" s="20" t="s">
        <v>12</v>
      </c>
      <c r="B19" s="21" t="s">
        <v>13</v>
      </c>
      <c r="C19" s="31">
        <v>2.4490566705800694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60.438602470015383</v>
      </c>
    </row>
    <row r="22" spans="1:3" x14ac:dyDescent="0.25">
      <c r="A22" s="20"/>
      <c r="B22" s="21" t="s">
        <v>15</v>
      </c>
      <c r="C22" s="31">
        <v>5.2499953866213529</v>
      </c>
    </row>
    <row r="23" spans="1:3" x14ac:dyDescent="0.25">
      <c r="A23" s="20"/>
      <c r="B23" s="21" t="s">
        <v>16</v>
      </c>
      <c r="C23" s="31">
        <v>38.754692925205411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0.47092000000000001</v>
      </c>
    </row>
    <row r="27" spans="1:3" x14ac:dyDescent="0.25">
      <c r="A27" s="20"/>
      <c r="B27" s="21" t="s">
        <v>20</v>
      </c>
      <c r="C27" s="31">
        <v>9.1259399999999999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6.8370541581886197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89.547203613424458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8.8519370158479855E-4</v>
      </c>
    </row>
    <row r="39" spans="1:3" x14ac:dyDescent="0.25">
      <c r="A39" s="20" t="s">
        <v>10</v>
      </c>
      <c r="B39" s="21" t="s">
        <v>29</v>
      </c>
      <c r="C39" s="32">
        <f>C35/C42</f>
        <v>1.0741324938335847E-3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74435</v>
      </c>
    </row>
    <row r="42" spans="1:3" ht="15.75" thickBot="1" x14ac:dyDescent="0.3">
      <c r="A42" s="33"/>
      <c r="B42" s="34" t="s">
        <v>92</v>
      </c>
      <c r="C42" s="35">
        <v>83367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0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102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15.93747751622827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15.93747751622827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1.6372833874000001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1.6372833874000001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1.4651734857566203</v>
      </c>
    </row>
    <row r="17" spans="1:3" ht="30" x14ac:dyDescent="0.25">
      <c r="A17" s="20" t="s">
        <v>8</v>
      </c>
      <c r="B17" s="27" t="s">
        <v>9</v>
      </c>
      <c r="C17" s="31">
        <v>0.96615588887222037</v>
      </c>
    </row>
    <row r="18" spans="1:3" x14ac:dyDescent="0.25">
      <c r="A18" s="20" t="s">
        <v>10</v>
      </c>
      <c r="B18" s="27" t="s">
        <v>11</v>
      </c>
      <c r="C18" s="31">
        <v>1.75968844E-5</v>
      </c>
    </row>
    <row r="19" spans="1:3" x14ac:dyDescent="0.25">
      <c r="A19" s="20" t="s">
        <v>12</v>
      </c>
      <c r="B19" s="21" t="s">
        <v>13</v>
      </c>
      <c r="C19" s="31">
        <v>0.499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41.105440046683796</v>
      </c>
    </row>
    <row r="22" spans="1:3" x14ac:dyDescent="0.25">
      <c r="A22" s="20"/>
      <c r="B22" s="21" t="s">
        <v>15</v>
      </c>
      <c r="C22" s="31">
        <v>3.6741723523766008</v>
      </c>
    </row>
    <row r="23" spans="1:3" x14ac:dyDescent="0.25">
      <c r="A23" s="20"/>
      <c r="B23" s="21" t="s">
        <v>16</v>
      </c>
      <c r="C23" s="31">
        <v>36.526588978233796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7.5680000000000011E-2</v>
      </c>
    </row>
    <row r="27" spans="1:3" x14ac:dyDescent="0.25">
      <c r="A27" s="20"/>
      <c r="B27" s="21" t="s">
        <v>20</v>
      </c>
      <c r="C27" s="31">
        <v>0.73641999999999974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9.2578716073400014E-2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60.145374436068685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3.5792515024762016E-4</v>
      </c>
    </row>
    <row r="39" spans="1:3" x14ac:dyDescent="0.25">
      <c r="A39" s="20" t="s">
        <v>10</v>
      </c>
      <c r="B39" s="21" t="s">
        <v>29</v>
      </c>
      <c r="C39" s="32">
        <f>C35/C42</f>
        <v>5.5651514629718882E-4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117543</v>
      </c>
    </row>
    <row r="42" spans="1:3" ht="15.75" thickBot="1" x14ac:dyDescent="0.3">
      <c r="A42" s="33"/>
      <c r="B42" s="34" t="s">
        <v>92</v>
      </c>
      <c r="C42" s="35">
        <v>108075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17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103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23.758563797586692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23.758563797586692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0.98898029399999998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0.98898029399999998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11.024953694366161</v>
      </c>
    </row>
    <row r="17" spans="1:3" ht="30" x14ac:dyDescent="0.25">
      <c r="A17" s="20" t="s">
        <v>8</v>
      </c>
      <c r="B17" s="27" t="s">
        <v>9</v>
      </c>
      <c r="C17" s="31">
        <v>7.3204902144616408</v>
      </c>
    </row>
    <row r="18" spans="1:3" x14ac:dyDescent="0.25">
      <c r="A18" s="20" t="s">
        <v>10</v>
      </c>
      <c r="B18" s="27" t="s">
        <v>11</v>
      </c>
      <c r="C18" s="31">
        <v>0.19377961325680443</v>
      </c>
    </row>
    <row r="19" spans="1:3" x14ac:dyDescent="0.25">
      <c r="A19" s="20" t="s">
        <v>12</v>
      </c>
      <c r="B19" s="21" t="s">
        <v>13</v>
      </c>
      <c r="C19" s="31">
        <v>3.5106838666477156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72.982658292139874</v>
      </c>
    </row>
    <row r="22" spans="1:3" x14ac:dyDescent="0.25">
      <c r="A22" s="20"/>
      <c r="B22" s="21" t="s">
        <v>15</v>
      </c>
      <c r="C22" s="31">
        <v>7.1051516479529413</v>
      </c>
    </row>
    <row r="23" spans="1:3" x14ac:dyDescent="0.25">
      <c r="A23" s="20"/>
      <c r="B23" s="21" t="s">
        <v>16</v>
      </c>
      <c r="C23" s="31">
        <v>49.405174690781742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0.38707000000000003</v>
      </c>
    </row>
    <row r="27" spans="1:3" x14ac:dyDescent="0.25">
      <c r="A27" s="20"/>
      <c r="B27" s="21" t="s">
        <v>20</v>
      </c>
      <c r="C27" s="31">
        <v>9.1559899999999992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6.9292719534051885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108.75515607809272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9.6420859356660964E-4</v>
      </c>
    </row>
    <row r="39" spans="1:3" x14ac:dyDescent="0.25">
      <c r="A39" s="20" t="s">
        <v>10</v>
      </c>
      <c r="B39" s="21" t="s">
        <v>29</v>
      </c>
      <c r="C39" s="32">
        <f>C35/C42</f>
        <v>1.0604000183120474E-3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83284</v>
      </c>
    </row>
    <row r="42" spans="1:3" ht="15.75" thickBot="1" x14ac:dyDescent="0.3">
      <c r="A42" s="33"/>
      <c r="B42" s="34" t="s">
        <v>92</v>
      </c>
      <c r="C42" s="35">
        <v>102560.5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0" activePane="bottomLeft" state="frozen"/>
      <selection activeCell="C42" sqref="C42"/>
      <selection pane="bottomLeft" activeCell="B48" sqref="B48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104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0.56308000000000002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0.56308000000000002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0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0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0</v>
      </c>
    </row>
    <row r="17" spans="1:3" ht="30" x14ac:dyDescent="0.25">
      <c r="A17" s="20" t="s">
        <v>8</v>
      </c>
      <c r="B17" s="27" t="s">
        <v>9</v>
      </c>
      <c r="C17" s="31">
        <v>0</v>
      </c>
    </row>
    <row r="18" spans="1:3" x14ac:dyDescent="0.25">
      <c r="A18" s="20" t="s">
        <v>10</v>
      </c>
      <c r="B18" s="27" t="s">
        <v>11</v>
      </c>
      <c r="C18" s="31">
        <v>0</v>
      </c>
    </row>
    <row r="19" spans="1:3" x14ac:dyDescent="0.25">
      <c r="A19" s="20" t="s">
        <v>12</v>
      </c>
      <c r="B19" s="21" t="s">
        <v>13</v>
      </c>
      <c r="C19" s="31">
        <v>0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0.29525000000000001</v>
      </c>
    </row>
    <row r="22" spans="1:3" x14ac:dyDescent="0.25">
      <c r="A22" s="20"/>
      <c r="B22" s="21" t="s">
        <v>15</v>
      </c>
      <c r="C22" s="31">
        <v>0</v>
      </c>
    </row>
    <row r="23" spans="1:3" x14ac:dyDescent="0.25">
      <c r="A23" s="20"/>
      <c r="B23" s="21" t="s">
        <v>16</v>
      </c>
      <c r="C23" s="31">
        <v>0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0</v>
      </c>
    </row>
    <row r="27" spans="1:3" x14ac:dyDescent="0.25">
      <c r="A27" s="20"/>
      <c r="B27" s="21" t="s">
        <v>20</v>
      </c>
      <c r="C27" s="31">
        <v>0.29525000000000001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0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0.85833000000000004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3.7852564102564104E-4</v>
      </c>
    </row>
    <row r="39" spans="1:3" x14ac:dyDescent="0.25">
      <c r="A39" s="20" t="s">
        <v>10</v>
      </c>
      <c r="B39" s="21" t="s">
        <v>29</v>
      </c>
      <c r="C39" s="32">
        <f>C35/C42</f>
        <v>1.0273249551166967E-3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780</v>
      </c>
    </row>
    <row r="42" spans="1:3" ht="15.75" thickBot="1" x14ac:dyDescent="0.3">
      <c r="A42" s="33"/>
      <c r="B42" s="34" t="s">
        <v>92</v>
      </c>
      <c r="C42" s="35">
        <v>835.5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rightToLeft="1" workbookViewId="0">
      <pane ySplit="6" topLeftCell="A43" activePane="bottomLeft" state="frozen"/>
      <selection pane="bottomLeft" activeCell="D71" sqref="D71"/>
    </sheetView>
  </sheetViews>
  <sheetFormatPr defaultRowHeight="15" x14ac:dyDescent="0.25"/>
  <cols>
    <col min="1" max="1" width="4" style="3" customWidth="1"/>
    <col min="2" max="2" width="10.875" style="3" customWidth="1"/>
    <col min="3" max="3" width="34.375" style="3" bestFit="1" customWidth="1"/>
    <col min="4" max="4" width="10.375" style="3" customWidth="1"/>
    <col min="5" max="16384" width="9" style="3"/>
  </cols>
  <sheetData>
    <row r="1" spans="1:4" x14ac:dyDescent="0.25">
      <c r="A1" s="1" t="s">
        <v>86</v>
      </c>
      <c r="B1" s="1"/>
      <c r="C1" s="1"/>
      <c r="D1" s="1"/>
    </row>
    <row r="2" spans="1:4" x14ac:dyDescent="0.25">
      <c r="A2" s="36"/>
      <c r="B2" s="37"/>
      <c r="C2" s="6"/>
    </row>
    <row r="3" spans="1:4" x14ac:dyDescent="0.25">
      <c r="A3" s="7" t="s">
        <v>90</v>
      </c>
      <c r="B3" s="37"/>
      <c r="C3" s="6"/>
    </row>
    <row r="4" spans="1:4" x14ac:dyDescent="0.25">
      <c r="A4" s="37"/>
      <c r="B4" s="37"/>
      <c r="C4" s="38"/>
    </row>
    <row r="5" spans="1:4" ht="15.75" thickBot="1" x14ac:dyDescent="0.3">
      <c r="A5" s="7" t="s">
        <v>87</v>
      </c>
      <c r="B5" s="37"/>
      <c r="C5" s="38"/>
    </row>
    <row r="6" spans="1:4" x14ac:dyDescent="0.25">
      <c r="A6" s="39" t="s">
        <v>33</v>
      </c>
      <c r="B6" s="40"/>
      <c r="C6" s="41"/>
      <c r="D6" s="42" t="s">
        <v>0</v>
      </c>
    </row>
    <row r="7" spans="1:4" x14ac:dyDescent="0.25">
      <c r="A7" s="43" t="s">
        <v>34</v>
      </c>
      <c r="B7" s="44"/>
      <c r="C7" s="45"/>
      <c r="D7" s="46"/>
    </row>
    <row r="8" spans="1:4" x14ac:dyDescent="0.25">
      <c r="A8" s="47"/>
      <c r="B8" s="48">
        <v>1</v>
      </c>
      <c r="C8" s="49" t="s">
        <v>35</v>
      </c>
      <c r="D8" s="50">
        <v>0</v>
      </c>
    </row>
    <row r="9" spans="1:4" x14ac:dyDescent="0.25">
      <c r="A9" s="47"/>
      <c r="B9" s="48">
        <v>2</v>
      </c>
      <c r="C9" s="49" t="s">
        <v>35</v>
      </c>
      <c r="D9" s="50">
        <v>0</v>
      </c>
    </row>
    <row r="10" spans="1:4" x14ac:dyDescent="0.25">
      <c r="A10" s="47"/>
      <c r="B10" s="48">
        <v>3</v>
      </c>
      <c r="C10" s="49" t="s">
        <v>35</v>
      </c>
      <c r="D10" s="50">
        <v>0</v>
      </c>
    </row>
    <row r="11" spans="1:4" x14ac:dyDescent="0.25">
      <c r="A11" s="51" t="s">
        <v>36</v>
      </c>
      <c r="B11" s="52"/>
      <c r="C11" s="53"/>
      <c r="D11" s="46"/>
    </row>
    <row r="12" spans="1:4" x14ac:dyDescent="0.25">
      <c r="A12" s="54"/>
      <c r="B12" s="55">
        <v>1</v>
      </c>
      <c r="C12" s="49" t="s">
        <v>37</v>
      </c>
      <c r="D12" s="50">
        <v>473.63055069801425</v>
      </c>
    </row>
    <row r="13" spans="1:4" x14ac:dyDescent="0.25">
      <c r="A13" s="54"/>
      <c r="B13" s="48">
        <v>2</v>
      </c>
      <c r="C13" s="49" t="s">
        <v>38</v>
      </c>
      <c r="D13" s="50">
        <v>59.300655797139974</v>
      </c>
    </row>
    <row r="14" spans="1:4" x14ac:dyDescent="0.25">
      <c r="A14" s="54"/>
      <c r="B14" s="55">
        <v>3</v>
      </c>
      <c r="C14" s="49" t="s">
        <v>35</v>
      </c>
      <c r="D14" s="50">
        <v>0</v>
      </c>
    </row>
    <row r="15" spans="1:4" x14ac:dyDescent="0.25">
      <c r="A15" s="54"/>
      <c r="B15" s="48">
        <v>4</v>
      </c>
      <c r="C15" s="49" t="s">
        <v>35</v>
      </c>
      <c r="D15" s="50">
        <v>0</v>
      </c>
    </row>
    <row r="16" spans="1:4" x14ac:dyDescent="0.25">
      <c r="A16" s="54"/>
      <c r="B16" s="55">
        <v>5</v>
      </c>
      <c r="C16" s="49" t="s">
        <v>35</v>
      </c>
      <c r="D16" s="50">
        <v>0</v>
      </c>
    </row>
    <row r="17" spans="1:4" x14ac:dyDescent="0.25">
      <c r="A17" s="54"/>
      <c r="B17" s="48">
        <v>6</v>
      </c>
      <c r="C17" s="49" t="s">
        <v>35</v>
      </c>
      <c r="D17" s="50">
        <v>0</v>
      </c>
    </row>
    <row r="18" spans="1:4" x14ac:dyDescent="0.25">
      <c r="A18" s="54"/>
      <c r="B18" s="55">
        <v>7</v>
      </c>
      <c r="C18" s="49" t="s">
        <v>35</v>
      </c>
      <c r="D18" s="50">
        <v>0</v>
      </c>
    </row>
    <row r="19" spans="1:4" x14ac:dyDescent="0.25">
      <c r="A19" s="54"/>
      <c r="B19" s="48">
        <v>8</v>
      </c>
      <c r="C19" s="49" t="s">
        <v>35</v>
      </c>
      <c r="D19" s="50">
        <v>0</v>
      </c>
    </row>
    <row r="20" spans="1:4" x14ac:dyDescent="0.25">
      <c r="A20" s="56" t="s">
        <v>39</v>
      </c>
      <c r="B20" s="52"/>
      <c r="C20" s="57"/>
      <c r="D20" s="58">
        <f>SUM(D12:D19)</f>
        <v>532.93120649515424</v>
      </c>
    </row>
    <row r="21" spans="1:4" x14ac:dyDescent="0.25">
      <c r="A21" s="56"/>
      <c r="B21" s="59"/>
      <c r="C21" s="59"/>
      <c r="D21" s="46"/>
    </row>
    <row r="22" spans="1:4" x14ac:dyDescent="0.25">
      <c r="A22" s="56" t="s">
        <v>40</v>
      </c>
      <c r="B22" s="59"/>
      <c r="C22" s="45"/>
      <c r="D22" s="46"/>
    </row>
    <row r="23" spans="1:4" x14ac:dyDescent="0.25">
      <c r="A23" s="56" t="s">
        <v>34</v>
      </c>
      <c r="B23" s="59"/>
      <c r="C23" s="53"/>
      <c r="D23" s="46"/>
    </row>
    <row r="24" spans="1:4" x14ac:dyDescent="0.25">
      <c r="A24" s="60"/>
      <c r="B24" s="49">
        <v>1</v>
      </c>
      <c r="C24" s="49" t="s">
        <v>35</v>
      </c>
      <c r="D24" s="50">
        <v>0</v>
      </c>
    </row>
    <row r="25" spans="1:4" x14ac:dyDescent="0.25">
      <c r="A25" s="60"/>
      <c r="B25" s="49">
        <v>2</v>
      </c>
      <c r="C25" s="49" t="s">
        <v>35</v>
      </c>
      <c r="D25" s="50">
        <v>0</v>
      </c>
    </row>
    <row r="26" spans="1:4" x14ac:dyDescent="0.25">
      <c r="A26" s="60"/>
      <c r="B26" s="49">
        <v>3</v>
      </c>
      <c r="C26" s="49" t="s">
        <v>35</v>
      </c>
      <c r="D26" s="50">
        <v>0</v>
      </c>
    </row>
    <row r="27" spans="1:4" x14ac:dyDescent="0.25">
      <c r="A27" s="56" t="s">
        <v>36</v>
      </c>
      <c r="B27" s="59"/>
      <c r="C27" s="53"/>
      <c r="D27" s="46"/>
    </row>
    <row r="28" spans="1:4" x14ac:dyDescent="0.25">
      <c r="A28" s="60"/>
      <c r="B28" s="49">
        <v>1</v>
      </c>
      <c r="C28" s="49" t="s">
        <v>41</v>
      </c>
      <c r="D28" s="50">
        <v>10.587419544800003</v>
      </c>
    </row>
    <row r="29" spans="1:4" x14ac:dyDescent="0.25">
      <c r="A29" s="60"/>
      <c r="B29" s="49">
        <v>2</v>
      </c>
      <c r="C29" s="49" t="s">
        <v>42</v>
      </c>
      <c r="D29" s="50">
        <v>9.9099999999999984</v>
      </c>
    </row>
    <row r="30" spans="1:4" x14ac:dyDescent="0.25">
      <c r="A30" s="60"/>
      <c r="B30" s="49">
        <v>3</v>
      </c>
      <c r="C30" s="49" t="s">
        <v>43</v>
      </c>
      <c r="D30" s="50">
        <v>1.5854520760000002</v>
      </c>
    </row>
    <row r="31" spans="1:4" x14ac:dyDescent="0.25">
      <c r="A31" s="60"/>
      <c r="B31" s="49">
        <v>4</v>
      </c>
      <c r="C31" s="49" t="s">
        <v>44</v>
      </c>
      <c r="D31" s="50">
        <v>0.66</v>
      </c>
    </row>
    <row r="32" spans="1:4" x14ac:dyDescent="0.25">
      <c r="A32" s="60"/>
      <c r="B32" s="49">
        <v>5</v>
      </c>
      <c r="C32" s="49" t="s">
        <v>37</v>
      </c>
      <c r="D32" s="50">
        <v>0.41358125559999959</v>
      </c>
    </row>
    <row r="33" spans="1:4" x14ac:dyDescent="0.25">
      <c r="A33" s="60"/>
      <c r="B33" s="49">
        <v>6</v>
      </c>
      <c r="C33" s="49" t="s">
        <v>35</v>
      </c>
      <c r="D33" s="50">
        <v>0</v>
      </c>
    </row>
    <row r="34" spans="1:4" x14ac:dyDescent="0.25">
      <c r="A34" s="60"/>
      <c r="B34" s="49">
        <v>7</v>
      </c>
      <c r="C34" s="49" t="s">
        <v>35</v>
      </c>
      <c r="D34" s="50">
        <v>0</v>
      </c>
    </row>
    <row r="35" spans="1:4" x14ac:dyDescent="0.25">
      <c r="A35" s="60"/>
      <c r="B35" s="49">
        <v>8</v>
      </c>
      <c r="C35" s="49" t="s">
        <v>35</v>
      </c>
      <c r="D35" s="50">
        <v>0</v>
      </c>
    </row>
    <row r="36" spans="1:4" x14ac:dyDescent="0.25">
      <c r="A36" s="56" t="s">
        <v>45</v>
      </c>
      <c r="B36" s="52"/>
      <c r="C36" s="57"/>
      <c r="D36" s="58">
        <f>SUM(D28:D35)</f>
        <v>23.156452876400003</v>
      </c>
    </row>
    <row r="37" spans="1:4" x14ac:dyDescent="0.25">
      <c r="A37" s="56"/>
      <c r="B37" s="59"/>
      <c r="C37" s="59"/>
      <c r="D37" s="46"/>
    </row>
    <row r="38" spans="1:4" x14ac:dyDescent="0.25">
      <c r="A38" s="56" t="s">
        <v>46</v>
      </c>
      <c r="B38" s="52"/>
      <c r="C38" s="57"/>
      <c r="D38" s="46"/>
    </row>
    <row r="39" spans="1:4" ht="14.25" customHeight="1" x14ac:dyDescent="0.25">
      <c r="A39" s="54"/>
      <c r="B39" s="55">
        <v>1</v>
      </c>
      <c r="C39" s="61" t="s">
        <v>47</v>
      </c>
      <c r="D39" s="50">
        <v>37.578156663148846</v>
      </c>
    </row>
    <row r="40" spans="1:4" x14ac:dyDescent="0.25">
      <c r="A40" s="54"/>
      <c r="B40" s="55">
        <v>2</v>
      </c>
      <c r="C40" s="61" t="s">
        <v>48</v>
      </c>
      <c r="D40" s="50">
        <v>29.464860000000005</v>
      </c>
    </row>
    <row r="41" spans="1:4" x14ac:dyDescent="0.25">
      <c r="A41" s="54"/>
      <c r="B41" s="55">
        <v>3</v>
      </c>
      <c r="C41" s="61" t="s">
        <v>49</v>
      </c>
      <c r="D41" s="50">
        <v>20.497923943049678</v>
      </c>
    </row>
    <row r="42" spans="1:4" x14ac:dyDescent="0.25">
      <c r="A42" s="54"/>
      <c r="B42" s="55">
        <v>4</v>
      </c>
      <c r="C42" s="61" t="s">
        <v>35</v>
      </c>
      <c r="D42" s="50">
        <v>0</v>
      </c>
    </row>
    <row r="43" spans="1:4" x14ac:dyDescent="0.25">
      <c r="A43" s="54"/>
      <c r="B43" s="55">
        <v>5</v>
      </c>
      <c r="C43" s="61" t="s">
        <v>35</v>
      </c>
      <c r="D43" s="50">
        <v>0</v>
      </c>
    </row>
    <row r="44" spans="1:4" x14ac:dyDescent="0.25">
      <c r="A44" s="54"/>
      <c r="B44" s="55">
        <v>6</v>
      </c>
      <c r="C44" s="61" t="s">
        <v>35</v>
      </c>
      <c r="D44" s="50">
        <v>0</v>
      </c>
    </row>
    <row r="45" spans="1:4" x14ac:dyDescent="0.25">
      <c r="A45" s="54"/>
      <c r="B45" s="55">
        <v>7</v>
      </c>
      <c r="C45" s="61" t="s">
        <v>35</v>
      </c>
      <c r="D45" s="50">
        <v>0</v>
      </c>
    </row>
    <row r="46" spans="1:4" x14ac:dyDescent="0.25">
      <c r="A46" s="54"/>
      <c r="B46" s="48">
        <v>8</v>
      </c>
      <c r="C46" s="61" t="s">
        <v>35</v>
      </c>
      <c r="D46" s="50">
        <v>0</v>
      </c>
    </row>
    <row r="47" spans="1:4" x14ac:dyDescent="0.25">
      <c r="A47" s="56" t="s">
        <v>50</v>
      </c>
      <c r="B47" s="52"/>
      <c r="C47" s="57"/>
      <c r="D47" s="58">
        <f>SUM(D39:D46)</f>
        <v>87.540940606198518</v>
      </c>
    </row>
    <row r="48" spans="1:4" x14ac:dyDescent="0.25">
      <c r="A48" s="56"/>
      <c r="B48" s="59"/>
      <c r="C48" s="59"/>
      <c r="D48" s="46"/>
    </row>
    <row r="49" spans="1:4" x14ac:dyDescent="0.25">
      <c r="A49" s="56" t="s">
        <v>51</v>
      </c>
      <c r="B49" s="52"/>
      <c r="C49" s="57"/>
      <c r="D49" s="46"/>
    </row>
    <row r="50" spans="1:4" x14ac:dyDescent="0.25">
      <c r="A50" s="54"/>
      <c r="B50" s="55">
        <v>1</v>
      </c>
      <c r="C50" s="61" t="s">
        <v>52</v>
      </c>
      <c r="D50" s="50">
        <v>10.191659712139908</v>
      </c>
    </row>
    <row r="51" spans="1:4" x14ac:dyDescent="0.25">
      <c r="A51" s="54"/>
      <c r="B51" s="55">
        <v>2</v>
      </c>
      <c r="C51" s="61" t="s">
        <v>53</v>
      </c>
      <c r="D51" s="50">
        <v>9.1754578064402779</v>
      </c>
    </row>
    <row r="52" spans="1:4" x14ac:dyDescent="0.25">
      <c r="A52" s="54"/>
      <c r="B52" s="55">
        <v>3</v>
      </c>
      <c r="C52" s="61" t="s">
        <v>54</v>
      </c>
      <c r="D52" s="50">
        <v>6.3597000000000001</v>
      </c>
    </row>
    <row r="53" spans="1:4" x14ac:dyDescent="0.25">
      <c r="A53" s="54"/>
      <c r="B53" s="55">
        <v>4</v>
      </c>
      <c r="C53" s="61" t="s">
        <v>55</v>
      </c>
      <c r="D53" s="50">
        <v>4.4210485500000001</v>
      </c>
    </row>
    <row r="54" spans="1:4" x14ac:dyDescent="0.25">
      <c r="A54" s="54"/>
      <c r="B54" s="55">
        <v>5</v>
      </c>
      <c r="C54" s="61" t="s">
        <v>56</v>
      </c>
      <c r="D54" s="50">
        <v>4.3728654753064014</v>
      </c>
    </row>
    <row r="55" spans="1:4" x14ac:dyDescent="0.25">
      <c r="A55" s="54"/>
      <c r="B55" s="55">
        <v>6</v>
      </c>
      <c r="C55" s="61" t="s">
        <v>57</v>
      </c>
      <c r="D55" s="50">
        <v>3.8319999999999999</v>
      </c>
    </row>
    <row r="56" spans="1:4" x14ac:dyDescent="0.25">
      <c r="A56" s="54"/>
      <c r="B56" s="55">
        <v>7</v>
      </c>
      <c r="C56" s="61" t="s">
        <v>58</v>
      </c>
      <c r="D56" s="50">
        <v>3.7264580024000002</v>
      </c>
    </row>
    <row r="57" spans="1:4" x14ac:dyDescent="0.25">
      <c r="A57" s="54"/>
      <c r="B57" s="55">
        <v>8</v>
      </c>
      <c r="C57" s="61" t="s">
        <v>35</v>
      </c>
      <c r="D57" s="50">
        <v>0</v>
      </c>
    </row>
    <row r="58" spans="1:4" x14ac:dyDescent="0.25">
      <c r="A58" s="56" t="s">
        <v>13</v>
      </c>
      <c r="B58" s="59"/>
      <c r="C58" s="59"/>
      <c r="D58" s="58">
        <f>SUM(D50:D57)</f>
        <v>42.079189546286585</v>
      </c>
    </row>
    <row r="59" spans="1:4" x14ac:dyDescent="0.25">
      <c r="A59" s="56"/>
      <c r="B59" s="59"/>
      <c r="C59" s="59"/>
      <c r="D59" s="46"/>
    </row>
    <row r="60" spans="1:4" x14ac:dyDescent="0.25">
      <c r="A60" s="56" t="s">
        <v>59</v>
      </c>
      <c r="B60" s="59"/>
      <c r="C60" s="59"/>
      <c r="D60" s="46"/>
    </row>
    <row r="61" spans="1:4" x14ac:dyDescent="0.25">
      <c r="A61" s="54"/>
      <c r="B61" s="55">
        <v>1</v>
      </c>
      <c r="C61" s="61" t="s">
        <v>37</v>
      </c>
      <c r="D61" s="50">
        <v>1.2022200000000001</v>
      </c>
    </row>
    <row r="62" spans="1:4" x14ac:dyDescent="0.25">
      <c r="A62" s="54"/>
      <c r="B62" s="55"/>
      <c r="C62" s="59" t="s">
        <v>60</v>
      </c>
      <c r="D62" s="58">
        <f>SUM(D61)</f>
        <v>1.2022200000000001</v>
      </c>
    </row>
    <row r="63" spans="1:4" x14ac:dyDescent="0.25">
      <c r="A63" s="56"/>
      <c r="B63" s="59"/>
      <c r="C63" s="61"/>
      <c r="D63" s="46"/>
    </row>
    <row r="64" spans="1:4" x14ac:dyDescent="0.25">
      <c r="A64" s="56" t="s">
        <v>61</v>
      </c>
      <c r="B64" s="59"/>
      <c r="C64" s="59"/>
      <c r="D64" s="46"/>
    </row>
    <row r="65" spans="1:4" x14ac:dyDescent="0.25">
      <c r="A65" s="54"/>
      <c r="B65" s="55">
        <v>1</v>
      </c>
      <c r="C65" s="61" t="s">
        <v>62</v>
      </c>
      <c r="D65" s="50"/>
    </row>
    <row r="66" spans="1:4" x14ac:dyDescent="0.25">
      <c r="A66" s="54"/>
      <c r="B66" s="55"/>
      <c r="C66" s="59" t="s">
        <v>25</v>
      </c>
      <c r="D66" s="58"/>
    </row>
    <row r="67" spans="1:4" x14ac:dyDescent="0.25">
      <c r="A67" s="54"/>
      <c r="B67" s="55"/>
      <c r="C67" s="59"/>
      <c r="D67" s="46"/>
    </row>
    <row r="68" spans="1:4" x14ac:dyDescent="0.25">
      <c r="A68" s="56"/>
      <c r="B68" s="59"/>
      <c r="C68" s="59" t="s">
        <v>63</v>
      </c>
      <c r="D68" s="58">
        <f>D20+D36+D47+D58+D62</f>
        <v>686.91000952403931</v>
      </c>
    </row>
    <row r="69" spans="1:4" x14ac:dyDescent="0.25">
      <c r="A69" s="56"/>
      <c r="B69" s="59"/>
      <c r="C69" s="59"/>
      <c r="D69" s="46"/>
    </row>
    <row r="70" spans="1:4" ht="15.75" thickBot="1" x14ac:dyDescent="0.3">
      <c r="A70" s="62"/>
      <c r="B70" s="63"/>
      <c r="C70" s="34" t="s">
        <v>30</v>
      </c>
      <c r="D70" s="64">
        <f>'מקפת משלימה- נספח 1'!C41</f>
        <v>1827551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rightToLeft="1" workbookViewId="0">
      <pane ySplit="6" topLeftCell="A34" activePane="bottomLeft" state="frozen"/>
      <selection pane="bottomLeft" activeCell="C63" sqref="C63"/>
    </sheetView>
  </sheetViews>
  <sheetFormatPr defaultRowHeight="15" x14ac:dyDescent="0.25"/>
  <cols>
    <col min="1" max="1" width="4.625" style="3" customWidth="1"/>
    <col min="2" max="2" width="48.25" style="3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1"/>
    </row>
    <row r="2" spans="1:3" x14ac:dyDescent="0.25">
      <c r="A2" s="36"/>
      <c r="B2" s="37"/>
      <c r="C2" s="65"/>
    </row>
    <row r="3" spans="1:3" x14ac:dyDescent="0.25">
      <c r="A3" s="7" t="s">
        <v>91</v>
      </c>
      <c r="B3" s="37"/>
      <c r="C3" s="65"/>
    </row>
    <row r="4" spans="1:3" x14ac:dyDescent="0.25">
      <c r="A4" s="37"/>
      <c r="B4" s="37"/>
      <c r="C4" s="37"/>
    </row>
    <row r="5" spans="1:3" ht="15.75" thickBot="1" x14ac:dyDescent="0.3">
      <c r="A5" s="7" t="s">
        <v>87</v>
      </c>
      <c r="B5" s="37"/>
      <c r="C5" s="37"/>
    </row>
    <row r="6" spans="1:3" x14ac:dyDescent="0.25">
      <c r="A6" s="66"/>
      <c r="B6" s="67"/>
      <c r="C6" s="68" t="s">
        <v>0</v>
      </c>
    </row>
    <row r="7" spans="1:3" x14ac:dyDescent="0.25">
      <c r="A7" s="56" t="s">
        <v>64</v>
      </c>
      <c r="B7" s="53"/>
      <c r="C7" s="69"/>
    </row>
    <row r="8" spans="1:3" x14ac:dyDescent="0.25">
      <c r="A8" s="54">
        <v>1</v>
      </c>
      <c r="B8" s="70" t="s">
        <v>44</v>
      </c>
      <c r="C8" s="71">
        <v>1885.4297937726981</v>
      </c>
    </row>
    <row r="9" spans="1:3" x14ac:dyDescent="0.25">
      <c r="A9" s="54">
        <v>2</v>
      </c>
      <c r="B9" s="70" t="s">
        <v>65</v>
      </c>
      <c r="C9" s="71">
        <v>220.72457221696473</v>
      </c>
    </row>
    <row r="10" spans="1:3" x14ac:dyDescent="0.25">
      <c r="A10" s="54">
        <v>3</v>
      </c>
      <c r="B10" s="70" t="s">
        <v>35</v>
      </c>
      <c r="C10" s="71">
        <v>0</v>
      </c>
    </row>
    <row r="11" spans="1:3" x14ac:dyDescent="0.25">
      <c r="A11" s="54">
        <v>4</v>
      </c>
      <c r="B11" s="70" t="s">
        <v>35</v>
      </c>
      <c r="C11" s="71">
        <v>0</v>
      </c>
    </row>
    <row r="12" spans="1:3" x14ac:dyDescent="0.25">
      <c r="A12" s="54">
        <v>5</v>
      </c>
      <c r="B12" s="70" t="s">
        <v>35</v>
      </c>
      <c r="C12" s="71">
        <v>0</v>
      </c>
    </row>
    <row r="13" spans="1:3" x14ac:dyDescent="0.25">
      <c r="A13" s="54">
        <v>6</v>
      </c>
      <c r="B13" s="70" t="s">
        <v>35</v>
      </c>
      <c r="C13" s="71">
        <v>0</v>
      </c>
    </row>
    <row r="14" spans="1:3" x14ac:dyDescent="0.25">
      <c r="A14" s="54">
        <v>7</v>
      </c>
      <c r="B14" s="70" t="s">
        <v>35</v>
      </c>
      <c r="C14" s="71">
        <v>0</v>
      </c>
    </row>
    <row r="15" spans="1:3" x14ac:dyDescent="0.25">
      <c r="A15" s="54">
        <v>8</v>
      </c>
      <c r="B15" s="70" t="s">
        <v>35</v>
      </c>
      <c r="C15" s="71">
        <v>0</v>
      </c>
    </row>
    <row r="16" spans="1:3" x14ac:dyDescent="0.25">
      <c r="A16" s="43" t="s">
        <v>66</v>
      </c>
      <c r="B16" s="70"/>
      <c r="C16" s="72">
        <f>SUM(C8:C15)</f>
        <v>2106.1543659896629</v>
      </c>
    </row>
    <row r="17" spans="1:3" x14ac:dyDescent="0.25">
      <c r="A17" s="73"/>
      <c r="B17" s="74"/>
      <c r="C17" s="75"/>
    </row>
    <row r="18" spans="1:3" x14ac:dyDescent="0.25">
      <c r="A18" s="43" t="s">
        <v>67</v>
      </c>
      <c r="B18" s="70"/>
      <c r="C18" s="75"/>
    </row>
    <row r="19" spans="1:3" x14ac:dyDescent="0.25">
      <c r="A19" s="54">
        <v>1</v>
      </c>
      <c r="B19" s="70" t="s">
        <v>37</v>
      </c>
      <c r="C19" s="71"/>
    </row>
    <row r="20" spans="1:3" x14ac:dyDescent="0.25">
      <c r="A20" s="56" t="s">
        <v>68</v>
      </c>
      <c r="B20" s="53"/>
      <c r="C20" s="72"/>
    </row>
    <row r="21" spans="1:3" x14ac:dyDescent="0.25">
      <c r="A21" s="60"/>
      <c r="B21" s="76"/>
      <c r="C21" s="75"/>
    </row>
    <row r="22" spans="1:3" x14ac:dyDescent="0.25">
      <c r="A22" s="51" t="s">
        <v>69</v>
      </c>
      <c r="B22" s="77"/>
      <c r="C22" s="75"/>
    </row>
    <row r="23" spans="1:3" x14ac:dyDescent="0.25">
      <c r="A23" s="54">
        <v>1</v>
      </c>
      <c r="B23" s="70" t="s">
        <v>37</v>
      </c>
      <c r="C23" s="71"/>
    </row>
    <row r="24" spans="1:3" x14ac:dyDescent="0.25">
      <c r="A24" s="43" t="s">
        <v>18</v>
      </c>
      <c r="B24" s="70"/>
      <c r="C24" s="72"/>
    </row>
    <row r="25" spans="1:3" x14ac:dyDescent="0.25">
      <c r="A25" s="73"/>
      <c r="B25" s="70"/>
      <c r="C25" s="75"/>
    </row>
    <row r="26" spans="1:3" x14ac:dyDescent="0.25">
      <c r="A26" s="43" t="s">
        <v>70</v>
      </c>
      <c r="B26" s="70"/>
      <c r="C26" s="75"/>
    </row>
    <row r="27" spans="1:3" x14ac:dyDescent="0.25">
      <c r="A27" s="43" t="s">
        <v>71</v>
      </c>
      <c r="B27" s="74" t="s">
        <v>72</v>
      </c>
      <c r="C27" s="75"/>
    </row>
    <row r="28" spans="1:3" x14ac:dyDescent="0.25">
      <c r="A28" s="54">
        <v>1</v>
      </c>
      <c r="B28" s="70"/>
      <c r="C28" s="71"/>
    </row>
    <row r="29" spans="1:3" x14ac:dyDescent="0.25">
      <c r="A29" s="54">
        <v>2</v>
      </c>
      <c r="B29" s="70"/>
      <c r="C29" s="71"/>
    </row>
    <row r="30" spans="1:3" x14ac:dyDescent="0.25">
      <c r="A30" s="56" t="s">
        <v>73</v>
      </c>
      <c r="B30" s="78" t="s">
        <v>74</v>
      </c>
      <c r="C30" s="75"/>
    </row>
    <row r="31" spans="1:3" x14ac:dyDescent="0.25">
      <c r="A31" s="79">
        <v>1</v>
      </c>
      <c r="B31" s="77" t="s">
        <v>44</v>
      </c>
      <c r="C31" s="71">
        <v>91.171856315253109</v>
      </c>
    </row>
    <row r="32" spans="1:3" x14ac:dyDescent="0.25">
      <c r="A32" s="79">
        <v>2</v>
      </c>
      <c r="B32" s="77" t="s">
        <v>75</v>
      </c>
      <c r="C32" s="71">
        <v>24.702913530356678</v>
      </c>
    </row>
    <row r="33" spans="1:3" x14ac:dyDescent="0.25">
      <c r="A33" s="79">
        <v>3</v>
      </c>
      <c r="B33" s="77" t="s">
        <v>76</v>
      </c>
      <c r="C33" s="71">
        <v>21.367230099173106</v>
      </c>
    </row>
    <row r="34" spans="1:3" x14ac:dyDescent="0.25">
      <c r="A34" s="79">
        <v>4</v>
      </c>
      <c r="B34" s="77" t="s">
        <v>77</v>
      </c>
      <c r="C34" s="71">
        <v>17.891490072484029</v>
      </c>
    </row>
    <row r="35" spans="1:3" x14ac:dyDescent="0.25">
      <c r="A35" s="79">
        <v>5</v>
      </c>
      <c r="B35" s="77" t="s">
        <v>35</v>
      </c>
      <c r="C35" s="71">
        <v>0</v>
      </c>
    </row>
    <row r="36" spans="1:3" x14ac:dyDescent="0.25">
      <c r="A36" s="79">
        <v>6</v>
      </c>
      <c r="B36" s="77" t="s">
        <v>35</v>
      </c>
      <c r="C36" s="71">
        <v>0</v>
      </c>
    </row>
    <row r="37" spans="1:3" x14ac:dyDescent="0.25">
      <c r="A37" s="51" t="s">
        <v>78</v>
      </c>
      <c r="B37" s="76"/>
      <c r="C37" s="72">
        <f>SUM(C31:C36)</f>
        <v>155.13349001726692</v>
      </c>
    </row>
    <row r="38" spans="1:3" x14ac:dyDescent="0.25">
      <c r="A38" s="51"/>
      <c r="B38" s="77"/>
      <c r="C38" s="75"/>
    </row>
    <row r="39" spans="1:3" x14ac:dyDescent="0.25">
      <c r="A39" s="43" t="s">
        <v>79</v>
      </c>
      <c r="B39" s="70"/>
      <c r="C39" s="75"/>
    </row>
    <row r="40" spans="1:3" x14ac:dyDescent="0.25">
      <c r="A40" s="43" t="s">
        <v>71</v>
      </c>
      <c r="B40" s="74" t="s">
        <v>80</v>
      </c>
      <c r="C40" s="75"/>
    </row>
    <row r="41" spans="1:3" x14ac:dyDescent="0.25">
      <c r="A41" s="54">
        <v>1</v>
      </c>
      <c r="B41" s="53" t="s">
        <v>44</v>
      </c>
      <c r="C41" s="71">
        <v>19.741109999999999</v>
      </c>
    </row>
    <row r="42" spans="1:3" x14ac:dyDescent="0.25">
      <c r="A42" s="54">
        <v>2</v>
      </c>
      <c r="B42" s="53" t="s">
        <v>35</v>
      </c>
      <c r="C42" s="71">
        <v>0</v>
      </c>
    </row>
    <row r="43" spans="1:3" x14ac:dyDescent="0.25">
      <c r="A43" s="54">
        <v>3</v>
      </c>
      <c r="B43" s="53" t="s">
        <v>35</v>
      </c>
      <c r="C43" s="71">
        <v>0</v>
      </c>
    </row>
    <row r="44" spans="1:3" x14ac:dyDescent="0.25">
      <c r="A44" s="54">
        <v>4</v>
      </c>
      <c r="B44" s="53" t="s">
        <v>35</v>
      </c>
      <c r="C44" s="71">
        <v>0</v>
      </c>
    </row>
    <row r="45" spans="1:3" x14ac:dyDescent="0.25">
      <c r="A45" s="54">
        <v>5</v>
      </c>
      <c r="B45" s="53" t="s">
        <v>35</v>
      </c>
      <c r="C45" s="71">
        <v>0</v>
      </c>
    </row>
    <row r="46" spans="1:3" x14ac:dyDescent="0.25">
      <c r="A46" s="54">
        <v>6</v>
      </c>
      <c r="B46" s="53" t="s">
        <v>35</v>
      </c>
      <c r="C46" s="71">
        <v>0</v>
      </c>
    </row>
    <row r="47" spans="1:3" x14ac:dyDescent="0.25">
      <c r="A47" s="54">
        <v>7</v>
      </c>
      <c r="B47" s="53" t="s">
        <v>35</v>
      </c>
      <c r="C47" s="71">
        <v>0</v>
      </c>
    </row>
    <row r="48" spans="1:3" x14ac:dyDescent="0.25">
      <c r="A48" s="54">
        <v>8</v>
      </c>
      <c r="B48" s="53" t="s">
        <v>35</v>
      </c>
      <c r="C48" s="71">
        <v>0</v>
      </c>
    </row>
    <row r="49" spans="1:5" x14ac:dyDescent="0.25">
      <c r="A49" s="56" t="s">
        <v>73</v>
      </c>
      <c r="B49" s="74" t="s">
        <v>81</v>
      </c>
      <c r="C49" s="75"/>
    </row>
    <row r="50" spans="1:5" x14ac:dyDescent="0.25">
      <c r="A50" s="79">
        <v>1</v>
      </c>
      <c r="B50" s="53" t="s">
        <v>44</v>
      </c>
      <c r="C50" s="71">
        <v>223.53720000000004</v>
      </c>
    </row>
    <row r="51" spans="1:5" x14ac:dyDescent="0.25">
      <c r="A51" s="79">
        <v>2</v>
      </c>
      <c r="B51" s="53" t="s">
        <v>82</v>
      </c>
      <c r="C51" s="71">
        <v>80.595889999999983</v>
      </c>
    </row>
    <row r="52" spans="1:5" x14ac:dyDescent="0.25">
      <c r="A52" s="79">
        <v>3</v>
      </c>
      <c r="B52" s="53" t="s">
        <v>83</v>
      </c>
      <c r="C52" s="71">
        <v>36.635089999999998</v>
      </c>
    </row>
    <row r="53" spans="1:5" x14ac:dyDescent="0.25">
      <c r="A53" s="79">
        <v>4</v>
      </c>
      <c r="B53" s="53" t="s">
        <v>35</v>
      </c>
      <c r="C53" s="71">
        <v>0</v>
      </c>
    </row>
    <row r="54" spans="1:5" x14ac:dyDescent="0.25">
      <c r="A54" s="79">
        <v>5</v>
      </c>
      <c r="B54" s="53" t="s">
        <v>35</v>
      </c>
      <c r="C54" s="71">
        <v>0</v>
      </c>
    </row>
    <row r="55" spans="1:5" x14ac:dyDescent="0.25">
      <c r="A55" s="79">
        <v>6</v>
      </c>
      <c r="B55" s="53" t="s">
        <v>35</v>
      </c>
      <c r="C55" s="71">
        <v>0</v>
      </c>
    </row>
    <row r="56" spans="1:5" x14ac:dyDescent="0.25">
      <c r="A56" s="79">
        <v>7</v>
      </c>
      <c r="B56" s="53" t="s">
        <v>35</v>
      </c>
      <c r="C56" s="71">
        <v>0</v>
      </c>
    </row>
    <row r="57" spans="1:5" x14ac:dyDescent="0.25">
      <c r="A57" s="79">
        <v>8</v>
      </c>
      <c r="B57" s="53" t="s">
        <v>35</v>
      </c>
      <c r="C57" s="71">
        <v>0</v>
      </c>
    </row>
    <row r="58" spans="1:5" x14ac:dyDescent="0.25">
      <c r="A58" s="56" t="s">
        <v>84</v>
      </c>
      <c r="B58" s="76"/>
      <c r="C58" s="72">
        <f>SUM(C41:C57)</f>
        <v>360.50929000000002</v>
      </c>
    </row>
    <row r="59" spans="1:5" x14ac:dyDescent="0.25">
      <c r="A59" s="60"/>
      <c r="B59" s="76"/>
      <c r="C59" s="72"/>
    </row>
    <row r="60" spans="1:5" x14ac:dyDescent="0.25">
      <c r="A60" s="51" t="s">
        <v>85</v>
      </c>
      <c r="B60" s="77"/>
      <c r="C60" s="72">
        <f>C16+C37+C58</f>
        <v>2621.7971460069298</v>
      </c>
      <c r="E60" s="80"/>
    </row>
    <row r="61" spans="1:5" x14ac:dyDescent="0.25">
      <c r="A61" s="60"/>
      <c r="B61" s="76"/>
      <c r="C61" s="75"/>
    </row>
    <row r="62" spans="1:5" ht="15.75" thickBot="1" x14ac:dyDescent="0.3">
      <c r="A62" s="34" t="s">
        <v>30</v>
      </c>
      <c r="B62" s="81"/>
      <c r="C62" s="82">
        <f>'מקפת משלימה- נספח 1'!C41</f>
        <v>1827551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17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93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228.84313129836983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228.84313129836983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7.4143171560000001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7.4143171560000001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31.095711242111388</v>
      </c>
    </row>
    <row r="17" spans="1:3" ht="30" x14ac:dyDescent="0.25">
      <c r="A17" s="20" t="s">
        <v>8</v>
      </c>
      <c r="B17" s="27" t="s">
        <v>9</v>
      </c>
      <c r="C17" s="31">
        <v>31.031457911319389</v>
      </c>
    </row>
    <row r="18" spans="1:3" x14ac:dyDescent="0.25">
      <c r="A18" s="20" t="s">
        <v>10</v>
      </c>
      <c r="B18" s="27" t="s">
        <v>11</v>
      </c>
      <c r="C18" s="31">
        <v>6.4253330791999991E-2</v>
      </c>
    </row>
    <row r="19" spans="1:3" x14ac:dyDescent="0.25">
      <c r="A19" s="20" t="s">
        <v>12</v>
      </c>
      <c r="B19" s="21" t="s">
        <v>13</v>
      </c>
      <c r="C19" s="31">
        <v>0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1560.3770486704823</v>
      </c>
    </row>
    <row r="22" spans="1:3" x14ac:dyDescent="0.25">
      <c r="A22" s="20"/>
      <c r="B22" s="21" t="s">
        <v>15</v>
      </c>
      <c r="C22" s="31">
        <v>126.11488095971272</v>
      </c>
    </row>
    <row r="23" spans="1:3" x14ac:dyDescent="0.25">
      <c r="A23" s="20"/>
      <c r="B23" s="21" t="s">
        <v>16</v>
      </c>
      <c r="C23" s="31">
        <v>1193.9709975820458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10.94192</v>
      </c>
    </row>
    <row r="27" spans="1:3" x14ac:dyDescent="0.25">
      <c r="A27" s="20"/>
      <c r="B27" s="21" t="s">
        <v>20</v>
      </c>
      <c r="C27" s="31">
        <v>145.01569000000001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84.333560128723676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1.2022200000000001</v>
      </c>
    </row>
    <row r="32" spans="1:3" x14ac:dyDescent="0.25">
      <c r="A32" s="20" t="s">
        <v>8</v>
      </c>
      <c r="B32" s="21" t="s">
        <v>24</v>
      </c>
      <c r="C32" s="31">
        <v>1.2022200000000001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1828.9324283669634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1.7622849413499134E-3</v>
      </c>
    </row>
    <row r="39" spans="1:3" x14ac:dyDescent="0.25">
      <c r="A39" s="20" t="s">
        <v>10</v>
      </c>
      <c r="B39" s="21" t="s">
        <v>29</v>
      </c>
      <c r="C39" s="32">
        <f>C35/C42</f>
        <v>2.1152555325019613E-3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903037</v>
      </c>
    </row>
    <row r="42" spans="1:3" ht="15.75" thickBot="1" x14ac:dyDescent="0.3">
      <c r="A42" s="33"/>
      <c r="B42" s="34" t="s">
        <v>92</v>
      </c>
      <c r="C42" s="35">
        <v>864639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pane ySplit="7" topLeftCell="A17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94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3.5509899999999996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3.5509899999999996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0.24000000000000002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0.24000000000000002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0</v>
      </c>
    </row>
    <row r="17" spans="1:3" ht="30" x14ac:dyDescent="0.25">
      <c r="A17" s="20" t="s">
        <v>8</v>
      </c>
      <c r="B17" s="27" t="s">
        <v>9</v>
      </c>
      <c r="C17" s="31">
        <v>0</v>
      </c>
    </row>
    <row r="18" spans="1:3" x14ac:dyDescent="0.25">
      <c r="A18" s="20" t="s">
        <v>10</v>
      </c>
      <c r="B18" s="27" t="s">
        <v>11</v>
      </c>
      <c r="C18" s="31">
        <v>0</v>
      </c>
    </row>
    <row r="19" spans="1:3" x14ac:dyDescent="0.25">
      <c r="A19" s="20" t="s">
        <v>12</v>
      </c>
      <c r="B19" s="21" t="s">
        <v>13</v>
      </c>
      <c r="C19" s="31">
        <v>0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5.8676700000000004</v>
      </c>
    </row>
    <row r="22" spans="1:3" x14ac:dyDescent="0.25">
      <c r="A22" s="20"/>
      <c r="B22" s="21" t="s">
        <v>15</v>
      </c>
      <c r="C22" s="31">
        <v>0</v>
      </c>
    </row>
    <row r="23" spans="1:3" x14ac:dyDescent="0.25">
      <c r="A23" s="20"/>
      <c r="B23" s="21" t="s">
        <v>16</v>
      </c>
      <c r="C23" s="31">
        <v>0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-2.9999999999999997E-5</v>
      </c>
    </row>
    <row r="27" spans="1:3" x14ac:dyDescent="0.25">
      <c r="A27" s="20"/>
      <c r="B27" s="21" t="s">
        <v>20</v>
      </c>
      <c r="C27" s="31">
        <v>5.8677000000000001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0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4" x14ac:dyDescent="0.25">
      <c r="A33" s="20" t="s">
        <v>10</v>
      </c>
      <c r="B33" s="21" t="s">
        <v>25</v>
      </c>
      <c r="C33" s="31"/>
    </row>
    <row r="34" spans="1:4" x14ac:dyDescent="0.25">
      <c r="A34" s="20"/>
      <c r="B34" s="21"/>
      <c r="C34" s="85"/>
    </row>
    <row r="35" spans="1:4" x14ac:dyDescent="0.25">
      <c r="A35" s="20">
        <v>6</v>
      </c>
      <c r="B35" s="17" t="s">
        <v>26</v>
      </c>
      <c r="C35" s="84">
        <v>9.6586600000000011</v>
      </c>
    </row>
    <row r="36" spans="1:4" x14ac:dyDescent="0.25">
      <c r="A36" s="20"/>
      <c r="B36" s="21"/>
      <c r="C36" s="85"/>
    </row>
    <row r="37" spans="1:4" x14ac:dyDescent="0.25">
      <c r="A37" s="20">
        <v>7</v>
      </c>
      <c r="B37" s="17" t="s">
        <v>27</v>
      </c>
      <c r="C37" s="85"/>
    </row>
    <row r="38" spans="1:4" ht="30" x14ac:dyDescent="0.25">
      <c r="A38" s="20" t="s">
        <v>8</v>
      </c>
      <c r="B38" s="27" t="s">
        <v>28</v>
      </c>
      <c r="C38" s="32">
        <f>(C17+C21+C33)/C41</f>
        <v>7.001157379787615E-4</v>
      </c>
      <c r="D38" s="3" t="s">
        <v>31</v>
      </c>
    </row>
    <row r="39" spans="1:4" x14ac:dyDescent="0.25">
      <c r="A39" s="20" t="s">
        <v>10</v>
      </c>
      <c r="B39" s="21" t="s">
        <v>29</v>
      </c>
      <c r="C39" s="32">
        <f>C35/C42</f>
        <v>9.7744876789961055E-4</v>
      </c>
    </row>
    <row r="40" spans="1:4" x14ac:dyDescent="0.25">
      <c r="A40" s="20"/>
      <c r="B40" s="21"/>
      <c r="C40" s="85"/>
    </row>
    <row r="41" spans="1:4" ht="15.75" thickBot="1" x14ac:dyDescent="0.3">
      <c r="A41" s="33"/>
      <c r="B41" s="34" t="s">
        <v>30</v>
      </c>
      <c r="C41" s="86">
        <v>8381</v>
      </c>
    </row>
    <row r="42" spans="1:4" ht="15.75" thickBot="1" x14ac:dyDescent="0.3">
      <c r="A42" s="33"/>
      <c r="B42" s="34" t="s">
        <v>92</v>
      </c>
      <c r="C42" s="35">
        <v>9881.5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95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38.086942149219325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38.086942149219325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0.38921147800000006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0.38921147800000006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4.2222427468484675E-2</v>
      </c>
    </row>
    <row r="17" spans="1:3" ht="30" x14ac:dyDescent="0.25">
      <c r="A17" s="20" t="s">
        <v>8</v>
      </c>
      <c r="B17" s="27" t="s">
        <v>9</v>
      </c>
      <c r="C17" s="31">
        <v>4.2222427468484675E-2</v>
      </c>
    </row>
    <row r="18" spans="1:3" x14ac:dyDescent="0.25">
      <c r="A18" s="20" t="s">
        <v>10</v>
      </c>
      <c r="B18" s="27" t="s">
        <v>11</v>
      </c>
      <c r="C18" s="31">
        <v>0</v>
      </c>
    </row>
    <row r="19" spans="1:3" x14ac:dyDescent="0.25">
      <c r="A19" s="20" t="s">
        <v>12</v>
      </c>
      <c r="B19" s="21" t="s">
        <v>13</v>
      </c>
      <c r="C19" s="31">
        <v>0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37.726327073082722</v>
      </c>
    </row>
    <row r="22" spans="1:3" x14ac:dyDescent="0.25">
      <c r="A22" s="20"/>
      <c r="B22" s="21" t="s">
        <v>15</v>
      </c>
      <c r="C22" s="31">
        <v>0.9085066594266531</v>
      </c>
    </row>
    <row r="23" spans="1:3" x14ac:dyDescent="0.25">
      <c r="A23" s="20"/>
      <c r="B23" s="21" t="s">
        <v>16</v>
      </c>
      <c r="C23" s="31">
        <v>0.42479750978114356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1.38283</v>
      </c>
    </row>
    <row r="27" spans="1:3" x14ac:dyDescent="0.25">
      <c r="A27" s="20"/>
      <c r="B27" s="21" t="s">
        <v>20</v>
      </c>
      <c r="C27" s="31">
        <v>31.26174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3.7484529038749197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76.244703127770535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5.2586323829120893E-4</v>
      </c>
    </row>
    <row r="39" spans="1:3" x14ac:dyDescent="0.25">
      <c r="A39" s="20" t="s">
        <v>10</v>
      </c>
      <c r="B39" s="21" t="s">
        <v>29</v>
      </c>
      <c r="C39" s="32">
        <f>C35/C42</f>
        <v>8.6573826349533364E-4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71822</v>
      </c>
    </row>
    <row r="42" spans="1:3" ht="15.75" thickBot="1" x14ac:dyDescent="0.3">
      <c r="A42" s="33"/>
      <c r="B42" s="34" t="s">
        <v>92</v>
      </c>
      <c r="C42" s="35">
        <v>88069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96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0.89282517228437996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0.89282517228437996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1.31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1.31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0.15020499978361002</v>
      </c>
    </row>
    <row r="17" spans="1:3" ht="30" x14ac:dyDescent="0.25">
      <c r="A17" s="20" t="s">
        <v>8</v>
      </c>
      <c r="B17" s="27" t="s">
        <v>9</v>
      </c>
      <c r="C17" s="31">
        <v>0.15003648750501</v>
      </c>
    </row>
    <row r="18" spans="1:3" x14ac:dyDescent="0.25">
      <c r="A18" s="20" t="s">
        <v>10</v>
      </c>
      <c r="B18" s="27" t="s">
        <v>11</v>
      </c>
      <c r="C18" s="31">
        <v>1.6851227860000001E-4</v>
      </c>
    </row>
    <row r="19" spans="1:3" x14ac:dyDescent="0.25">
      <c r="A19" s="20" t="s">
        <v>12</v>
      </c>
      <c r="B19" s="21" t="s">
        <v>13</v>
      </c>
      <c r="C19" s="31">
        <v>0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0.72714014836684004</v>
      </c>
    </row>
    <row r="22" spans="1:3" x14ac:dyDescent="0.25">
      <c r="A22" s="20"/>
      <c r="B22" s="21" t="s">
        <v>15</v>
      </c>
      <c r="C22" s="31">
        <v>0</v>
      </c>
    </row>
    <row r="23" spans="1:3" x14ac:dyDescent="0.25">
      <c r="A23" s="20"/>
      <c r="B23" s="21" t="s">
        <v>16</v>
      </c>
      <c r="C23" s="31">
        <v>0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0</v>
      </c>
    </row>
    <row r="27" spans="1:3" x14ac:dyDescent="0.25">
      <c r="A27" s="20"/>
      <c r="B27" s="21" t="s">
        <v>20</v>
      </c>
      <c r="C27" s="31">
        <v>0.10041000000000001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0.62673014836684005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3.0801703204348301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1.8251698624050146E-4</v>
      </c>
    </row>
    <row r="39" spans="1:3" x14ac:dyDescent="0.25">
      <c r="A39" s="20" t="s">
        <v>10</v>
      </c>
      <c r="B39" s="21" t="s">
        <v>29</v>
      </c>
      <c r="C39" s="32">
        <f>C35/C42</f>
        <v>6.5956537910810068E-4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4806</v>
      </c>
    </row>
    <row r="42" spans="1:3" ht="15.75" thickBot="1" x14ac:dyDescent="0.3">
      <c r="A42" s="33"/>
      <c r="B42" s="34" t="s">
        <v>92</v>
      </c>
      <c r="C42" s="35">
        <v>4670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97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0.50980191209230008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0.50980191209230008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0.09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0.09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0</v>
      </c>
    </row>
    <row r="17" spans="1:3" ht="30" x14ac:dyDescent="0.25">
      <c r="A17" s="20" t="s">
        <v>8</v>
      </c>
      <c r="B17" s="27" t="s">
        <v>9</v>
      </c>
      <c r="C17" s="31">
        <v>0</v>
      </c>
    </row>
    <row r="18" spans="1:3" x14ac:dyDescent="0.25">
      <c r="A18" s="20" t="s">
        <v>10</v>
      </c>
      <c r="B18" s="27" t="s">
        <v>11</v>
      </c>
      <c r="C18" s="31">
        <v>0</v>
      </c>
    </row>
    <row r="19" spans="1:3" x14ac:dyDescent="0.25">
      <c r="A19" s="20" t="s">
        <v>12</v>
      </c>
      <c r="B19" s="21" t="s">
        <v>13</v>
      </c>
      <c r="C19" s="31">
        <v>0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0</v>
      </c>
    </row>
    <row r="22" spans="1:3" x14ac:dyDescent="0.25">
      <c r="A22" s="20"/>
      <c r="B22" s="21" t="s">
        <v>15</v>
      </c>
      <c r="C22" s="31">
        <v>0</v>
      </c>
    </row>
    <row r="23" spans="1:3" x14ac:dyDescent="0.25">
      <c r="A23" s="20"/>
      <c r="B23" s="21" t="s">
        <v>16</v>
      </c>
      <c r="C23" s="31">
        <v>0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0</v>
      </c>
    </row>
    <row r="27" spans="1:3" x14ac:dyDescent="0.25">
      <c r="A27" s="20"/>
      <c r="B27" s="21" t="s">
        <v>20</v>
      </c>
      <c r="C27" s="31">
        <v>0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0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0.59980191209230005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0</v>
      </c>
    </row>
    <row r="39" spans="1:3" x14ac:dyDescent="0.25">
      <c r="A39" s="20" t="s">
        <v>10</v>
      </c>
      <c r="B39" s="21" t="s">
        <v>29</v>
      </c>
      <c r="C39" s="32">
        <f>C35/C42</f>
        <v>1.5520815424823395E-4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2372</v>
      </c>
    </row>
    <row r="42" spans="1:3" ht="15.75" thickBot="1" x14ac:dyDescent="0.3">
      <c r="A42" s="33"/>
      <c r="B42" s="34" t="s">
        <v>92</v>
      </c>
      <c r="C42" s="35">
        <v>3864.5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0" activePane="bottomLeft" state="frozen"/>
      <selection pane="bottomLeft" activeCell="C38" sqref="C38:C39"/>
    </sheetView>
  </sheetViews>
  <sheetFormatPr defaultRowHeight="15" x14ac:dyDescent="0.25"/>
  <cols>
    <col min="1" max="1" width="1.75" style="3" bestFit="1" customWidth="1"/>
    <col min="2" max="2" width="55.875" style="3" bestFit="1" customWidth="1"/>
    <col min="3" max="3" width="9.875" style="3" bestFit="1" customWidth="1"/>
    <col min="4" max="16384" width="9" style="3"/>
  </cols>
  <sheetData>
    <row r="1" spans="1:3" x14ac:dyDescent="0.25">
      <c r="A1" s="1" t="s">
        <v>86</v>
      </c>
      <c r="B1" s="1"/>
      <c r="C1" s="2"/>
    </row>
    <row r="2" spans="1:3" x14ac:dyDescent="0.25">
      <c r="A2" s="5"/>
      <c r="B2" s="6"/>
      <c r="C2" s="83"/>
    </row>
    <row r="3" spans="1:3" x14ac:dyDescent="0.25">
      <c r="A3" s="7" t="s">
        <v>89</v>
      </c>
      <c r="B3" s="6"/>
      <c r="C3" s="83"/>
    </row>
    <row r="4" spans="1:3" x14ac:dyDescent="0.25">
      <c r="A4" s="8"/>
      <c r="B4" s="9"/>
      <c r="C4" s="9"/>
    </row>
    <row r="5" spans="1:3" ht="15.75" thickBot="1" x14ac:dyDescent="0.3">
      <c r="A5" s="7" t="s">
        <v>98</v>
      </c>
      <c r="B5" s="9"/>
      <c r="C5" s="9"/>
    </row>
    <row r="6" spans="1:3" ht="14.25" customHeight="1" x14ac:dyDescent="0.25">
      <c r="A6" s="10"/>
      <c r="B6" s="11"/>
      <c r="C6" s="12" t="s">
        <v>0</v>
      </c>
    </row>
    <row r="7" spans="1:3" x14ac:dyDescent="0.25">
      <c r="A7" s="13"/>
      <c r="B7" s="14"/>
      <c r="C7" s="15"/>
    </row>
    <row r="8" spans="1:3" x14ac:dyDescent="0.25">
      <c r="A8" s="16">
        <v>1</v>
      </c>
      <c r="B8" s="17" t="s">
        <v>1</v>
      </c>
      <c r="C8" s="84">
        <v>25.585265014283848</v>
      </c>
    </row>
    <row r="9" spans="1:3" x14ac:dyDescent="0.25">
      <c r="A9" s="20"/>
      <c r="B9" s="21" t="s">
        <v>2</v>
      </c>
      <c r="C9" s="31">
        <v>0</v>
      </c>
    </row>
    <row r="10" spans="1:3" x14ac:dyDescent="0.25">
      <c r="A10" s="20"/>
      <c r="B10" s="21" t="s">
        <v>3</v>
      </c>
      <c r="C10" s="31">
        <v>25.585265014283848</v>
      </c>
    </row>
    <row r="11" spans="1:3" x14ac:dyDescent="0.25">
      <c r="A11" s="20"/>
      <c r="B11" s="21"/>
      <c r="C11" s="85"/>
    </row>
    <row r="12" spans="1:3" x14ac:dyDescent="0.25">
      <c r="A12" s="16">
        <v>2</v>
      </c>
      <c r="B12" s="17" t="s">
        <v>4</v>
      </c>
      <c r="C12" s="84">
        <v>0.57000000000000006</v>
      </c>
    </row>
    <row r="13" spans="1:3" x14ac:dyDescent="0.25">
      <c r="A13" s="20"/>
      <c r="B13" s="24" t="s">
        <v>5</v>
      </c>
      <c r="C13" s="31">
        <v>0</v>
      </c>
    </row>
    <row r="14" spans="1:3" x14ac:dyDescent="0.25">
      <c r="A14" s="20"/>
      <c r="B14" s="24" t="s">
        <v>6</v>
      </c>
      <c r="C14" s="31">
        <v>0.57000000000000006</v>
      </c>
    </row>
    <row r="15" spans="1:3" x14ac:dyDescent="0.25">
      <c r="A15" s="25"/>
      <c r="B15" s="26"/>
      <c r="C15" s="85"/>
    </row>
    <row r="16" spans="1:3" x14ac:dyDescent="0.25">
      <c r="A16" s="16">
        <v>3</v>
      </c>
      <c r="B16" s="17" t="s">
        <v>7</v>
      </c>
      <c r="C16" s="84">
        <v>0</v>
      </c>
    </row>
    <row r="17" spans="1:3" ht="30" x14ac:dyDescent="0.25">
      <c r="A17" s="20" t="s">
        <v>8</v>
      </c>
      <c r="B17" s="27" t="s">
        <v>9</v>
      </c>
      <c r="C17" s="31">
        <v>0</v>
      </c>
    </row>
    <row r="18" spans="1:3" x14ac:dyDescent="0.25">
      <c r="A18" s="20" t="s">
        <v>10</v>
      </c>
      <c r="B18" s="27" t="s">
        <v>11</v>
      </c>
      <c r="C18" s="31">
        <v>0</v>
      </c>
    </row>
    <row r="19" spans="1:3" x14ac:dyDescent="0.25">
      <c r="A19" s="20" t="s">
        <v>12</v>
      </c>
      <c r="B19" s="21" t="s">
        <v>13</v>
      </c>
      <c r="C19" s="31">
        <v>0</v>
      </c>
    </row>
    <row r="20" spans="1:3" x14ac:dyDescent="0.25">
      <c r="A20" s="28"/>
      <c r="B20" s="29"/>
      <c r="C20" s="85"/>
    </row>
    <row r="21" spans="1:3" x14ac:dyDescent="0.25">
      <c r="A21" s="30">
        <v>4</v>
      </c>
      <c r="B21" s="17" t="s">
        <v>14</v>
      </c>
      <c r="C21" s="84">
        <v>16.127309999999998</v>
      </c>
    </row>
    <row r="22" spans="1:3" x14ac:dyDescent="0.25">
      <c r="A22" s="20"/>
      <c r="B22" s="21" t="s">
        <v>15</v>
      </c>
      <c r="C22" s="31">
        <v>0</v>
      </c>
    </row>
    <row r="23" spans="1:3" x14ac:dyDescent="0.25">
      <c r="A23" s="20"/>
      <c r="B23" s="21" t="s">
        <v>16</v>
      </c>
      <c r="C23" s="31">
        <v>0</v>
      </c>
    </row>
    <row r="24" spans="1:3" x14ac:dyDescent="0.25">
      <c r="A24" s="20"/>
      <c r="B24" s="21" t="s">
        <v>17</v>
      </c>
      <c r="C24" s="31"/>
    </row>
    <row r="25" spans="1:3" x14ac:dyDescent="0.25">
      <c r="A25" s="20"/>
      <c r="B25" s="21" t="s">
        <v>18</v>
      </c>
      <c r="C25" s="31"/>
    </row>
    <row r="26" spans="1:3" x14ac:dyDescent="0.25">
      <c r="A26" s="20"/>
      <c r="B26" s="21" t="s">
        <v>19</v>
      </c>
      <c r="C26" s="31">
        <v>0</v>
      </c>
    </row>
    <row r="27" spans="1:3" x14ac:dyDescent="0.25">
      <c r="A27" s="20"/>
      <c r="B27" s="21" t="s">
        <v>20</v>
      </c>
      <c r="C27" s="31">
        <v>16.127309999999998</v>
      </c>
    </row>
    <row r="28" spans="1:3" x14ac:dyDescent="0.25">
      <c r="A28" s="20"/>
      <c r="B28" s="21" t="s">
        <v>21</v>
      </c>
      <c r="C28" s="31">
        <v>0</v>
      </c>
    </row>
    <row r="29" spans="1:3" x14ac:dyDescent="0.25">
      <c r="A29" s="20"/>
      <c r="B29" s="21" t="s">
        <v>22</v>
      </c>
      <c r="C29" s="31">
        <v>0</v>
      </c>
    </row>
    <row r="30" spans="1:3" x14ac:dyDescent="0.25">
      <c r="A30" s="20"/>
      <c r="B30" s="21"/>
      <c r="C30" s="85"/>
    </row>
    <row r="31" spans="1:3" x14ac:dyDescent="0.25">
      <c r="A31" s="20">
        <v>5</v>
      </c>
      <c r="B31" s="17" t="s">
        <v>23</v>
      </c>
      <c r="C31" s="84">
        <v>0</v>
      </c>
    </row>
    <row r="32" spans="1:3" x14ac:dyDescent="0.25">
      <c r="A32" s="20" t="s">
        <v>8</v>
      </c>
      <c r="B32" s="21" t="s">
        <v>24</v>
      </c>
      <c r="C32" s="31">
        <v>0</v>
      </c>
    </row>
    <row r="33" spans="1:3" x14ac:dyDescent="0.25">
      <c r="A33" s="20" t="s">
        <v>10</v>
      </c>
      <c r="B33" s="21" t="s">
        <v>25</v>
      </c>
      <c r="C33" s="31"/>
    </row>
    <row r="34" spans="1:3" x14ac:dyDescent="0.25">
      <c r="A34" s="20"/>
      <c r="B34" s="21"/>
      <c r="C34" s="85"/>
    </row>
    <row r="35" spans="1:3" x14ac:dyDescent="0.25">
      <c r="A35" s="20">
        <v>6</v>
      </c>
      <c r="B35" s="17" t="s">
        <v>26</v>
      </c>
      <c r="C35" s="84">
        <v>42.28257501428385</v>
      </c>
    </row>
    <row r="36" spans="1:3" x14ac:dyDescent="0.25">
      <c r="A36" s="20"/>
      <c r="B36" s="21"/>
      <c r="C36" s="85"/>
    </row>
    <row r="37" spans="1:3" x14ac:dyDescent="0.25">
      <c r="A37" s="20">
        <v>7</v>
      </c>
      <c r="B37" s="17" t="s">
        <v>27</v>
      </c>
      <c r="C37" s="85"/>
    </row>
    <row r="38" spans="1:3" ht="30" x14ac:dyDescent="0.25">
      <c r="A38" s="20" t="s">
        <v>8</v>
      </c>
      <c r="B38" s="27" t="s">
        <v>28</v>
      </c>
      <c r="C38" s="32">
        <f>(C17+C21+C33)/C41</f>
        <v>1.141675633583463E-3</v>
      </c>
    </row>
    <row r="39" spans="1:3" x14ac:dyDescent="0.25">
      <c r="A39" s="20" t="s">
        <v>10</v>
      </c>
      <c r="B39" s="21" t="s">
        <v>29</v>
      </c>
      <c r="C39" s="32">
        <f>C35/C42</f>
        <v>1.2011583317268824E-3</v>
      </c>
    </row>
    <row r="40" spans="1:3" x14ac:dyDescent="0.25">
      <c r="A40" s="20"/>
      <c r="B40" s="21"/>
      <c r="C40" s="85"/>
    </row>
    <row r="41" spans="1:3" ht="15.75" thickBot="1" x14ac:dyDescent="0.3">
      <c r="A41" s="33"/>
      <c r="B41" s="34" t="s">
        <v>30</v>
      </c>
      <c r="C41" s="86">
        <v>14126</v>
      </c>
    </row>
    <row r="42" spans="1:3" ht="15.75" thickBot="1" x14ac:dyDescent="0.3">
      <c r="A42" s="33"/>
      <c r="B42" s="34" t="s">
        <v>92</v>
      </c>
      <c r="C42" s="35">
        <v>35201.5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15</vt:i4>
      </vt:variant>
    </vt:vector>
  </HeadingPairs>
  <TitlesOfParts>
    <vt:vector size="15" baseType="lpstr">
      <vt:lpstr>מקפת משלימה- נספח 1</vt:lpstr>
      <vt:lpstr>מקפת משלימה-נספח 2</vt:lpstr>
      <vt:lpstr>מקפת משלימה-נספח 3</vt:lpstr>
      <vt:lpstr>מסלול כללי</vt:lpstr>
      <vt:lpstr>מסלול הלכה</vt:lpstr>
      <vt:lpstr>מסלול מניות</vt:lpstr>
      <vt:lpstr>מסלול אגח</vt:lpstr>
      <vt:lpstr>מסלות שקלי טק</vt:lpstr>
      <vt:lpstr>מסלול מחקה מדד s&amp;p500</vt:lpstr>
      <vt:lpstr>מסלול לבני 50 ומטה</vt:lpstr>
      <vt:lpstr>מסלול לבני 50 עד 60</vt:lpstr>
      <vt:lpstr>מסלול לבני 60 ומעלה</vt:lpstr>
      <vt:lpstr>מקבלי קצבה קיימים במסלול כללי</vt:lpstr>
      <vt:lpstr>פנסיונרים במסלול כללי</vt:lpstr>
      <vt:lpstr>פנסיונרים במסלול הלכה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dcterms:created xsi:type="dcterms:W3CDTF">2023-03-26T07:57:23Z</dcterms:created>
  <dcterms:modified xsi:type="dcterms:W3CDTF">2023-03-26T09:09:02Z</dcterms:modified>
</cp:coreProperties>
</file>