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19425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הלוואות!$B$7:$R$1000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88" l="1"/>
  <c r="J12" i="58" l="1"/>
  <c r="J16" i="58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4" i="67"/>
  <c r="J13" i="67"/>
  <c r="J12" i="67"/>
  <c r="J11" i="67"/>
  <c r="M50" i="63"/>
  <c r="M49" i="63"/>
  <c r="M48" i="63"/>
  <c r="M47" i="63"/>
  <c r="M46" i="63"/>
  <c r="M45" i="63"/>
  <c r="M44" i="63"/>
  <c r="M43" i="63"/>
  <c r="M42" i="63"/>
  <c r="M40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0" i="59"/>
  <c r="Q39" i="59"/>
  <c r="Q38" i="59"/>
  <c r="Q36" i="59"/>
  <c r="Q35" i="59"/>
  <c r="Q34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/>
  <c r="K11" i="58"/>
  <c r="C38" i="88"/>
  <c r="C23" i="88"/>
  <c r="C12" i="88"/>
  <c r="C11" i="88" l="1"/>
  <c r="K24" i="58"/>
  <c r="K18" i="58"/>
  <c r="K10" i="58"/>
  <c r="K23" i="58"/>
  <c r="K16" i="58"/>
  <c r="K21" i="58"/>
  <c r="K19" i="58"/>
  <c r="K22" i="58"/>
  <c r="K14" i="58"/>
  <c r="K13" i="58"/>
  <c r="K20" i="58"/>
  <c r="K12" i="58"/>
  <c r="K17" i="58"/>
  <c r="C10" i="88" l="1"/>
  <c r="C42" i="88" l="1"/>
  <c r="D10" i="88"/>
  <c r="K73" i="76" l="1"/>
  <c r="K54" i="76"/>
  <c r="K36" i="76"/>
  <c r="K18" i="76"/>
  <c r="P114" i="69"/>
  <c r="P96" i="69"/>
  <c r="P78" i="69"/>
  <c r="P60" i="69"/>
  <c r="P42" i="69"/>
  <c r="P24" i="69"/>
  <c r="N50" i="63"/>
  <c r="N31" i="63"/>
  <c r="N11" i="63"/>
  <c r="K11" i="76"/>
  <c r="P89" i="69"/>
  <c r="P62" i="69"/>
  <c r="P29" i="69"/>
  <c r="N43" i="63"/>
  <c r="R38" i="59"/>
  <c r="L20" i="58"/>
  <c r="K72" i="76"/>
  <c r="K53" i="76"/>
  <c r="K32" i="76"/>
  <c r="P122" i="69"/>
  <c r="P86" i="69"/>
  <c r="P38" i="69"/>
  <c r="N36" i="63"/>
  <c r="R21" i="59"/>
  <c r="K74" i="76"/>
  <c r="K43" i="76"/>
  <c r="P124" i="69"/>
  <c r="P88" i="69"/>
  <c r="P58" i="69"/>
  <c r="P25" i="69"/>
  <c r="N42" i="63"/>
  <c r="R33" i="59"/>
  <c r="K49" i="76"/>
  <c r="P121" i="69"/>
  <c r="P85" i="69"/>
  <c r="P43" i="69"/>
  <c r="N38" i="63"/>
  <c r="R17" i="59"/>
  <c r="L19" i="58"/>
  <c r="R13" i="59"/>
  <c r="R11" i="59"/>
  <c r="D23" i="88"/>
  <c r="D24" i="88"/>
  <c r="D31" i="88"/>
  <c r="D20" i="88"/>
  <c r="D33" i="88"/>
  <c r="D40" i="88"/>
  <c r="R15" i="59"/>
  <c r="P118" i="69"/>
  <c r="P52" i="69"/>
  <c r="P22" i="69"/>
  <c r="K86" i="76"/>
  <c r="K40" i="76"/>
  <c r="P76" i="69"/>
  <c r="P37" i="69"/>
  <c r="L24" i="58"/>
  <c r="R19" i="59"/>
  <c r="L21" i="58"/>
  <c r="D29" i="88"/>
  <c r="D37" i="88"/>
  <c r="D26" i="88"/>
  <c r="D22" i="88"/>
  <c r="P72" i="69"/>
  <c r="P50" i="69"/>
  <c r="R28" i="59"/>
  <c r="K65" i="76"/>
  <c r="P110" i="69"/>
  <c r="N23" i="63"/>
  <c r="K64" i="76"/>
  <c r="P16" i="69"/>
  <c r="K34" i="76"/>
  <c r="P31" i="69"/>
  <c r="L11" i="58"/>
  <c r="R30" i="59"/>
  <c r="D28" i="88"/>
  <c r="R20" i="59"/>
  <c r="D41" i="88"/>
  <c r="D34" i="88"/>
  <c r="R12" i="59"/>
  <c r="K12" i="67"/>
  <c r="P61" i="69"/>
  <c r="K70" i="76"/>
  <c r="K51" i="76"/>
  <c r="K33" i="76"/>
  <c r="K15" i="76"/>
  <c r="P111" i="69"/>
  <c r="P93" i="69"/>
  <c r="P75" i="69"/>
  <c r="P57" i="69"/>
  <c r="P39" i="69"/>
  <c r="P21" i="69"/>
  <c r="N47" i="63"/>
  <c r="N27" i="63"/>
  <c r="R35" i="59"/>
  <c r="P119" i="69"/>
  <c r="P83" i="69"/>
  <c r="P56" i="69"/>
  <c r="P23" i="69"/>
  <c r="N39" i="63"/>
  <c r="R34" i="59"/>
  <c r="L12" i="58"/>
  <c r="K68" i="76"/>
  <c r="K47" i="76"/>
  <c r="K29" i="76"/>
  <c r="P113" i="69"/>
  <c r="P77" i="69"/>
  <c r="P32" i="69"/>
  <c r="N30" i="63"/>
  <c r="K71" i="76"/>
  <c r="K37" i="76"/>
  <c r="P82" i="69"/>
  <c r="N35" i="63"/>
  <c r="P115" i="69"/>
  <c r="N28" i="63"/>
  <c r="R16" i="59"/>
  <c r="D30" i="88"/>
  <c r="P18" i="69"/>
  <c r="N33" i="63"/>
  <c r="K44" i="76"/>
  <c r="P68" i="69"/>
  <c r="L23" i="58"/>
  <c r="P112" i="69"/>
  <c r="P79" i="69"/>
  <c r="N32" i="63"/>
  <c r="K77" i="76"/>
  <c r="P70" i="69"/>
  <c r="L13" i="58"/>
  <c r="D35" i="88"/>
  <c r="D42" i="88"/>
  <c r="D32" i="88"/>
  <c r="N18" i="63"/>
  <c r="L17" i="58"/>
  <c r="D13" i="88"/>
  <c r="N46" i="63"/>
  <c r="K80" i="76"/>
  <c r="P28" i="69"/>
  <c r="K85" i="76"/>
  <c r="K66" i="76"/>
  <c r="K48" i="76"/>
  <c r="K30" i="76"/>
  <c r="K12" i="76"/>
  <c r="P108" i="69"/>
  <c r="P90" i="69"/>
  <c r="P54" i="69"/>
  <c r="P36" i="69"/>
  <c r="N44" i="63"/>
  <c r="N24" i="63"/>
  <c r="R32" i="59"/>
  <c r="P116" i="69"/>
  <c r="P80" i="69"/>
  <c r="P17" i="69"/>
  <c r="K84" i="76"/>
  <c r="K26" i="76"/>
  <c r="P26" i="69"/>
  <c r="K31" i="76"/>
  <c r="P46" i="69"/>
  <c r="P106" i="69"/>
  <c r="N25" i="63"/>
  <c r="L10" i="58"/>
  <c r="D21" i="88"/>
  <c r="R22" i="59"/>
  <c r="D27" i="88"/>
  <c r="N13" i="63"/>
  <c r="K46" i="76"/>
  <c r="R39" i="59"/>
  <c r="K82" i="76"/>
  <c r="K63" i="76"/>
  <c r="K45" i="76"/>
  <c r="K27" i="76"/>
  <c r="P123" i="69"/>
  <c r="P105" i="69"/>
  <c r="P87" i="69"/>
  <c r="P69" i="69"/>
  <c r="P51" i="69"/>
  <c r="P33" i="69"/>
  <c r="P15" i="69"/>
  <c r="N40" i="63"/>
  <c r="N21" i="63"/>
  <c r="R29" i="59"/>
  <c r="P107" i="69"/>
  <c r="P74" i="69"/>
  <c r="P44" i="69"/>
  <c r="P11" i="69"/>
  <c r="N26" i="63"/>
  <c r="R24" i="59"/>
  <c r="K81" i="76"/>
  <c r="K62" i="76"/>
  <c r="K41" i="76"/>
  <c r="K23" i="76"/>
  <c r="P104" i="69"/>
  <c r="P59" i="69"/>
  <c r="P20" i="69"/>
  <c r="N16" i="63"/>
  <c r="L16" i="58"/>
  <c r="K58" i="76"/>
  <c r="K25" i="76"/>
  <c r="P109" i="69"/>
  <c r="P73" i="69"/>
  <c r="P40" i="69"/>
  <c r="P13" i="69"/>
  <c r="N22" i="63"/>
  <c r="K67" i="76"/>
  <c r="K28" i="76"/>
  <c r="P100" i="69"/>
  <c r="P64" i="69"/>
  <c r="P19" i="69"/>
  <c r="L22" i="58"/>
  <c r="D38" i="88"/>
  <c r="K56" i="76"/>
  <c r="K16" i="76"/>
  <c r="N45" i="63"/>
  <c r="K79" i="76"/>
  <c r="K60" i="76"/>
  <c r="K42" i="76"/>
  <c r="K24" i="76"/>
  <c r="P120" i="69"/>
  <c r="P102" i="69"/>
  <c r="P84" i="69"/>
  <c r="P66" i="69"/>
  <c r="P48" i="69"/>
  <c r="P30" i="69"/>
  <c r="P12" i="69"/>
  <c r="N37" i="63"/>
  <c r="N17" i="63"/>
  <c r="K50" i="76"/>
  <c r="P101" i="69"/>
  <c r="P71" i="69"/>
  <c r="P41" i="69"/>
  <c r="N49" i="63"/>
  <c r="N20" i="63"/>
  <c r="R18" i="59"/>
  <c r="K78" i="76"/>
  <c r="K59" i="76"/>
  <c r="K38" i="76"/>
  <c r="K17" i="76"/>
  <c r="P98" i="69"/>
  <c r="P53" i="69"/>
  <c r="P14" i="69"/>
  <c r="R40" i="59"/>
  <c r="K83" i="76"/>
  <c r="K52" i="76"/>
  <c r="K22" i="76"/>
  <c r="P103" i="69"/>
  <c r="P67" i="69"/>
  <c r="P34" i="69"/>
  <c r="K11" i="67"/>
  <c r="N15" i="63"/>
  <c r="K61" i="76"/>
  <c r="K19" i="76"/>
  <c r="P94" i="69"/>
  <c r="P55" i="69"/>
  <c r="K14" i="67"/>
  <c r="N12" i="63"/>
  <c r="L14" i="58"/>
  <c r="L18" i="58"/>
  <c r="R26" i="59"/>
  <c r="D11" i="88"/>
  <c r="D12" i="88"/>
  <c r="D19" i="88"/>
  <c r="D36" i="88"/>
  <c r="D16" i="88"/>
  <c r="K76" i="76"/>
  <c r="K57" i="76"/>
  <c r="K39" i="76"/>
  <c r="K21" i="76"/>
  <c r="P117" i="69"/>
  <c r="P99" i="69"/>
  <c r="P81" i="69"/>
  <c r="P63" i="69"/>
  <c r="P45" i="69"/>
  <c r="P27" i="69"/>
  <c r="K13" i="67"/>
  <c r="N34" i="63"/>
  <c r="N14" i="63"/>
  <c r="K20" i="76"/>
  <c r="P95" i="69"/>
  <c r="P65" i="69"/>
  <c r="P35" i="69"/>
  <c r="K75" i="76"/>
  <c r="K35" i="76"/>
  <c r="K14" i="76"/>
  <c r="P92" i="69"/>
  <c r="P47" i="69"/>
  <c r="R31" i="59"/>
  <c r="P97" i="69"/>
  <c r="N48" i="63"/>
  <c r="D18" i="88"/>
  <c r="R36" i="59"/>
  <c r="D25" i="88"/>
  <c r="K55" i="76"/>
  <c r="R23" i="59"/>
  <c r="D14" i="88"/>
  <c r="D15" i="88"/>
  <c r="P91" i="69"/>
  <c r="R27" i="59"/>
  <c r="D39" i="88"/>
  <c r="P49" i="69"/>
  <c r="D17" i="88"/>
  <c r="R14" i="59"/>
  <c r="K13" i="76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Migdal Hashkaot Neches Boded"/>
    <s v="{[Time].[Hie Time].[Yom].&amp;[20221231]}"/>
    <s v="{[Medida].[Medida].&amp;[2]}"/>
    <s v="{[Keren].[Keren].[All]}"/>
    <s v="{[Cheshbon KM].[Hie Peilut].[Chevra].&amp;[377]&amp;[Kod_Peilut_L7_47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3" si="15">
        <n x="1" s="1"/>
        <n x="13"/>
        <n x="14"/>
      </t>
    </mdx>
    <mdx n="0" f="v">
      <t c="3" si="15">
        <n x="1" s="1"/>
        <n x="16"/>
        <n x="14"/>
      </t>
    </mdx>
    <mdx n="0" f="v">
      <t c="3" si="15">
        <n x="1" s="1"/>
        <n x="17"/>
        <n x="14"/>
      </t>
    </mdx>
    <mdx n="0" f="v">
      <t c="3" si="15">
        <n x="1" s="1"/>
        <n x="18"/>
        <n x="14"/>
      </t>
    </mdx>
    <mdx n="0" f="v">
      <t c="3" si="15">
        <n x="1" s="1"/>
        <n x="19"/>
        <n x="14"/>
      </t>
    </mdx>
    <mdx n="0" f="v">
      <t c="3" si="15">
        <n x="1" s="1"/>
        <n x="20"/>
        <n x="14"/>
      </t>
    </mdx>
    <mdx n="0" f="v">
      <t c="3" si="15">
        <n x="1" s="1"/>
        <n x="21"/>
        <n x="14"/>
      </t>
    </mdx>
    <mdx n="0" f="v">
      <t c="3" si="15">
        <n x="1" s="1"/>
        <n x="22"/>
        <n x="14"/>
      </t>
    </mdx>
    <mdx n="0" f="v">
      <t c="3" si="15">
        <n x="1" s="1"/>
        <n x="23"/>
        <n x="14"/>
      </t>
    </mdx>
    <mdx n="0" f="v">
      <t c="3" si="15">
        <n x="1" s="1"/>
        <n x="24"/>
        <n x="14"/>
      </t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<sst xmlns="http://schemas.openxmlformats.org/spreadsheetml/2006/main" count="2371" uniqueCount="594">
  <si>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</si>
  <si>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</si>
  <si>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</si>
  <si>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</si>
  <si>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</si>
  <si>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</si>
  <si>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</si>
  <si>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</si>
  <si>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</si>
  <si>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</si>
  <si>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</si>
  <si>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</si>
  <si>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</si>
  <si>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</si>
  <si>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</si>
  <si>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</si>
  <si>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</si>
  <si>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</si>
  <si>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</si>
  <si>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</si>
  <si>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</si>
  <si>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</si>
  <si>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</si>
  <si>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</si>
  <si>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</si>
  <si>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</si>
  <si>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</si>
  <si>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</si>
  <si>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</si>
  <si>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</si>
  <si>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</si>
  <si>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</si>
  <si>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</si>
  <si>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</si>
  <si>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</si>
  <si>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</si>
  <si>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</si>
  <si>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</si>
  <si>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</si>
  <si>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</si>
  <si>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</si>
  <si>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</si>
  <si>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</si>
  <si>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</si>
  <si>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</si>
  <si>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</si>
  <si>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</si>
  <si>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</si>
  <si>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</si>
  <si>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</si>
  <si>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</si>
  <si>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</si>
  <si>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</si>
  <si>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</si>
  <si>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</si>
  <si>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</si>
  <si>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</si>
  <si>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</si>
  <si>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</si>
  <si>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</si>
  <si>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</si>
  <si>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</si>
  <si>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</si>
  <si>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</si>
  <si>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</si>
  <si>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</si>
  <si>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</si>
  <si>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</si>
  <si>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</si>
  <si>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</si>
  <si>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</si>
  <si>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</si>
  <si>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</si>
  <si>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</si>
  <si>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</si>
  <si>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</si>
  <si>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</si>
  <si>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</si>
  <si>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</si>
  <si>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</si>
  <si>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</si>
  <si>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</si>
  <si>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</si>
  <si>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</si>
  <si>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</si>
  <si>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</si>
  <si>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</si>
  <si>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</si>
  <si>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</si>
  <si>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</si>
  <si>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</si>
  <si>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</si>
  <si>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</si>
  <si>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</si>
  <si>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</si>
  <si>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</si>
  <si>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</si>
  <si>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</si>
  <si>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</si>
  <si>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</si>
  <si>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</si>
  <si>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</si>
  <si>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</si>
  <si>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</si>
  <si>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</si>
  <si>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</si>
  <si>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</si>
  <si>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</si>
  <si>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</si>
  <si>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</si>
  <si>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</si>
  <si>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</si>
  <si>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</si>
  <si>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</si>
  <si>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</si>
  <si>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</si>
  <si>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</si>
  <si>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</si>
  <si>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</si>
  <si>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</si>
  <si>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</si>
  <si>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</si>
  <si>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</si>
  <si>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</si>
  <si>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</si>
  <si>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</si>
  <si>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</si>
  <si>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</si>
  <si>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</si>
  <si>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</si>
  <si>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</si>
  <si>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</si>
  <si>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</si>
  <si>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</si>
  <si>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</si>
  <si>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</si>
  <si>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</si>
  <si>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</si>
  <si>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</si>
  <si>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</si>
  <si>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</si>
  <si>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</si>
  <si>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</si>
  <si>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</si>
  <si>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</si>
  <si>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</si>
  <si>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</si>
  <si>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</si>
  <si>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</si>
  <si>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</si>
  <si>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</si>
  <si>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</si>
  <si>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</si>
  <si>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</si>
  <si>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</si>
  <si>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</si>
  <si>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</si>
  <si>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</si>
  <si>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</si>
  <si>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</si>
  <si>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</si>
  <si>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</si>
  <si>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</si>
  <si>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</si>
  <si>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</si>
  <si>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</si>
  <si>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</si>
  <si>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</si>
  <si>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</si>
  <si>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</si>
  <si>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</si>
  <si>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</si>
  <si>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</si>
  <si>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</si>
  <si>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</si>
  <si>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</si>
  <si>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</si>
  <si>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</si>
  <si>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</si>
  <si>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</si>
  <si>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</si>
  <si>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</si>
  <si>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</si>
  <si>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</si>
  <si>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</si>
  <si>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</si>
  <si>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</si>
  <si>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</si>
  <si>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</si>
  <si>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</si>
  <si>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</si>
  <si>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</si>
  <si>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</si>
  <si>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</si>
  <si>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</si>
  <si>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</si>
  <si>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</si>
  <si>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</si>
  <si>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</si>
  <si>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</si>
  <si>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</si>
  <si>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</si>
  <si>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</si>
  <si>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</si>
  <si>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</si>
  <si>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</si>
  <si>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</si>
  <si>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</si>
  <si>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</si>
  <si>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</si>
  <si>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</si>
  <si>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</si>
  <si>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</si>
  <si>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</si>
  <si>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</si>
  <si>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</si>
  <si>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</si>
  <si>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</si>
  <si>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</si>
  <si>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</si>
  <si>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</si>
  <si>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</si>
  <si>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</si>
  <si>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</si>
  <si>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</si>
  <si>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</si>
  <si>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</si>
  <si>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1152</t>
  </si>
  <si>
    <t>1184076</t>
  </si>
  <si>
    <t>T 1.875 02/32</t>
  </si>
  <si>
    <t>US91282CDY49</t>
  </si>
  <si>
    <t>AAA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</si>
  <si>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</si>
  <si>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</si>
  <si>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</si>
  <si>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</si>
  <si>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</si>
  <si>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</si>
  <si>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</si>
  <si>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</si>
  <si>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</si>
  <si>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</si>
  <si>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</si>
  <si>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</si>
  <si>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</si>
  <si>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</si>
  <si>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</si>
  <si>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</si>
  <si>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</si>
  <si>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</si>
  <si>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</si>
  <si>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</si>
  <si>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</si>
  <si>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</si>
  <si>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</si>
  <si>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</si>
  <si>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</si>
  <si>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</si>
  <si>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</si>
  <si>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</si>
  <si>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</si>
  <si>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</si>
  <si>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</si>
  <si>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</si>
  <si>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</si>
  <si>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</si>
  <si>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</si>
  <si>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</si>
  <si>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</si>
  <si>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</si>
  <si>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</si>
  <si>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</si>
  <si>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</si>
  <si>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CRNCY HEDGD MSCI EM</t>
  </si>
  <si>
    <t>US46434G5099</t>
  </si>
  <si>
    <t>NYSE</t>
  </si>
  <si>
    <t>ISHARES CURR HEDGED MSCI JAPAN</t>
  </si>
  <si>
    <t>US46434V8862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</si>
  <si>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</si>
  <si>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</si>
  <si>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</si>
  <si>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</si>
  <si>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</si>
  <si>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</si>
  <si>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DB X TR II TRX CROSSOVER 5 Y</t>
  </si>
  <si>
    <t>LU0290359032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</si>
  <si>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</si>
  <si>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</si>
  <si>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</si>
  <si>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</si>
  <si>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</si>
  <si>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</si>
  <si>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</si>
  <si>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</si>
  <si>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</si>
  <si>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</si>
  <si>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</si>
  <si>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</si>
  <si>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</si>
  <si>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</si>
  <si>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S&amp;P500 EMINI FUT MAR23</t>
  </si>
  <si>
    <t>ESH3</t>
  </si>
  <si>
    <t>ל.ר.</t>
  </si>
  <si>
    <t>STOXX EUROPE 600 MAR23</t>
  </si>
  <si>
    <t>SXOH3</t>
  </si>
  <si>
    <t>ערד 2024 סדרה 8761</t>
  </si>
  <si>
    <t>ערד 2025 סדרה 8771</t>
  </si>
  <si>
    <t>ערד 8786_1/2027</t>
  </si>
  <si>
    <t>ערד 8790 2027 4.8%</t>
  </si>
  <si>
    <t>ערד 8792</t>
  </si>
  <si>
    <t>ערד 8793</t>
  </si>
  <si>
    <t>ערד 8794</t>
  </si>
  <si>
    <t>ערד 8795</t>
  </si>
  <si>
    <t>ערד 8796</t>
  </si>
  <si>
    <t>ערד 8797</t>
  </si>
  <si>
    <t>ערד 8798</t>
  </si>
  <si>
    <t>ערד 8799</t>
  </si>
  <si>
    <t>ערד 8800</t>
  </si>
  <si>
    <t>ערד 8801</t>
  </si>
  <si>
    <t>ערד 8802</t>
  </si>
  <si>
    <t>ערד 8803</t>
  </si>
  <si>
    <t>ערד 8805</t>
  </si>
  <si>
    <t>ערד 8806</t>
  </si>
  <si>
    <t>ערד 8807</t>
  </si>
  <si>
    <t>ערד 8808</t>
  </si>
  <si>
    <t>ערד 8809</t>
  </si>
  <si>
    <t>ערד 8811</t>
  </si>
  <si>
    <t>ערד 8812</t>
  </si>
  <si>
    <t>ערד 8813</t>
  </si>
  <si>
    <t>ערד 8814</t>
  </si>
  <si>
    <t>ערד 8815</t>
  </si>
  <si>
    <t>ערד 8816</t>
  </si>
  <si>
    <t>ערד 8817</t>
  </si>
  <si>
    <t>ערד 8820</t>
  </si>
  <si>
    <t>ערד 8821</t>
  </si>
  <si>
    <t>ערד 8822</t>
  </si>
  <si>
    <t>ערד 8823</t>
  </si>
  <si>
    <t>ערד 8824</t>
  </si>
  <si>
    <t>ערד 8825</t>
  </si>
  <si>
    <t>ערד 8827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</si>
  <si>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</si>
  <si>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</si>
  <si>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</si>
  <si>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</si>
  <si>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</si>
  <si>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</si>
  <si>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</si>
  <si>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</si>
  <si>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</si>
  <si>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</si>
  <si>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</si>
  <si>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8844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</si>
  <si>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</si>
  <si>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</si>
  <si>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</si>
  <si>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</si>
  <si>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</si>
  <si>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</si>
  <si>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</si>
  <si>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</si>
  <si>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</si>
  <si>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</si>
  <si>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</si>
  <si>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</si>
  <si>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</si>
  <si>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8859</t>
  </si>
  <si>
    <t>ערד 8860</t>
  </si>
  <si>
    <t>ערד 8862</t>
  </si>
  <si>
    <t>ערד 8863</t>
  </si>
  <si>
    <t>ערד 8864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</si>
  <si>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</si>
  <si>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</si>
  <si>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</si>
  <si>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</si>
  <si>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</si>
  <si>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</si>
  <si>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</si>
  <si>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</si>
  <si>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</si>
  <si>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</si>
  <si>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</si>
  <si>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</si>
  <si>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</si>
  <si>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</si>
  <si>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</si>
  <si>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</si>
  <si>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</si>
  <si>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</si>
  <si>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</si>
  <si>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</si>
  <si>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</si>
  <si>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</si>
  <si>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</si>
  <si>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</si>
  <si>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</si>
  <si>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</si>
  <si>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ערד 8901</t>
  </si>
  <si>
    <t>ערד 8903</t>
  </si>
  <si>
    <t>ערד 8904</t>
  </si>
  <si>
    <t>ערד 8905</t>
  </si>
  <si>
    <t>ערד סדרה 2024  8758  4.8%</t>
  </si>
  <si>
    <t>ערד סדרה 8756 2024 4.8%</t>
  </si>
  <si>
    <t>ערד סדרה 8757 2024 4.8%</t>
  </si>
  <si>
    <t>ערד סדרה 8772 4.8% 2025</t>
  </si>
  <si>
    <t>ערד סדרה 8773 4.8% 2025</t>
  </si>
  <si>
    <t>ערד סדרה 8774 2026 4.8%</t>
  </si>
  <si>
    <t>ערד סדרה 8775 2026 4.8%</t>
  </si>
  <si>
    <t>ערד סדרה 8776 2026 4.8%</t>
  </si>
  <si>
    <t>ערד סדרה 8777 2026 4.8%</t>
  </si>
  <si>
    <t>ערד סדרה 8778 2026 4.8%</t>
  </si>
  <si>
    <t>ערד סדרה 8781 2026 4.8%</t>
  </si>
  <si>
    <t>ערד סדרה 8784  4.8%  2026</t>
  </si>
  <si>
    <t>ערד סדרה 8787 4.8% 2027</t>
  </si>
  <si>
    <t>ערד סדרה 8788 4.8% 2027</t>
  </si>
  <si>
    <t>ערד סדרה 8789 2027 4.8%</t>
  </si>
  <si>
    <t>ערד סדרה 8810 2029 4.8%</t>
  </si>
  <si>
    <t>₪ / מט"ח</t>
  </si>
  <si>
    <t>+ILS/-USD 3.173 05-01-23 (10) -403</t>
  </si>
  <si>
    <t>10001678</t>
  </si>
  <si>
    <t>+ILS/-USD 3.2188 05-01-23 (10) -277</t>
  </si>
  <si>
    <t>10001763</t>
  </si>
  <si>
    <t>+ILS/-USD 3.2285 05-01-23 (10) -335</t>
  </si>
  <si>
    <t>10001762</t>
  </si>
  <si>
    <t>+ILS/-USD 3.2679 05-01-23 (10) -201</t>
  </si>
  <si>
    <t>10001773</t>
  </si>
  <si>
    <t>+ILS/-USD 3.2687 05-01-23 (10) -448</t>
  </si>
  <si>
    <t>10001708</t>
  </si>
  <si>
    <t>+ILS/-USD 3.2714 05-01-23 (10) -486</t>
  </si>
  <si>
    <t>10001689</t>
  </si>
  <si>
    <t>+ILS/-USD 3.2738 05-01-23 (10) -332</t>
  </si>
  <si>
    <t>10001755</t>
  </si>
  <si>
    <t>+ILS/-USD 3.278 05-01-23 (10) -470</t>
  </si>
  <si>
    <t>10001690</t>
  </si>
  <si>
    <t>+ILS/-USD 3.2803 05-01-23 (10) -484</t>
  </si>
  <si>
    <t>10001692</t>
  </si>
  <si>
    <t>+ILS/-USD 3.2828 05-01-23 (10) -452</t>
  </si>
  <si>
    <t>10001707</t>
  </si>
  <si>
    <t>+ILS/-USD 3.2955 05-01-23 (10) -455</t>
  </si>
  <si>
    <t>10001704</t>
  </si>
  <si>
    <t>+ILS/-USD 3.307 05-01-23 (10) -475</t>
  </si>
  <si>
    <t>10001705</t>
  </si>
  <si>
    <t>+ILS/-USD 3.3096 05-01-23 (10) -484</t>
  </si>
  <si>
    <t>10001703</t>
  </si>
  <si>
    <t>+ILS/-USD 3.3115 05-01-23 (10) -465</t>
  </si>
  <si>
    <t>10001706</t>
  </si>
  <si>
    <t>+ILS/-USD 3.3305 05-01-23 (10) -240</t>
  </si>
  <si>
    <t>10001783</t>
  </si>
  <si>
    <t>+ILS/-USD 3.3557 05-01-23 (10) -443</t>
  </si>
  <si>
    <t>10001722</t>
  </si>
  <si>
    <t>+ILS/-USD 3.3651 05-01-23 (10) -254</t>
  </si>
  <si>
    <t>10001782</t>
  </si>
  <si>
    <t>+ILS/-USD 3.3833 05-01-23 (10) -242</t>
  </si>
  <si>
    <t>10001779</t>
  </si>
  <si>
    <t>+ILS/-USD 3.3846 05-01-23 (10) -429</t>
  </si>
  <si>
    <t>10001731</t>
  </si>
  <si>
    <t>+ILS/-USD 3.3852 05-01-23 (10) -48</t>
  </si>
  <si>
    <t>10001813</t>
  </si>
  <si>
    <t>+ILS/-USD 3.3864 05-01-23 (10) -56</t>
  </si>
  <si>
    <t>10001810</t>
  </si>
  <si>
    <t>+ILS/-USD 3.3958 05-01-23 (10) -132</t>
  </si>
  <si>
    <t>10001806</t>
  </si>
  <si>
    <t>+ILS/-USD 3.399 05-01-23 (10) -270</t>
  </si>
  <si>
    <t>10001781</t>
  </si>
  <si>
    <t>+ILS/-USD 3.4042 21-02-23 (10) -378</t>
  </si>
  <si>
    <t>10001787</t>
  </si>
  <si>
    <t>+ILS/-USD 3.4155 05-01-23 (10) -410</t>
  </si>
  <si>
    <t>10001738</t>
  </si>
  <si>
    <t>+ILS/-USD 3.433 05-01-23 (10) -50</t>
  </si>
  <si>
    <t>10001809</t>
  </si>
  <si>
    <t>+ILS/-USD 3.4534 05-01-23 (10) -456</t>
  </si>
  <si>
    <t>10001733</t>
  </si>
  <si>
    <t>+ILS/-USD 3.4535 05-01-23 (10) -110</t>
  </si>
  <si>
    <t>10001807</t>
  </si>
  <si>
    <t>+ILS/-USD 3.4572 05-01-23 (10) -98</t>
  </si>
  <si>
    <t>10001808</t>
  </si>
  <si>
    <t>+ILS/-USD 3.5005 05-01-23 (10) -190</t>
  </si>
  <si>
    <t>10001801</t>
  </si>
  <si>
    <t>+ILS/-USD 3.507 05-01-23 (10) -210</t>
  </si>
  <si>
    <t>10001802</t>
  </si>
  <si>
    <t>+ILS/-USD 3.521 05-01-23 (10) -290</t>
  </si>
  <si>
    <t>10001798</t>
  </si>
  <si>
    <t>+USD/-ILS 3.171 05-01-23 (10) -390</t>
  </si>
  <si>
    <t>10001680</t>
  </si>
  <si>
    <t>+USD/-ILS 3.199 05-01-23 (10) -340</t>
  </si>
  <si>
    <t>10001684</t>
  </si>
  <si>
    <t>+USD/-ILS 3.2343 05-01-23 (10) -417</t>
  </si>
  <si>
    <t>10001685</t>
  </si>
  <si>
    <t>10001686</t>
  </si>
  <si>
    <t>+USD/-ILS 3.2565 05-01-23 (10) -215</t>
  </si>
  <si>
    <t>10001771</t>
  </si>
  <si>
    <t>+USD/-ILS 3.3014 05-01-23 (10) -216</t>
  </si>
  <si>
    <t>10001774</t>
  </si>
  <si>
    <t>+USD/-ILS 3.3435 05-01-23 (10) -475</t>
  </si>
  <si>
    <t>10001701</t>
  </si>
  <si>
    <t>+USD/-ILS 3.3518 05-01-23 (10) -447</t>
  </si>
  <si>
    <t>10001698</t>
  </si>
  <si>
    <t>+USD/-ILS 3.378 05-01-23 (10) -575</t>
  </si>
  <si>
    <t>10001696</t>
  </si>
  <si>
    <t>+USD/-ILS 3.3984 05-01-23 (10) -421</t>
  </si>
  <si>
    <t>10001709</t>
  </si>
  <si>
    <t>+USD/-ILS 3.404 05-01-23 (10) -540</t>
  </si>
  <si>
    <t>10001697</t>
  </si>
  <si>
    <t>+USD/-ILS 3.4055 05-01-23 (10) -455</t>
  </si>
  <si>
    <t>10001716</t>
  </si>
  <si>
    <t>+USD/-ILS 3.4075 05-01-23 (10) -395</t>
  </si>
  <si>
    <t>10001752</t>
  </si>
  <si>
    <t>+USD/-ILS 3.4158 05-01-23 (10) -457</t>
  </si>
  <si>
    <t>10001719</t>
  </si>
  <si>
    <t>+USD/-ILS 3.4212 05-01-23 (10) -418</t>
  </si>
  <si>
    <t>10001713</t>
  </si>
  <si>
    <t>+USD/-ILS 3.4218 05-01-23 (10) -267</t>
  </si>
  <si>
    <t>10001792</t>
  </si>
  <si>
    <t>+USD/-ILS 3.4271 05-01-23 (10) -459</t>
  </si>
  <si>
    <t>10001717</t>
  </si>
  <si>
    <t>+USD/-ILS 3.4362 05-01-23 (10) -48</t>
  </si>
  <si>
    <t>10001812</t>
  </si>
  <si>
    <t>+USD/-ILS 3.4595 05-01-23 (10) -265</t>
  </si>
  <si>
    <t>10001795</t>
  </si>
  <si>
    <t>+USD/-ILS 3.4673 05-01-23 (10) -27</t>
  </si>
  <si>
    <t>10001814</t>
  </si>
  <si>
    <t>+USD/-ILS 3.5118 05-01-23 (10) -202</t>
  </si>
  <si>
    <t>10001804</t>
  </si>
  <si>
    <t>+USD/-ILS 3.5442 05-01-23 (10) -248</t>
  </si>
  <si>
    <t>10001800</t>
  </si>
  <si>
    <t>+USD/-ILS 3.5539 05-01-23 (10) -276</t>
  </si>
  <si>
    <t>10001799</t>
  </si>
  <si>
    <t>+EUR/-USD 1.0136 20-03-23 (10) +140</t>
  </si>
  <si>
    <t>10001785</t>
  </si>
  <si>
    <t>+EUR/-USD 1.04396 20-03-23 (10) +193.6</t>
  </si>
  <si>
    <t>10001742</t>
  </si>
  <si>
    <t>+EUR/-USD 1.07115 20-03-23 (10) +63.5</t>
  </si>
  <si>
    <t>10001818</t>
  </si>
  <si>
    <t>+EUR/-USD 1.0788 20-03-23 (10) +217</t>
  </si>
  <si>
    <t>10001728</t>
  </si>
  <si>
    <t>+USD/-AUD 0.68749 15-02-23 (10) +5.9</t>
  </si>
  <si>
    <t>10001748</t>
  </si>
  <si>
    <t>+USD/-CAD 1.28555 15-02-23 (10) -0.5</t>
  </si>
  <si>
    <t>10001753</t>
  </si>
  <si>
    <t>+USD/-CAD 1.287115 15-02-23 (10) -1.85</t>
  </si>
  <si>
    <t>10001759</t>
  </si>
  <si>
    <t>+USD/-CAD 1.29125 15-02-23 (10) +1.5</t>
  </si>
  <si>
    <t>10001750</t>
  </si>
  <si>
    <t>+USD/-CAD 1.300612 15-02-23 (10) -3.5</t>
  </si>
  <si>
    <t>10001735</t>
  </si>
  <si>
    <t>+USD/-CAD 1.31137 15-02-23 (10) +0.7</t>
  </si>
  <si>
    <t>10001778</t>
  </si>
  <si>
    <t>+USD/-EUR 1.01078 20-03-23 (10) +133.8</t>
  </si>
  <si>
    <t>10001791</t>
  </si>
  <si>
    <t>+USD/-EUR 1.0173 20-03-23 (10) +160</t>
  </si>
  <si>
    <t>10001768</t>
  </si>
  <si>
    <t>+USD/-EUR 1.0337 20-03-23 (10) +166</t>
  </si>
  <si>
    <t>10001765</t>
  </si>
  <si>
    <t>+USD/-EUR 1.04058 20-03-23 (10) +179.8</t>
  </si>
  <si>
    <t>10001761</t>
  </si>
  <si>
    <t>+USD/-EUR 1.064 20-03-23 (10) +82</t>
  </si>
  <si>
    <t>10001811</t>
  </si>
  <si>
    <t>+USD/-EUR 1.07598 20-03-23 (10) +212.8</t>
  </si>
  <si>
    <t>10001721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</si>
  <si>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</si>
  <si>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</si>
  <si>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</si>
  <si>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</si>
  <si>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</si>
  <si>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</si>
  <si>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30110000</t>
  </si>
  <si>
    <t>ilAAA</t>
  </si>
  <si>
    <t>מעלות S&amp;P</t>
  </si>
  <si>
    <t>יו בנק</t>
  </si>
  <si>
    <t>30026000</t>
  </si>
  <si>
    <t>34010000</t>
  </si>
  <si>
    <t>34510000</t>
  </si>
  <si>
    <t>31210000</t>
  </si>
  <si>
    <t>31710000</t>
  </si>
  <si>
    <t>31110000</t>
  </si>
  <si>
    <t>33810000</t>
  </si>
  <si>
    <t>32026000</t>
  </si>
  <si>
    <t>30326000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</si>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</sst>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1" fillId="0" borderId="0"/>
  </cellStyleXfs>
  <cellXfs count="12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1"/>
    </xf>
    <xf numFmtId="167" fontId="26" fillId="0" borderId="23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64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8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4" fontId="30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 5" xfId="15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N23" sqref="M23:N2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116</v>
      </c>
      <c r="C1" s="67" t="s" vm="1">
        <v>187</v>
      </c>
    </row>
    <row r="2" spans="1:4">
      <c r="B2" s="46" t="s">
        <v>115</v>
      </c>
      <c r="C2" s="67" t="s">
        <v>188</v>
      </c>
    </row>
    <row r="3" spans="1:4">
      <c r="B3" s="46" t="s">
        <v>117</v>
      </c>
      <c r="C3" s="67" t="s">
        <v>189</v>
      </c>
    </row>
    <row r="4" spans="1:4">
      <c r="B4" s="46" t="s">
        <v>118</v>
      </c>
      <c r="C4" s="67">
        <v>2112</v>
      </c>
    </row>
    <row r="6" spans="1:4" ht="26.25" customHeight="1">
      <c r="B6" s="113" t="s">
        <v>125</v>
      </c>
      <c r="C6" s="114"/>
      <c r="D6" s="115"/>
    </row>
    <row r="7" spans="1:4" s="9" customFormat="1">
      <c r="B7" s="21"/>
      <c r="C7" s="22" t="s">
        <v>87</v>
      </c>
      <c r="D7" s="23" t="s">
        <v>85</v>
      </c>
    </row>
    <row r="8" spans="1:4" s="9" customFormat="1">
      <c r="B8" s="21"/>
      <c r="C8" s="24" t="s">
        <v>166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124</v>
      </c>
      <c r="C10" s="95">
        <f>C11+C12+C23+C33+C34+C35+C36+C37</f>
        <v>1531916.5844099987</v>
      </c>
      <c r="D10" s="96">
        <f>C10/$C$42</f>
        <v>1</v>
      </c>
    </row>
    <row r="11" spans="1:4">
      <c r="A11" s="42" t="s">
        <v>101</v>
      </c>
      <c r="B11" s="27" t="s">
        <v>126</v>
      </c>
      <c r="C11" s="95">
        <f>מזומנים!J10</f>
        <v>206249.20084</v>
      </c>
      <c r="D11" s="96">
        <f t="shared" ref="D11:D42" si="0">C11/$C$42</f>
        <v>0.13463474639478146</v>
      </c>
    </row>
    <row r="12" spans="1:4">
      <c r="B12" s="27" t="s">
        <v>127</v>
      </c>
      <c r="C12" s="95">
        <f>SUM(C13:C22)</f>
        <v>920974.39009999891</v>
      </c>
      <c r="D12" s="96">
        <f t="shared" si="0"/>
        <v>0.60119095221800367</v>
      </c>
    </row>
    <row r="13" spans="1:4">
      <c r="A13" s="44" t="s">
        <v>101</v>
      </c>
      <c r="B13" s="28" t="s">
        <v>48</v>
      </c>
      <c r="C13" s="95" vm="2">
        <v>106881.69404999998</v>
      </c>
      <c r="D13" s="96">
        <f t="shared" si="0"/>
        <v>6.9769917721182129E-2</v>
      </c>
    </row>
    <row r="14" spans="1:4">
      <c r="A14" s="44" t="s">
        <v>101</v>
      </c>
      <c r="B14" s="28" t="s">
        <v>49</v>
      </c>
      <c r="C14" s="95">
        <v>0</v>
      </c>
      <c r="D14" s="96">
        <f t="shared" si="0"/>
        <v>0</v>
      </c>
    </row>
    <row r="15" spans="1:4">
      <c r="A15" s="44" t="s">
        <v>101</v>
      </c>
      <c r="B15" s="28" t="s">
        <v>50</v>
      </c>
      <c r="C15" s="95">
        <v>0</v>
      </c>
      <c r="D15" s="96">
        <f t="shared" si="0"/>
        <v>0</v>
      </c>
    </row>
    <row r="16" spans="1:4">
      <c r="A16" s="44" t="s">
        <v>101</v>
      </c>
      <c r="B16" s="28" t="s">
        <v>51</v>
      </c>
      <c r="C16" s="95">
        <v>0</v>
      </c>
      <c r="D16" s="96">
        <f t="shared" si="0"/>
        <v>0</v>
      </c>
    </row>
    <row r="17" spans="1:4">
      <c r="A17" s="44" t="s">
        <v>101</v>
      </c>
      <c r="B17" s="28" t="s">
        <v>179</v>
      </c>
      <c r="C17" s="95" vm="3">
        <v>818724.26536999899</v>
      </c>
      <c r="D17" s="96">
        <f t="shared" si="0"/>
        <v>0.53444441668821141</v>
      </c>
    </row>
    <row r="18" spans="1:4">
      <c r="A18" s="44" t="s">
        <v>101</v>
      </c>
      <c r="B18" s="28" t="s">
        <v>52</v>
      </c>
      <c r="C18" s="95">
        <v>0</v>
      </c>
      <c r="D18" s="96">
        <f t="shared" si="0"/>
        <v>0</v>
      </c>
    </row>
    <row r="19" spans="1:4">
      <c r="A19" s="44" t="s">
        <v>101</v>
      </c>
      <c r="B19" s="28" t="s">
        <v>53</v>
      </c>
      <c r="C19" s="95">
        <v>0</v>
      </c>
      <c r="D19" s="96">
        <f t="shared" si="0"/>
        <v>0</v>
      </c>
    </row>
    <row r="20" spans="1:4">
      <c r="A20" s="44" t="s">
        <v>101</v>
      </c>
      <c r="B20" s="28" t="s">
        <v>54</v>
      </c>
      <c r="C20" s="95">
        <v>0</v>
      </c>
      <c r="D20" s="96">
        <f t="shared" si="0"/>
        <v>0</v>
      </c>
    </row>
    <row r="21" spans="1:4">
      <c r="A21" s="44" t="s">
        <v>101</v>
      </c>
      <c r="B21" s="28" t="s">
        <v>55</v>
      </c>
      <c r="C21" s="95" vm="4">
        <v>-4631.5693200000005</v>
      </c>
      <c r="D21" s="96">
        <f t="shared" si="0"/>
        <v>-3.023382191389879E-3</v>
      </c>
    </row>
    <row r="22" spans="1:4">
      <c r="A22" s="44" t="s">
        <v>101</v>
      </c>
      <c r="B22" s="28" t="s">
        <v>56</v>
      </c>
      <c r="C22" s="95">
        <v>0</v>
      </c>
      <c r="D22" s="96">
        <f t="shared" si="0"/>
        <v>0</v>
      </c>
    </row>
    <row r="23" spans="1:4">
      <c r="B23" s="27" t="s">
        <v>128</v>
      </c>
      <c r="C23" s="95">
        <f>SUM(C24:C32)</f>
        <v>404692.99346999999</v>
      </c>
      <c r="D23" s="96">
        <f t="shared" si="0"/>
        <v>0.26417430138721498</v>
      </c>
    </row>
    <row r="24" spans="1:4">
      <c r="A24" s="44" t="s">
        <v>101</v>
      </c>
      <c r="B24" s="28" t="s">
        <v>57</v>
      </c>
      <c r="C24" s="95" vm="5">
        <v>417564.11192</v>
      </c>
      <c r="D24" s="96">
        <f t="shared" si="0"/>
        <v>0.27257627221316383</v>
      </c>
    </row>
    <row r="25" spans="1:4">
      <c r="A25" s="44" t="s">
        <v>101</v>
      </c>
      <c r="B25" s="28" t="s">
        <v>58</v>
      </c>
      <c r="C25" s="95">
        <v>0</v>
      </c>
      <c r="D25" s="96">
        <f t="shared" si="0"/>
        <v>0</v>
      </c>
    </row>
    <row r="26" spans="1:4">
      <c r="A26" s="44" t="s">
        <v>101</v>
      </c>
      <c r="B26" s="28" t="s">
        <v>50</v>
      </c>
      <c r="C26" s="95">
        <v>0</v>
      </c>
      <c r="D26" s="96">
        <f t="shared" si="0"/>
        <v>0</v>
      </c>
    </row>
    <row r="27" spans="1:4">
      <c r="A27" s="44" t="s">
        <v>101</v>
      </c>
      <c r="B27" s="28" t="s">
        <v>59</v>
      </c>
      <c r="C27" s="95">
        <v>0</v>
      </c>
      <c r="D27" s="96">
        <f t="shared" si="0"/>
        <v>0</v>
      </c>
    </row>
    <row r="28" spans="1:4">
      <c r="A28" s="44" t="s">
        <v>101</v>
      </c>
      <c r="B28" s="28" t="s">
        <v>60</v>
      </c>
      <c r="C28" s="95">
        <v>0</v>
      </c>
      <c r="D28" s="96">
        <f t="shared" si="0"/>
        <v>0</v>
      </c>
    </row>
    <row r="29" spans="1:4">
      <c r="A29" s="44" t="s">
        <v>101</v>
      </c>
      <c r="B29" s="28" t="s">
        <v>61</v>
      </c>
      <c r="C29" s="95">
        <v>0</v>
      </c>
      <c r="D29" s="96">
        <f t="shared" si="0"/>
        <v>0</v>
      </c>
    </row>
    <row r="30" spans="1:4">
      <c r="A30" s="44" t="s">
        <v>101</v>
      </c>
      <c r="B30" s="28" t="s">
        <v>151</v>
      </c>
      <c r="C30" s="95">
        <v>0</v>
      </c>
      <c r="D30" s="96">
        <f t="shared" si="0"/>
        <v>0</v>
      </c>
    </row>
    <row r="31" spans="1:4">
      <c r="A31" s="44" t="s">
        <v>101</v>
      </c>
      <c r="B31" s="28" t="s">
        <v>82</v>
      </c>
      <c r="C31" s="95" vm="6">
        <v>-12871.11845</v>
      </c>
      <c r="D31" s="96">
        <f t="shared" si="0"/>
        <v>-8.4019708259488388E-3</v>
      </c>
    </row>
    <row r="32" spans="1:4">
      <c r="A32" s="44" t="s">
        <v>101</v>
      </c>
      <c r="B32" s="28" t="s">
        <v>62</v>
      </c>
      <c r="C32" s="95">
        <v>0</v>
      </c>
      <c r="D32" s="96">
        <f t="shared" si="0"/>
        <v>0</v>
      </c>
    </row>
    <row r="33" spans="1:4">
      <c r="A33" s="44" t="s">
        <v>101</v>
      </c>
      <c r="B33" s="27" t="s">
        <v>129</v>
      </c>
      <c r="C33" s="95">
        <f>הלוואות!P10</f>
        <v>0</v>
      </c>
      <c r="D33" s="96">
        <f t="shared" si="0"/>
        <v>0</v>
      </c>
    </row>
    <row r="34" spans="1:4">
      <c r="A34" s="44" t="s">
        <v>101</v>
      </c>
      <c r="B34" s="27" t="s">
        <v>130</v>
      </c>
      <c r="C34" s="95">
        <v>0</v>
      </c>
      <c r="D34" s="96">
        <f t="shared" si="0"/>
        <v>0</v>
      </c>
    </row>
    <row r="35" spans="1:4">
      <c r="A35" s="44" t="s">
        <v>101</v>
      </c>
      <c r="B35" s="27" t="s">
        <v>131</v>
      </c>
      <c r="C35" s="95">
        <v>0</v>
      </c>
      <c r="D35" s="96">
        <f t="shared" si="0"/>
        <v>0</v>
      </c>
    </row>
    <row r="36" spans="1:4">
      <c r="A36" s="44" t="s">
        <v>101</v>
      </c>
      <c r="B36" s="45" t="s">
        <v>132</v>
      </c>
      <c r="C36" s="95">
        <v>0</v>
      </c>
      <c r="D36" s="96">
        <f t="shared" si="0"/>
        <v>0</v>
      </c>
    </row>
    <row r="37" spans="1:4">
      <c r="A37" s="44" t="s">
        <v>101</v>
      </c>
      <c r="B37" s="27" t="s">
        <v>133</v>
      </c>
      <c r="C37" s="95">
        <v>0</v>
      </c>
      <c r="D37" s="96">
        <f t="shared" si="0"/>
        <v>0</v>
      </c>
    </row>
    <row r="38" spans="1:4">
      <c r="A38" s="44"/>
      <c r="B38" s="55" t="s">
        <v>135</v>
      </c>
      <c r="C38" s="95">
        <f>SUM(C39:C41)</f>
        <v>0</v>
      </c>
      <c r="D38" s="96">
        <f t="shared" si="0"/>
        <v>0</v>
      </c>
    </row>
    <row r="39" spans="1:4">
      <c r="A39" s="44" t="s">
        <v>101</v>
      </c>
      <c r="B39" s="56" t="s">
        <v>136</v>
      </c>
      <c r="C39" s="95">
        <v>0</v>
      </c>
      <c r="D39" s="96">
        <f t="shared" si="0"/>
        <v>0</v>
      </c>
    </row>
    <row r="40" spans="1:4">
      <c r="A40" s="44" t="s">
        <v>101</v>
      </c>
      <c r="B40" s="56" t="s">
        <v>164</v>
      </c>
      <c r="C40" s="95">
        <v>0</v>
      </c>
      <c r="D40" s="96">
        <f t="shared" si="0"/>
        <v>0</v>
      </c>
    </row>
    <row r="41" spans="1:4">
      <c r="A41" s="44" t="s">
        <v>101</v>
      </c>
      <c r="B41" s="56" t="s">
        <v>137</v>
      </c>
      <c r="C41" s="95">
        <v>0</v>
      </c>
      <c r="D41" s="96">
        <f t="shared" si="0"/>
        <v>0</v>
      </c>
    </row>
    <row r="42" spans="1:4">
      <c r="B42" s="56" t="s">
        <v>63</v>
      </c>
      <c r="C42" s="95">
        <f>C38+C10</f>
        <v>1531916.5844099987</v>
      </c>
      <c r="D42" s="96">
        <f t="shared" si="0"/>
        <v>1</v>
      </c>
    </row>
    <row r="43" spans="1:4">
      <c r="A43" s="44" t="s">
        <v>101</v>
      </c>
      <c r="B43" s="56" t="s">
        <v>134</v>
      </c>
      <c r="C43" s="95"/>
      <c r="D43" s="96"/>
    </row>
    <row r="44" spans="1:4">
      <c r="B44" s="5" t="s">
        <v>86</v>
      </c>
    </row>
    <row r="45" spans="1:4">
      <c r="C45" s="62" t="s">
        <v>123</v>
      </c>
      <c r="D45" s="34" t="s">
        <v>81</v>
      </c>
    </row>
    <row r="46" spans="1:4">
      <c r="C46" s="63" t="s">
        <v>0</v>
      </c>
      <c r="D46" s="23" t="s">
        <v>1</v>
      </c>
    </row>
    <row r="47" spans="1:4">
      <c r="C47" s="97" t="s">
        <v>106</v>
      </c>
      <c r="D47" s="98" vm="7">
        <v>2.3913000000000002</v>
      </c>
    </row>
    <row r="48" spans="1:4">
      <c r="C48" s="97" t="s">
        <v>113</v>
      </c>
      <c r="D48" s="98">
        <v>0.66572077185017031</v>
      </c>
    </row>
    <row r="49" spans="2:4">
      <c r="C49" s="97" t="s">
        <v>110</v>
      </c>
      <c r="D49" s="98" vm="8">
        <v>2.5966</v>
      </c>
    </row>
    <row r="50" spans="2:4">
      <c r="B50" s="11"/>
      <c r="C50" s="97" t="s">
        <v>558</v>
      </c>
      <c r="D50" s="98" vm="9">
        <v>3.8151000000000002</v>
      </c>
    </row>
    <row r="51" spans="2:4">
      <c r="C51" s="97" t="s">
        <v>104</v>
      </c>
      <c r="D51" s="98" vm="10">
        <v>3.7530000000000001</v>
      </c>
    </row>
    <row r="52" spans="2:4">
      <c r="C52" s="97" t="s">
        <v>105</v>
      </c>
      <c r="D52" s="98" vm="11">
        <v>4.2375999999999996</v>
      </c>
    </row>
    <row r="53" spans="2:4">
      <c r="C53" s="97" t="s">
        <v>107</v>
      </c>
      <c r="D53" s="98">
        <v>0.4509226037929267</v>
      </c>
    </row>
    <row r="54" spans="2:4">
      <c r="C54" s="97" t="s">
        <v>111</v>
      </c>
      <c r="D54" s="98">
        <v>2.6669999999999999E-2</v>
      </c>
    </row>
    <row r="55" spans="2:4">
      <c r="C55" s="97" t="s">
        <v>112</v>
      </c>
      <c r="D55" s="98">
        <v>0.18052541668590427</v>
      </c>
    </row>
    <row r="56" spans="2:4">
      <c r="C56" s="97" t="s">
        <v>109</v>
      </c>
      <c r="D56" s="98" vm="12">
        <v>0.50470000000000004</v>
      </c>
    </row>
    <row r="57" spans="2:4">
      <c r="C57" s="97" t="s">
        <v>559</v>
      </c>
      <c r="D57" s="98">
        <v>2.2342131000000003</v>
      </c>
    </row>
    <row r="58" spans="2:4">
      <c r="C58" s="97" t="s">
        <v>108</v>
      </c>
      <c r="D58" s="98" vm="13">
        <v>0.33729999999999999</v>
      </c>
    </row>
    <row r="59" spans="2:4">
      <c r="C59" s="97" t="s">
        <v>102</v>
      </c>
      <c r="D59" s="98" vm="14">
        <v>3.5190000000000001</v>
      </c>
    </row>
    <row r="60" spans="2:4">
      <c r="C60" s="97" t="s">
        <v>114</v>
      </c>
      <c r="D60" s="98" vm="15">
        <v>0.20710000000000001</v>
      </c>
    </row>
    <row r="61" spans="2:4">
      <c r="C61" s="97" t="s">
        <v>560</v>
      </c>
      <c r="D61" s="98" vm="16">
        <v>0.35720000000000002</v>
      </c>
    </row>
    <row r="62" spans="2:4">
      <c r="C62" s="97" t="s">
        <v>561</v>
      </c>
      <c r="D62" s="98">
        <v>4.7393939393939398E-2</v>
      </c>
    </row>
    <row r="63" spans="2:4">
      <c r="C63" s="97" t="s">
        <v>562</v>
      </c>
      <c r="D63" s="98">
        <v>0.51010349926071963</v>
      </c>
    </row>
    <row r="64" spans="2:4">
      <c r="C64" s="97" t="s">
        <v>103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42578125" style="1" bestFit="1" customWidth="1"/>
    <col min="11" max="11" width="11.7109375" style="1" bestFit="1" customWidth="1"/>
    <col min="12" max="12" width="9" style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s="3" customFormat="1" ht="63">
      <c r="B7" s="66" t="s">
        <v>91</v>
      </c>
      <c r="C7" s="49" t="s">
        <v>33</v>
      </c>
      <c r="D7" s="49" t="s">
        <v>93</v>
      </c>
      <c r="E7" s="49" t="s">
        <v>14</v>
      </c>
      <c r="F7" s="49" t="s">
        <v>46</v>
      </c>
      <c r="G7" s="49" t="s">
        <v>79</v>
      </c>
      <c r="H7" s="49" t="s">
        <v>16</v>
      </c>
      <c r="I7" s="49" t="s">
        <v>18</v>
      </c>
      <c r="J7" s="49" t="s">
        <v>43</v>
      </c>
      <c r="K7" s="49" t="s">
        <v>119</v>
      </c>
      <c r="L7" s="51" t="s">
        <v>120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32</v>
      </c>
      <c r="C10" s="73"/>
      <c r="D10" s="73"/>
      <c r="E10" s="73"/>
      <c r="F10" s="73"/>
      <c r="G10" s="73"/>
      <c r="H10" s="73"/>
      <c r="I10" s="73"/>
      <c r="J10" s="101">
        <f>J11</f>
        <v>206249.20084</v>
      </c>
      <c r="K10" s="84">
        <f>IFERROR(J10/$J$10,0)</f>
        <v>1</v>
      </c>
      <c r="L10" s="84">
        <f>J10/'סכום נכסי הקרן'!$C$42</f>
        <v>0.13463474639478146</v>
      </c>
    </row>
    <row r="11" spans="2:12">
      <c r="B11" s="90" t="s">
        <v>159</v>
      </c>
      <c r="C11" s="73"/>
      <c r="D11" s="73"/>
      <c r="E11" s="73"/>
      <c r="F11" s="73"/>
      <c r="G11" s="73"/>
      <c r="H11" s="73"/>
      <c r="I11" s="73"/>
      <c r="J11" s="101">
        <f>J12+J16</f>
        <v>206249.20084</v>
      </c>
      <c r="K11" s="84">
        <f t="shared" ref="K11:K24" si="0">IFERROR(J11/$J$10,0)</f>
        <v>1</v>
      </c>
      <c r="L11" s="84">
        <f>J11/'סכום נכסי הקרן'!$C$42</f>
        <v>0.13463474639478146</v>
      </c>
    </row>
    <row r="12" spans="2:12">
      <c r="B12" s="89" t="s">
        <v>30</v>
      </c>
      <c r="C12" s="71"/>
      <c r="D12" s="71"/>
      <c r="E12" s="71"/>
      <c r="F12" s="71"/>
      <c r="G12" s="71"/>
      <c r="H12" s="71"/>
      <c r="I12" s="71"/>
      <c r="J12" s="80">
        <f>SUM(J13:J14)</f>
        <v>128617.74351999999</v>
      </c>
      <c r="K12" s="81">
        <f t="shared" si="0"/>
        <v>0.62360359698933598</v>
      </c>
      <c r="L12" s="81">
        <f>J12/'סכום נכסי הקרן'!$C$42</f>
        <v>8.3958712131532762E-2</v>
      </c>
    </row>
    <row r="13" spans="2:12">
      <c r="B13" s="76" t="s">
        <v>563</v>
      </c>
      <c r="C13" s="73" t="s">
        <v>564</v>
      </c>
      <c r="D13" s="73">
        <v>10</v>
      </c>
      <c r="E13" s="73" t="s">
        <v>565</v>
      </c>
      <c r="F13" s="73" t="s">
        <v>566</v>
      </c>
      <c r="G13" s="86" t="s">
        <v>103</v>
      </c>
      <c r="H13" s="87">
        <v>0</v>
      </c>
      <c r="I13" s="87">
        <v>0</v>
      </c>
      <c r="J13" s="83">
        <v>128594.39506</v>
      </c>
      <c r="K13" s="84">
        <f t="shared" si="0"/>
        <v>0.62349039189615307</v>
      </c>
      <c r="L13" s="84">
        <f>J13/'סכום נכסי הקרן'!$C$42</f>
        <v>8.3943470792521485E-2</v>
      </c>
    </row>
    <row r="14" spans="2:12">
      <c r="B14" s="76" t="s">
        <v>567</v>
      </c>
      <c r="C14" s="73" t="s">
        <v>568</v>
      </c>
      <c r="D14" s="73">
        <v>26</v>
      </c>
      <c r="E14" s="73" t="s">
        <v>565</v>
      </c>
      <c r="F14" s="73" t="s">
        <v>566</v>
      </c>
      <c r="G14" s="86" t="s">
        <v>103</v>
      </c>
      <c r="H14" s="87">
        <v>0</v>
      </c>
      <c r="I14" s="87">
        <v>0</v>
      </c>
      <c r="J14" s="83">
        <v>23.348459999999999</v>
      </c>
      <c r="K14" s="84">
        <f t="shared" si="0"/>
        <v>1.1320509318294432E-4</v>
      </c>
      <c r="L14" s="84">
        <f>J14/'סכום נכסי הקרן'!$C$42</f>
        <v>1.5241339011283313E-5</v>
      </c>
    </row>
    <row r="15" spans="2:12">
      <c r="B15" s="72"/>
      <c r="C15" s="73"/>
      <c r="D15" s="73"/>
      <c r="E15" s="73"/>
      <c r="F15" s="73"/>
      <c r="G15" s="73"/>
      <c r="H15" s="73"/>
      <c r="I15" s="73"/>
      <c r="J15" s="73"/>
      <c r="K15" s="84"/>
      <c r="L15" s="73"/>
    </row>
    <row r="16" spans="2:12">
      <c r="B16" s="89" t="s">
        <v>31</v>
      </c>
      <c r="C16" s="71"/>
      <c r="D16" s="71"/>
      <c r="E16" s="71"/>
      <c r="F16" s="71"/>
      <c r="G16" s="71"/>
      <c r="H16" s="71"/>
      <c r="I16" s="71"/>
      <c r="J16" s="80">
        <f>SUM(J17:J24)</f>
        <v>77631.457320000001</v>
      </c>
      <c r="K16" s="81">
        <f t="shared" si="0"/>
        <v>0.3763964030106639</v>
      </c>
      <c r="L16" s="81">
        <f>J16/'סכום נכסי הקרן'!$C$42</f>
        <v>5.0676034263248688E-2</v>
      </c>
    </row>
    <row r="17" spans="2:12">
      <c r="B17" s="76" t="s">
        <v>563</v>
      </c>
      <c r="C17" s="73" t="s">
        <v>569</v>
      </c>
      <c r="D17" s="73">
        <v>10</v>
      </c>
      <c r="E17" s="73" t="s">
        <v>565</v>
      </c>
      <c r="F17" s="73" t="s">
        <v>566</v>
      </c>
      <c r="G17" s="86" t="s">
        <v>102</v>
      </c>
      <c r="H17" s="87">
        <v>0</v>
      </c>
      <c r="I17" s="87">
        <v>0</v>
      </c>
      <c r="J17" s="83">
        <v>71523.038509999998</v>
      </c>
      <c r="K17" s="84">
        <f t="shared" si="0"/>
        <v>0.34677971220593845</v>
      </c>
      <c r="L17" s="84">
        <f>J17/'סכום נכסי הקרן'!$C$42</f>
        <v>4.6688598607701824E-2</v>
      </c>
    </row>
    <row r="18" spans="2:12">
      <c r="B18" s="76" t="s">
        <v>563</v>
      </c>
      <c r="C18" s="73" t="s">
        <v>570</v>
      </c>
      <c r="D18" s="73">
        <v>10</v>
      </c>
      <c r="E18" s="73" t="s">
        <v>565</v>
      </c>
      <c r="F18" s="73" t="s">
        <v>566</v>
      </c>
      <c r="G18" s="86" t="s">
        <v>104</v>
      </c>
      <c r="H18" s="87">
        <v>0</v>
      </c>
      <c r="I18" s="87">
        <v>0</v>
      </c>
      <c r="J18" s="83">
        <v>1231.20768</v>
      </c>
      <c r="K18" s="84">
        <f t="shared" si="0"/>
        <v>5.9695149119880584E-3</v>
      </c>
      <c r="L18" s="84">
        <f>J18/'סכום נכסי הקרן'!$C$42</f>
        <v>8.0370412627537842E-4</v>
      </c>
    </row>
    <row r="19" spans="2:12">
      <c r="B19" s="76" t="s">
        <v>563</v>
      </c>
      <c r="C19" s="73" t="s">
        <v>571</v>
      </c>
      <c r="D19" s="73">
        <v>10</v>
      </c>
      <c r="E19" s="73" t="s">
        <v>565</v>
      </c>
      <c r="F19" s="73" t="s">
        <v>566</v>
      </c>
      <c r="G19" s="86" t="s">
        <v>106</v>
      </c>
      <c r="H19" s="87">
        <v>0</v>
      </c>
      <c r="I19" s="87">
        <v>0</v>
      </c>
      <c r="J19" s="83">
        <v>2904.67416</v>
      </c>
      <c r="K19" s="84">
        <f t="shared" si="0"/>
        <v>1.4083323223411331E-2</v>
      </c>
      <c r="L19" s="84">
        <f>J19/'סכום נכסי הקרן'!$C$42</f>
        <v>1.8961046505797208E-3</v>
      </c>
    </row>
    <row r="20" spans="2:12">
      <c r="B20" s="76" t="s">
        <v>563</v>
      </c>
      <c r="C20" s="73" t="s">
        <v>572</v>
      </c>
      <c r="D20" s="73">
        <v>10</v>
      </c>
      <c r="E20" s="73" t="s">
        <v>565</v>
      </c>
      <c r="F20" s="73" t="s">
        <v>566</v>
      </c>
      <c r="G20" s="86" t="s">
        <v>111</v>
      </c>
      <c r="H20" s="87">
        <v>0</v>
      </c>
      <c r="I20" s="87">
        <v>0</v>
      </c>
      <c r="J20" s="83">
        <v>-1994.79756</v>
      </c>
      <c r="K20" s="84">
        <f t="shared" si="0"/>
        <v>-9.6717832208595336E-3</v>
      </c>
      <c r="L20" s="84">
        <f>J20/'סכום נכסי הקרן'!$C$42</f>
        <v>-1.3021580811257258E-3</v>
      </c>
    </row>
    <row r="21" spans="2:12">
      <c r="B21" s="76" t="s">
        <v>563</v>
      </c>
      <c r="C21" s="73" t="s">
        <v>573</v>
      </c>
      <c r="D21" s="73">
        <v>10</v>
      </c>
      <c r="E21" s="73" t="s">
        <v>565</v>
      </c>
      <c r="F21" s="73" t="s">
        <v>566</v>
      </c>
      <c r="G21" s="86" t="s">
        <v>110</v>
      </c>
      <c r="H21" s="87">
        <v>0</v>
      </c>
      <c r="I21" s="87">
        <v>0</v>
      </c>
      <c r="J21" s="83">
        <v>3966.3562000000002</v>
      </c>
      <c r="K21" s="84">
        <f t="shared" si="0"/>
        <v>1.9230892453624308E-2</v>
      </c>
      <c r="L21" s="84">
        <f>J21/'סכום נכסי הקרן'!$C$42</f>
        <v>2.5891463284390252E-3</v>
      </c>
    </row>
    <row r="22" spans="2:12">
      <c r="B22" s="76" t="s">
        <v>563</v>
      </c>
      <c r="C22" s="73" t="s">
        <v>574</v>
      </c>
      <c r="D22" s="73">
        <v>10</v>
      </c>
      <c r="E22" s="73" t="s">
        <v>565</v>
      </c>
      <c r="F22" s="73" t="s">
        <v>566</v>
      </c>
      <c r="G22" s="86" t="s">
        <v>105</v>
      </c>
      <c r="H22" s="87">
        <v>0</v>
      </c>
      <c r="I22" s="87">
        <v>0</v>
      </c>
      <c r="J22" s="83">
        <v>0.95387999999999995</v>
      </c>
      <c r="K22" s="84">
        <f t="shared" si="0"/>
        <v>4.6248906474065928E-6</v>
      </c>
      <c r="L22" s="84">
        <f>J22/'סכום נכסי הקרן'!$C$42</f>
        <v>6.2267097941718327E-7</v>
      </c>
    </row>
    <row r="23" spans="2:12">
      <c r="B23" s="76" t="s">
        <v>567</v>
      </c>
      <c r="C23" s="73" t="s">
        <v>575</v>
      </c>
      <c r="D23" s="73">
        <v>26</v>
      </c>
      <c r="E23" s="73" t="s">
        <v>565</v>
      </c>
      <c r="F23" s="73" t="s">
        <v>566</v>
      </c>
      <c r="G23" s="86" t="s">
        <v>104</v>
      </c>
      <c r="H23" s="87">
        <v>0</v>
      </c>
      <c r="I23" s="87">
        <v>0</v>
      </c>
      <c r="J23" s="83">
        <v>2.81E-3</v>
      </c>
      <c r="K23" s="84">
        <f t="shared" si="0"/>
        <v>1.362429521450552E-8</v>
      </c>
      <c r="L23" s="84">
        <f>J23/'סכום נכסי הקרן'!$C$42</f>
        <v>1.8343035310125855E-9</v>
      </c>
    </row>
    <row r="24" spans="2:12">
      <c r="B24" s="76" t="s">
        <v>567</v>
      </c>
      <c r="C24" s="73" t="s">
        <v>576</v>
      </c>
      <c r="D24" s="73">
        <v>26</v>
      </c>
      <c r="E24" s="73" t="s">
        <v>565</v>
      </c>
      <c r="F24" s="73" t="s">
        <v>566</v>
      </c>
      <c r="G24" s="86" t="s">
        <v>102</v>
      </c>
      <c r="H24" s="87">
        <v>0</v>
      </c>
      <c r="I24" s="87">
        <v>0</v>
      </c>
      <c r="J24" s="83">
        <v>2.164E-2</v>
      </c>
      <c r="K24" s="84">
        <f t="shared" si="0"/>
        <v>1.0492161866259767E-7</v>
      </c>
      <c r="L24" s="84">
        <f>J24/'סכום נכסי הקרן'!$C$42</f>
        <v>1.4126095519968808E-8</v>
      </c>
    </row>
    <row r="25" spans="2:12">
      <c r="B25" s="72"/>
      <c r="C25" s="73"/>
      <c r="D25" s="73"/>
      <c r="E25" s="73"/>
      <c r="F25" s="73"/>
      <c r="G25" s="73"/>
      <c r="H25" s="73"/>
      <c r="I25" s="73"/>
      <c r="J25" s="73"/>
      <c r="K25" s="84"/>
      <c r="L25" s="73"/>
    </row>
    <row r="26" spans="2:12">
      <c r="B26" s="72"/>
      <c r="C26" s="73"/>
      <c r="D26" s="73"/>
      <c r="E26" s="73"/>
      <c r="F26" s="73"/>
      <c r="G26" s="73"/>
      <c r="H26" s="73"/>
      <c r="I26" s="73"/>
      <c r="J26" s="73"/>
      <c r="K26" s="84"/>
      <c r="L26" s="73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02" t="s">
        <v>178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03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5:5">
      <c r="E513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35.5703125" style="2" customWidth="1"/>
    <col min="4" max="4" width="6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116</v>
      </c>
      <c r="C1" s="67" t="s" vm="1">
        <v>187</v>
      </c>
    </row>
    <row r="2" spans="2:18">
      <c r="B2" s="46" t="s">
        <v>115</v>
      </c>
      <c r="C2" s="67" t="s">
        <v>188</v>
      </c>
    </row>
    <row r="3" spans="2:18">
      <c r="B3" s="46" t="s">
        <v>117</v>
      </c>
      <c r="C3" s="67" t="s">
        <v>189</v>
      </c>
    </row>
    <row r="4" spans="2:18">
      <c r="B4" s="46" t="s">
        <v>118</v>
      </c>
      <c r="C4" s="67">
        <v>2112</v>
      </c>
    </row>
    <row r="6" spans="2:18" ht="21.7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ht="27.75" customHeight="1">
      <c r="B7" s="122" t="s">
        <v>65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2:18" s="3" customFormat="1" ht="66" customHeight="1">
      <c r="B8" s="21" t="s">
        <v>91</v>
      </c>
      <c r="C8" s="29" t="s">
        <v>33</v>
      </c>
      <c r="D8" s="29" t="s">
        <v>95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177</v>
      </c>
      <c r="O8" s="29" t="s">
        <v>43</v>
      </c>
      <c r="P8" s="29" t="s">
        <v>165</v>
      </c>
      <c r="Q8" s="29" t="s">
        <v>119</v>
      </c>
      <c r="R8" s="59" t="s">
        <v>121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15" t="s">
        <v>166</v>
      </c>
      <c r="O9" s="31" t="s">
        <v>171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9" t="s">
        <v>90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6.7468054813161888</v>
      </c>
      <c r="I11" s="69"/>
      <c r="J11" s="69"/>
      <c r="K11" s="78">
        <v>2.7332350322070896E-2</v>
      </c>
      <c r="L11" s="77"/>
      <c r="M11" s="79"/>
      <c r="N11" s="69"/>
      <c r="O11" s="77">
        <v>106881.69404999998</v>
      </c>
      <c r="P11" s="69"/>
      <c r="Q11" s="78">
        <f>IFERROR(O11/$O$11,0)</f>
        <v>1</v>
      </c>
      <c r="R11" s="78">
        <f>O11/'סכום נכסי הקרן'!$C$42</f>
        <v>6.9769917721182129E-2</v>
      </c>
    </row>
    <row r="12" spans="2:18" ht="22.5" customHeight="1">
      <c r="B12" s="70" t="s">
        <v>159</v>
      </c>
      <c r="C12" s="71"/>
      <c r="D12" s="71"/>
      <c r="E12" s="71"/>
      <c r="F12" s="71"/>
      <c r="G12" s="71"/>
      <c r="H12" s="80">
        <v>6.5423383240670701</v>
      </c>
      <c r="I12" s="71"/>
      <c r="J12" s="71"/>
      <c r="K12" s="81">
        <v>2.5816358068038212E-2</v>
      </c>
      <c r="L12" s="80"/>
      <c r="M12" s="82"/>
      <c r="N12" s="71"/>
      <c r="O12" s="80">
        <v>94305.139909999984</v>
      </c>
      <c r="P12" s="71"/>
      <c r="Q12" s="81">
        <f t="shared" ref="Q12:Q40" si="0">IFERROR(O12/$O$11,0)</f>
        <v>0.88233200968805192</v>
      </c>
      <c r="R12" s="81">
        <f>O12/'סכום נכסי הקרן'!$C$42</f>
        <v>6.1560231718700661E-2</v>
      </c>
    </row>
    <row r="13" spans="2:18">
      <c r="B13" s="72" t="s">
        <v>24</v>
      </c>
      <c r="C13" s="73"/>
      <c r="D13" s="73"/>
      <c r="E13" s="73"/>
      <c r="F13" s="73"/>
      <c r="G13" s="73"/>
      <c r="H13" s="83">
        <v>5.0820593802450125</v>
      </c>
      <c r="I13" s="73"/>
      <c r="J13" s="73"/>
      <c r="K13" s="84">
        <v>8.050131976480128E-3</v>
      </c>
      <c r="L13" s="83"/>
      <c r="M13" s="85"/>
      <c r="N13" s="73"/>
      <c r="O13" s="83">
        <v>35395.636370000007</v>
      </c>
      <c r="P13" s="73"/>
      <c r="Q13" s="84">
        <f t="shared" si="0"/>
        <v>0.33116649847860469</v>
      </c>
      <c r="R13" s="84">
        <f>O13/'סכום נכסי הקרן'!$C$42</f>
        <v>2.3105459350864235E-2</v>
      </c>
    </row>
    <row r="14" spans="2:18">
      <c r="B14" s="74" t="s">
        <v>23</v>
      </c>
      <c r="C14" s="71"/>
      <c r="D14" s="71"/>
      <c r="E14" s="71"/>
      <c r="F14" s="71"/>
      <c r="G14" s="71"/>
      <c r="H14" s="80">
        <v>5.0820593802450125</v>
      </c>
      <c r="I14" s="71"/>
      <c r="J14" s="71"/>
      <c r="K14" s="81">
        <v>8.050131976480128E-3</v>
      </c>
      <c r="L14" s="80"/>
      <c r="M14" s="82"/>
      <c r="N14" s="71"/>
      <c r="O14" s="80">
        <v>35395.636370000007</v>
      </c>
      <c r="P14" s="71"/>
      <c r="Q14" s="81">
        <f t="shared" si="0"/>
        <v>0.33116649847860469</v>
      </c>
      <c r="R14" s="81">
        <f>O14/'סכום נכסי הקרן'!$C$42</f>
        <v>2.3105459350864235E-2</v>
      </c>
    </row>
    <row r="15" spans="2:18">
      <c r="B15" s="75" t="s">
        <v>190</v>
      </c>
      <c r="C15" s="73" t="s">
        <v>191</v>
      </c>
      <c r="D15" s="86" t="s">
        <v>96</v>
      </c>
      <c r="E15" s="73" t="s">
        <v>192</v>
      </c>
      <c r="F15" s="73"/>
      <c r="G15" s="73"/>
      <c r="H15" s="83">
        <v>1.55</v>
      </c>
      <c r="I15" s="86" t="s">
        <v>103</v>
      </c>
      <c r="J15" s="87">
        <v>0.04</v>
      </c>
      <c r="K15" s="84">
        <v>5.7999999999999996E-3</v>
      </c>
      <c r="L15" s="83">
        <v>2215000</v>
      </c>
      <c r="M15" s="85">
        <v>142.6</v>
      </c>
      <c r="N15" s="73"/>
      <c r="O15" s="83">
        <v>3158.5899100000001</v>
      </c>
      <c r="P15" s="84">
        <v>1.5707605651022103E-4</v>
      </c>
      <c r="Q15" s="84">
        <f t="shared" si="0"/>
        <v>2.9552206653109283E-2</v>
      </c>
      <c r="R15" s="84">
        <f>O15/'סכום נכסי הקרן'!$C$42</f>
        <v>2.0618550266668059E-3</v>
      </c>
    </row>
    <row r="16" spans="2:18">
      <c r="B16" s="75" t="s">
        <v>193</v>
      </c>
      <c r="C16" s="73" t="s">
        <v>194</v>
      </c>
      <c r="D16" s="86" t="s">
        <v>96</v>
      </c>
      <c r="E16" s="73" t="s">
        <v>192</v>
      </c>
      <c r="F16" s="73"/>
      <c r="G16" s="73"/>
      <c r="H16" s="83">
        <v>4.34</v>
      </c>
      <c r="I16" s="86" t="s">
        <v>103</v>
      </c>
      <c r="J16" s="87">
        <v>7.4999999999999997E-3</v>
      </c>
      <c r="K16" s="84">
        <v>8.8999999999999999E-3</v>
      </c>
      <c r="L16" s="83">
        <v>5000000</v>
      </c>
      <c r="M16" s="85">
        <v>108.8</v>
      </c>
      <c r="N16" s="73"/>
      <c r="O16" s="83">
        <v>5439.99982</v>
      </c>
      <c r="P16" s="84">
        <v>2.4969957882088346E-4</v>
      </c>
      <c r="Q16" s="84">
        <f t="shared" si="0"/>
        <v>5.0897395184016557E-2</v>
      </c>
      <c r="R16" s="84">
        <f>O16/'סכום נכסי הקרן'!$C$42</f>
        <v>3.5511070742113271E-3</v>
      </c>
    </row>
    <row r="17" spans="2:18">
      <c r="B17" s="75" t="s">
        <v>195</v>
      </c>
      <c r="C17" s="73" t="s">
        <v>196</v>
      </c>
      <c r="D17" s="86" t="s">
        <v>96</v>
      </c>
      <c r="E17" s="73" t="s">
        <v>192</v>
      </c>
      <c r="F17" s="73"/>
      <c r="G17" s="73"/>
      <c r="H17" s="83">
        <v>6.3199999999999994</v>
      </c>
      <c r="I17" s="86" t="s">
        <v>103</v>
      </c>
      <c r="J17" s="87">
        <v>5.0000000000000001E-3</v>
      </c>
      <c r="K17" s="84">
        <v>8.6E-3</v>
      </c>
      <c r="L17" s="83">
        <v>3693000</v>
      </c>
      <c r="M17" s="85">
        <v>105.8</v>
      </c>
      <c r="N17" s="73"/>
      <c r="O17" s="83">
        <v>3907.1941400000001</v>
      </c>
      <c r="P17" s="84">
        <v>1.8266266671863459E-4</v>
      </c>
      <c r="Q17" s="84">
        <f t="shared" si="0"/>
        <v>3.6556251982422627E-2</v>
      </c>
      <c r="R17" s="84">
        <f>O17/'סכום נכסי הקרן'!$C$42</f>
        <v>2.5505266930084276E-3</v>
      </c>
    </row>
    <row r="18" spans="2:18">
      <c r="B18" s="75" t="s">
        <v>197</v>
      </c>
      <c r="C18" s="73" t="s">
        <v>198</v>
      </c>
      <c r="D18" s="86" t="s">
        <v>96</v>
      </c>
      <c r="E18" s="73" t="s">
        <v>192</v>
      </c>
      <c r="F18" s="73"/>
      <c r="G18" s="73"/>
      <c r="H18" s="83">
        <v>20.059999999999999</v>
      </c>
      <c r="I18" s="86" t="s">
        <v>103</v>
      </c>
      <c r="J18" s="87">
        <v>0.01</v>
      </c>
      <c r="K18" s="84">
        <v>1.0899999999999998E-2</v>
      </c>
      <c r="L18" s="83">
        <v>55474</v>
      </c>
      <c r="M18" s="85">
        <v>107.43</v>
      </c>
      <c r="N18" s="73"/>
      <c r="O18" s="83">
        <v>59.59572</v>
      </c>
      <c r="P18" s="84">
        <v>3.0639978649114635E-6</v>
      </c>
      <c r="Q18" s="84">
        <f t="shared" si="0"/>
        <v>5.5758584788261978E-4</v>
      </c>
      <c r="R18" s="84">
        <f>O18/'סכום נכסי הקרן'!$C$42</f>
        <v>3.8902718729265964E-5</v>
      </c>
    </row>
    <row r="19" spans="2:18">
      <c r="B19" s="75" t="s">
        <v>199</v>
      </c>
      <c r="C19" s="73" t="s">
        <v>200</v>
      </c>
      <c r="D19" s="86" t="s">
        <v>96</v>
      </c>
      <c r="E19" s="73" t="s">
        <v>192</v>
      </c>
      <c r="F19" s="73"/>
      <c r="G19" s="73"/>
      <c r="H19" s="83">
        <v>3.58</v>
      </c>
      <c r="I19" s="86" t="s">
        <v>103</v>
      </c>
      <c r="J19" s="87">
        <v>1E-3</v>
      </c>
      <c r="K19" s="84">
        <v>8.8000000000000005E-3</v>
      </c>
      <c r="L19" s="83">
        <v>6520000</v>
      </c>
      <c r="M19" s="85">
        <v>105.01</v>
      </c>
      <c r="N19" s="73"/>
      <c r="O19" s="83">
        <v>6846.6517400000002</v>
      </c>
      <c r="P19" s="84">
        <v>4.6794615490008165E-4</v>
      </c>
      <c r="Q19" s="84">
        <f t="shared" si="0"/>
        <v>6.4058226255256492E-2</v>
      </c>
      <c r="R19" s="84">
        <f>O19/'סכום נכסי הקרן'!$C$42</f>
        <v>4.4693371751941147E-3</v>
      </c>
    </row>
    <row r="20" spans="2:18">
      <c r="B20" s="75" t="s">
        <v>201</v>
      </c>
      <c r="C20" s="73" t="s">
        <v>202</v>
      </c>
      <c r="D20" s="86" t="s">
        <v>96</v>
      </c>
      <c r="E20" s="73" t="s">
        <v>192</v>
      </c>
      <c r="F20" s="73"/>
      <c r="G20" s="73"/>
      <c r="H20" s="83">
        <v>15.279999999999998</v>
      </c>
      <c r="I20" s="86" t="s">
        <v>103</v>
      </c>
      <c r="J20" s="87">
        <v>2.75E-2</v>
      </c>
      <c r="K20" s="84">
        <v>1.03E-2</v>
      </c>
      <c r="L20" s="83">
        <v>766200</v>
      </c>
      <c r="M20" s="85">
        <v>150.15</v>
      </c>
      <c r="N20" s="73"/>
      <c r="O20" s="83">
        <v>1150.44931</v>
      </c>
      <c r="P20" s="84">
        <v>4.2719824356957082E-5</v>
      </c>
      <c r="Q20" s="84">
        <f t="shared" si="0"/>
        <v>1.0763763806567401E-2</v>
      </c>
      <c r="R20" s="84">
        <f>O20/'סכום נכסי הקרן'!$C$42</f>
        <v>7.5098691515444575E-4</v>
      </c>
    </row>
    <row r="21" spans="2:18">
      <c r="B21" s="75" t="s">
        <v>203</v>
      </c>
      <c r="C21" s="73" t="s">
        <v>204</v>
      </c>
      <c r="D21" s="86" t="s">
        <v>96</v>
      </c>
      <c r="E21" s="73" t="s">
        <v>192</v>
      </c>
      <c r="F21" s="73"/>
      <c r="G21" s="73"/>
      <c r="H21" s="83">
        <v>0.75</v>
      </c>
      <c r="I21" s="86" t="s">
        <v>103</v>
      </c>
      <c r="J21" s="87">
        <v>1.7500000000000002E-2</v>
      </c>
      <c r="K21" s="84">
        <v>5.6999999999999993E-3</v>
      </c>
      <c r="L21" s="83">
        <v>3910000</v>
      </c>
      <c r="M21" s="85">
        <v>111.17</v>
      </c>
      <c r="N21" s="73"/>
      <c r="O21" s="83">
        <v>4346.74719</v>
      </c>
      <c r="P21" s="84">
        <v>2.3819839648007345E-4</v>
      </c>
      <c r="Q21" s="84">
        <f t="shared" si="0"/>
        <v>4.0668771473312937E-2</v>
      </c>
      <c r="R21" s="84">
        <f>O21/'סכום נכסי הקרן'!$C$42</f>
        <v>2.8374568395146027E-3</v>
      </c>
    </row>
    <row r="22" spans="2:18">
      <c r="B22" s="75" t="s">
        <v>205</v>
      </c>
      <c r="C22" s="73" t="s">
        <v>206</v>
      </c>
      <c r="D22" s="86" t="s">
        <v>96</v>
      </c>
      <c r="E22" s="73" t="s">
        <v>192</v>
      </c>
      <c r="F22" s="73"/>
      <c r="G22" s="73"/>
      <c r="H22" s="83">
        <v>2.8200000000000003</v>
      </c>
      <c r="I22" s="86" t="s">
        <v>103</v>
      </c>
      <c r="J22" s="87">
        <v>7.4999999999999997E-3</v>
      </c>
      <c r="K22" s="84">
        <v>8.6999999999999994E-3</v>
      </c>
      <c r="L22" s="83">
        <v>2000000</v>
      </c>
      <c r="M22" s="85">
        <v>108.1</v>
      </c>
      <c r="N22" s="73"/>
      <c r="O22" s="83">
        <v>2162.0000499999996</v>
      </c>
      <c r="P22" s="84">
        <v>9.1394208292538883E-5</v>
      </c>
      <c r="Q22" s="84">
        <f t="shared" si="0"/>
        <v>2.0227973267233221E-2</v>
      </c>
      <c r="R22" s="84">
        <f>O22/'סכום נכסי הקרן'!$C$42</f>
        <v>1.4113040305211337E-3</v>
      </c>
    </row>
    <row r="23" spans="2:18">
      <c r="B23" s="75" t="s">
        <v>207</v>
      </c>
      <c r="C23" s="73" t="s">
        <v>208</v>
      </c>
      <c r="D23" s="86" t="s">
        <v>96</v>
      </c>
      <c r="E23" s="73" t="s">
        <v>192</v>
      </c>
      <c r="F23" s="73"/>
      <c r="G23" s="73"/>
      <c r="H23" s="83">
        <v>8.8899999999999988</v>
      </c>
      <c r="I23" s="86" t="s">
        <v>103</v>
      </c>
      <c r="J23" s="87">
        <v>1E-3</v>
      </c>
      <c r="K23" s="84">
        <v>8.2000000000000007E-3</v>
      </c>
      <c r="L23" s="83">
        <v>8222000</v>
      </c>
      <c r="M23" s="85">
        <v>101.22</v>
      </c>
      <c r="N23" s="73"/>
      <c r="O23" s="83">
        <v>8322.3088000000007</v>
      </c>
      <c r="P23" s="84">
        <v>5.7659037468556467E-4</v>
      </c>
      <c r="Q23" s="84">
        <f t="shared" si="0"/>
        <v>7.7864679017033256E-2</v>
      </c>
      <c r="R23" s="84">
        <f>O23/'סכום נכסי הקרן'!$C$42</f>
        <v>5.4326122484046665E-3</v>
      </c>
    </row>
    <row r="24" spans="2:18">
      <c r="B24" s="75" t="s">
        <v>209</v>
      </c>
      <c r="C24" s="73" t="s">
        <v>210</v>
      </c>
      <c r="D24" s="86" t="s">
        <v>96</v>
      </c>
      <c r="E24" s="73" t="s">
        <v>192</v>
      </c>
      <c r="F24" s="73"/>
      <c r="G24" s="73"/>
      <c r="H24" s="83">
        <v>26.79</v>
      </c>
      <c r="I24" s="86" t="s">
        <v>103</v>
      </c>
      <c r="J24" s="87">
        <v>5.0000000000000001E-3</v>
      </c>
      <c r="K24" s="84">
        <v>1.11E-2</v>
      </c>
      <c r="L24" s="83">
        <v>2292</v>
      </c>
      <c r="M24" s="85">
        <v>91.61</v>
      </c>
      <c r="N24" s="73"/>
      <c r="O24" s="83">
        <v>2.0996899999999998</v>
      </c>
      <c r="P24" s="84">
        <v>2.236306792020834E-7</v>
      </c>
      <c r="Q24" s="84">
        <f t="shared" si="0"/>
        <v>1.964499177022541E-5</v>
      </c>
      <c r="R24" s="84">
        <f>O24/'סכום נכסי הקרן'!$C$42</f>
        <v>1.370629459441927E-6</v>
      </c>
    </row>
    <row r="25" spans="2:18">
      <c r="B25" s="76"/>
      <c r="C25" s="73"/>
      <c r="D25" s="73"/>
      <c r="E25" s="73"/>
      <c r="F25" s="73"/>
      <c r="G25" s="73"/>
      <c r="H25" s="73"/>
      <c r="I25" s="73"/>
      <c r="J25" s="73"/>
      <c r="K25" s="84"/>
      <c r="L25" s="83"/>
      <c r="M25" s="85"/>
      <c r="N25" s="73"/>
      <c r="O25" s="73"/>
      <c r="P25" s="73"/>
      <c r="Q25" s="84"/>
      <c r="R25" s="73"/>
    </row>
    <row r="26" spans="2:18">
      <c r="B26" s="72" t="s">
        <v>34</v>
      </c>
      <c r="C26" s="73"/>
      <c r="D26" s="73"/>
      <c r="E26" s="73"/>
      <c r="F26" s="73"/>
      <c r="G26" s="73"/>
      <c r="H26" s="83">
        <v>7.4197434860236147</v>
      </c>
      <c r="I26" s="73"/>
      <c r="J26" s="73"/>
      <c r="K26" s="84">
        <v>3.649115314549127E-2</v>
      </c>
      <c r="L26" s="83"/>
      <c r="M26" s="85"/>
      <c r="N26" s="73"/>
      <c r="O26" s="83">
        <v>58909.503539999998</v>
      </c>
      <c r="P26" s="73"/>
      <c r="Q26" s="84">
        <f t="shared" si="0"/>
        <v>0.55116551120944746</v>
      </c>
      <c r="R26" s="84">
        <f>O26/'סכום נכסי הקרן'!$C$42</f>
        <v>3.845477236783644E-2</v>
      </c>
    </row>
    <row r="27" spans="2:18">
      <c r="B27" s="74" t="s">
        <v>22</v>
      </c>
      <c r="C27" s="71"/>
      <c r="D27" s="71"/>
      <c r="E27" s="71"/>
      <c r="F27" s="71"/>
      <c r="G27" s="71"/>
      <c r="H27" s="80">
        <v>7.4197434860236147</v>
      </c>
      <c r="I27" s="71"/>
      <c r="J27" s="71"/>
      <c r="K27" s="81">
        <v>3.649115314549127E-2</v>
      </c>
      <c r="L27" s="80"/>
      <c r="M27" s="82"/>
      <c r="N27" s="71"/>
      <c r="O27" s="80">
        <v>58909.503539999998</v>
      </c>
      <c r="P27" s="71"/>
      <c r="Q27" s="81">
        <f t="shared" si="0"/>
        <v>0.55116551120944746</v>
      </c>
      <c r="R27" s="81">
        <f>O27/'סכום נכסי הקרן'!$C$42</f>
        <v>3.845477236783644E-2</v>
      </c>
    </row>
    <row r="28" spans="2:18">
      <c r="B28" s="75" t="s">
        <v>211</v>
      </c>
      <c r="C28" s="73" t="s">
        <v>212</v>
      </c>
      <c r="D28" s="86" t="s">
        <v>96</v>
      </c>
      <c r="E28" s="73" t="s">
        <v>192</v>
      </c>
      <c r="F28" s="73"/>
      <c r="G28" s="73"/>
      <c r="H28" s="83">
        <v>3.13</v>
      </c>
      <c r="I28" s="86" t="s">
        <v>103</v>
      </c>
      <c r="J28" s="87">
        <v>5.0000000000000001E-3</v>
      </c>
      <c r="K28" s="84">
        <v>3.7700000000000004E-2</v>
      </c>
      <c r="L28" s="83">
        <v>5570000</v>
      </c>
      <c r="M28" s="85">
        <v>90.84</v>
      </c>
      <c r="N28" s="73"/>
      <c r="O28" s="83">
        <v>5059.7878899999996</v>
      </c>
      <c r="P28" s="84">
        <v>3.4719715899223809E-4</v>
      </c>
      <c r="Q28" s="84">
        <f t="shared" si="0"/>
        <v>4.7340079467986323E-2</v>
      </c>
      <c r="R28" s="84">
        <f>O28/'סכום נכסי הקרן'!$C$42</f>
        <v>3.3029134493956294E-3</v>
      </c>
    </row>
    <row r="29" spans="2:18">
      <c r="B29" s="75" t="s">
        <v>213</v>
      </c>
      <c r="C29" s="73" t="s">
        <v>214</v>
      </c>
      <c r="D29" s="86" t="s">
        <v>96</v>
      </c>
      <c r="E29" s="73" t="s">
        <v>192</v>
      </c>
      <c r="F29" s="73"/>
      <c r="G29" s="73"/>
      <c r="H29" s="83">
        <v>1.22</v>
      </c>
      <c r="I29" s="86" t="s">
        <v>103</v>
      </c>
      <c r="J29" s="87">
        <v>3.7499999999999999E-2</v>
      </c>
      <c r="K29" s="84">
        <v>3.6200000000000003E-2</v>
      </c>
      <c r="L29" s="83">
        <v>6100000</v>
      </c>
      <c r="M29" s="85">
        <v>102.96</v>
      </c>
      <c r="N29" s="73"/>
      <c r="O29" s="83">
        <v>6280.5601500000002</v>
      </c>
      <c r="P29" s="84">
        <v>2.8247573776526963E-4</v>
      </c>
      <c r="Q29" s="84">
        <f t="shared" si="0"/>
        <v>5.8761794578797676E-2</v>
      </c>
      <c r="R29" s="84">
        <f>O29/'סכום נכסי הקרן'!$C$42</f>
        <v>4.0998055729117204E-3</v>
      </c>
    </row>
    <row r="30" spans="2:18">
      <c r="B30" s="75" t="s">
        <v>215</v>
      </c>
      <c r="C30" s="73" t="s">
        <v>216</v>
      </c>
      <c r="D30" s="86" t="s">
        <v>96</v>
      </c>
      <c r="E30" s="73" t="s">
        <v>192</v>
      </c>
      <c r="F30" s="73"/>
      <c r="G30" s="73"/>
      <c r="H30" s="83">
        <v>6.9499999999999993</v>
      </c>
      <c r="I30" s="86" t="s">
        <v>103</v>
      </c>
      <c r="J30" s="87">
        <v>0.01</v>
      </c>
      <c r="K30" s="84">
        <v>3.6699999999999997E-2</v>
      </c>
      <c r="L30" s="83">
        <v>6510000</v>
      </c>
      <c r="M30" s="85">
        <v>83.99</v>
      </c>
      <c r="N30" s="73"/>
      <c r="O30" s="83">
        <v>5467.7493199999999</v>
      </c>
      <c r="P30" s="84">
        <v>2.6024233592826751E-4</v>
      </c>
      <c r="Q30" s="84">
        <f t="shared" si="0"/>
        <v>5.115702336680919E-2</v>
      </c>
      <c r="R30" s="84">
        <f>O30/'סכום נכסי הקרן'!$C$42</f>
        <v>3.5692213111628694E-3</v>
      </c>
    </row>
    <row r="31" spans="2:18">
      <c r="B31" s="75" t="s">
        <v>217</v>
      </c>
      <c r="C31" s="73" t="s">
        <v>218</v>
      </c>
      <c r="D31" s="86" t="s">
        <v>96</v>
      </c>
      <c r="E31" s="73" t="s">
        <v>192</v>
      </c>
      <c r="F31" s="73"/>
      <c r="G31" s="73"/>
      <c r="H31" s="83">
        <v>15.919999999999998</v>
      </c>
      <c r="I31" s="86" t="s">
        <v>103</v>
      </c>
      <c r="J31" s="87">
        <v>3.7499999999999999E-2</v>
      </c>
      <c r="K31" s="84">
        <v>3.7299999999999993E-2</v>
      </c>
      <c r="L31" s="83">
        <v>7560000</v>
      </c>
      <c r="M31" s="85">
        <v>103.13</v>
      </c>
      <c r="N31" s="73"/>
      <c r="O31" s="83">
        <v>7796.6281900000004</v>
      </c>
      <c r="P31" s="84">
        <v>2.9975384012434096E-4</v>
      </c>
      <c r="Q31" s="84">
        <f t="shared" si="0"/>
        <v>7.2946338091840923E-2</v>
      </c>
      <c r="R31" s="84">
        <f>O31/'סכום נכסי הקרן'!$C$42</f>
        <v>5.0894600067292748E-3</v>
      </c>
    </row>
    <row r="32" spans="2:18">
      <c r="B32" s="75" t="s">
        <v>219</v>
      </c>
      <c r="C32" s="73" t="s">
        <v>220</v>
      </c>
      <c r="D32" s="86" t="s">
        <v>96</v>
      </c>
      <c r="E32" s="73" t="s">
        <v>192</v>
      </c>
      <c r="F32" s="73"/>
      <c r="G32" s="73"/>
      <c r="H32" s="83">
        <v>8.7000000000000011</v>
      </c>
      <c r="I32" s="86" t="s">
        <v>103</v>
      </c>
      <c r="J32" s="87">
        <v>1.3000000000000001E-2</v>
      </c>
      <c r="K32" s="84">
        <v>3.5699999999999996E-2</v>
      </c>
      <c r="L32" s="83">
        <v>20074500</v>
      </c>
      <c r="M32" s="85">
        <v>83.1</v>
      </c>
      <c r="N32" s="73"/>
      <c r="O32" s="83">
        <v>16681.9087</v>
      </c>
      <c r="P32" s="84">
        <v>2.2112763915388455E-3</v>
      </c>
      <c r="Q32" s="84">
        <f t="shared" si="0"/>
        <v>0.15607825875398354</v>
      </c>
      <c r="R32" s="84">
        <f>O32/'סכום נכסי הקרן'!$C$42</f>
        <v>1.0889567271330808E-2</v>
      </c>
    </row>
    <row r="33" spans="2:18">
      <c r="B33" s="75" t="s">
        <v>221</v>
      </c>
      <c r="C33" s="73" t="s">
        <v>222</v>
      </c>
      <c r="D33" s="86" t="s">
        <v>96</v>
      </c>
      <c r="E33" s="73" t="s">
        <v>192</v>
      </c>
      <c r="F33" s="73"/>
      <c r="G33" s="73"/>
      <c r="H33" s="83">
        <v>12.690000000000003</v>
      </c>
      <c r="I33" s="86" t="s">
        <v>103</v>
      </c>
      <c r="J33" s="87">
        <v>1.4999999999999999E-2</v>
      </c>
      <c r="K33" s="84">
        <v>3.6600000000000001E-2</v>
      </c>
      <c r="L33" s="83">
        <v>4524611</v>
      </c>
      <c r="M33" s="85">
        <v>77</v>
      </c>
      <c r="N33" s="73"/>
      <c r="O33" s="83">
        <v>3483.95055</v>
      </c>
      <c r="P33" s="84">
        <v>2.5434516510106802E-4</v>
      </c>
      <c r="Q33" s="84">
        <f t="shared" si="0"/>
        <v>3.2596326068430242E-2</v>
      </c>
      <c r="R33" s="84">
        <f>O33/'סכום נכסי הקרן'!$C$42</f>
        <v>2.2742429878072025E-3</v>
      </c>
    </row>
    <row r="34" spans="2:18">
      <c r="B34" s="75" t="s">
        <v>223</v>
      </c>
      <c r="C34" s="73" t="s">
        <v>224</v>
      </c>
      <c r="D34" s="86" t="s">
        <v>96</v>
      </c>
      <c r="E34" s="73" t="s">
        <v>192</v>
      </c>
      <c r="F34" s="73"/>
      <c r="G34" s="73"/>
      <c r="H34" s="83">
        <v>2.62</v>
      </c>
      <c r="I34" s="86" t="s">
        <v>103</v>
      </c>
      <c r="J34" s="87">
        <v>1.7500000000000002E-2</v>
      </c>
      <c r="K34" s="84">
        <v>3.7200000000000004E-2</v>
      </c>
      <c r="L34" s="83">
        <v>5754500</v>
      </c>
      <c r="M34" s="85">
        <v>95.66</v>
      </c>
      <c r="N34" s="73"/>
      <c r="O34" s="83">
        <v>5504.7544699999999</v>
      </c>
      <c r="P34" s="84">
        <v>3.0077803272172293E-4</v>
      </c>
      <c r="Q34" s="84">
        <f t="shared" si="0"/>
        <v>5.1503248698741982E-2</v>
      </c>
      <c r="R34" s="84">
        <f>O34/'סכום נכסי הקרן'!$C$42</f>
        <v>3.593377424084809E-3</v>
      </c>
    </row>
    <row r="35" spans="2:18">
      <c r="B35" s="75" t="s">
        <v>225</v>
      </c>
      <c r="C35" s="73" t="s">
        <v>226</v>
      </c>
      <c r="D35" s="86" t="s">
        <v>96</v>
      </c>
      <c r="E35" s="73" t="s">
        <v>192</v>
      </c>
      <c r="F35" s="73"/>
      <c r="G35" s="73"/>
      <c r="H35" s="83">
        <v>1.8299999999999998</v>
      </c>
      <c r="I35" s="86" t="s">
        <v>103</v>
      </c>
      <c r="J35" s="87">
        <v>4.0000000000000001E-3</v>
      </c>
      <c r="K35" s="84">
        <v>3.5599999999999993E-2</v>
      </c>
      <c r="L35" s="83">
        <v>7223000</v>
      </c>
      <c r="M35" s="85">
        <v>94.54</v>
      </c>
      <c r="N35" s="73"/>
      <c r="O35" s="83">
        <v>6828.62428</v>
      </c>
      <c r="P35" s="84">
        <v>4.2406316269042626E-4</v>
      </c>
      <c r="Q35" s="84">
        <f t="shared" si="0"/>
        <v>6.3889558831332932E-2</v>
      </c>
      <c r="R35" s="84">
        <f>O35/'סכום נכסי הקרן'!$C$42</f>
        <v>4.4575692629047238E-3</v>
      </c>
    </row>
    <row r="36" spans="2:18">
      <c r="B36" s="75" t="s">
        <v>227</v>
      </c>
      <c r="C36" s="73" t="s">
        <v>228</v>
      </c>
      <c r="D36" s="86" t="s">
        <v>96</v>
      </c>
      <c r="E36" s="73" t="s">
        <v>192</v>
      </c>
      <c r="F36" s="73"/>
      <c r="G36" s="73"/>
      <c r="H36" s="83">
        <v>19.5</v>
      </c>
      <c r="I36" s="86" t="s">
        <v>103</v>
      </c>
      <c r="J36" s="87">
        <v>2.7999999999999997E-2</v>
      </c>
      <c r="K36" s="84">
        <v>3.8299999999999994E-2</v>
      </c>
      <c r="L36" s="83">
        <v>2200000</v>
      </c>
      <c r="M36" s="85">
        <v>82.07</v>
      </c>
      <c r="N36" s="73"/>
      <c r="O36" s="83">
        <v>1805.53999</v>
      </c>
      <c r="P36" s="84">
        <v>4.5548569371195788E-4</v>
      </c>
      <c r="Q36" s="84">
        <f t="shared" si="0"/>
        <v>1.6892883351524689E-2</v>
      </c>
      <c r="R36" s="84">
        <f>O36/'סכום נכסי הקרן'!$C$42</f>
        <v>1.178615081509405E-3</v>
      </c>
    </row>
    <row r="37" spans="2:18">
      <c r="B37" s="76"/>
      <c r="C37" s="73"/>
      <c r="D37" s="73"/>
      <c r="E37" s="73"/>
      <c r="F37" s="73"/>
      <c r="G37" s="73"/>
      <c r="H37" s="73"/>
      <c r="I37" s="73"/>
      <c r="J37" s="73"/>
      <c r="K37" s="84"/>
      <c r="L37" s="83"/>
      <c r="M37" s="85"/>
      <c r="N37" s="73"/>
      <c r="O37" s="73"/>
      <c r="P37" s="73"/>
      <c r="Q37" s="84"/>
      <c r="R37" s="73"/>
    </row>
    <row r="38" spans="2:18">
      <c r="B38" s="70" t="s">
        <v>158</v>
      </c>
      <c r="C38" s="71"/>
      <c r="D38" s="71"/>
      <c r="E38" s="71"/>
      <c r="F38" s="71"/>
      <c r="G38" s="71"/>
      <c r="H38" s="80">
        <v>8.2799999999999994</v>
      </c>
      <c r="I38" s="71"/>
      <c r="J38" s="71"/>
      <c r="K38" s="81">
        <v>3.8699999999999998E-2</v>
      </c>
      <c r="L38" s="80"/>
      <c r="M38" s="82"/>
      <c r="N38" s="71"/>
      <c r="O38" s="80">
        <v>12576.55414</v>
      </c>
      <c r="P38" s="71"/>
      <c r="Q38" s="81">
        <f t="shared" si="0"/>
        <v>0.11766799031194812</v>
      </c>
      <c r="R38" s="81">
        <f>O38/'סכום נכסי הקרן'!$C$42</f>
        <v>8.2096860024814776E-3</v>
      </c>
    </row>
    <row r="39" spans="2:18">
      <c r="B39" s="74" t="s">
        <v>44</v>
      </c>
      <c r="C39" s="71"/>
      <c r="D39" s="71"/>
      <c r="E39" s="71"/>
      <c r="F39" s="71"/>
      <c r="G39" s="71"/>
      <c r="H39" s="80">
        <v>8.2799999999999994</v>
      </c>
      <c r="I39" s="71"/>
      <c r="J39" s="71"/>
      <c r="K39" s="81">
        <v>3.8699999999999998E-2</v>
      </c>
      <c r="L39" s="80"/>
      <c r="M39" s="82"/>
      <c r="N39" s="71"/>
      <c r="O39" s="80">
        <v>12576.55414</v>
      </c>
      <c r="P39" s="71"/>
      <c r="Q39" s="81">
        <f t="shared" si="0"/>
        <v>0.11766799031194812</v>
      </c>
      <c r="R39" s="81">
        <f>O39/'סכום נכסי הקרן'!$C$42</f>
        <v>8.2096860024814776E-3</v>
      </c>
    </row>
    <row r="40" spans="2:18">
      <c r="B40" s="75" t="s">
        <v>229</v>
      </c>
      <c r="C40" s="73" t="s">
        <v>230</v>
      </c>
      <c r="D40" s="86" t="s">
        <v>26</v>
      </c>
      <c r="E40" s="73" t="s">
        <v>231</v>
      </c>
      <c r="F40" s="73" t="s">
        <v>232</v>
      </c>
      <c r="G40" s="73"/>
      <c r="H40" s="83">
        <v>8.2799999999999994</v>
      </c>
      <c r="I40" s="86" t="s">
        <v>102</v>
      </c>
      <c r="J40" s="87">
        <v>1.8749999999999999E-2</v>
      </c>
      <c r="K40" s="84">
        <v>3.8699999999999998E-2</v>
      </c>
      <c r="L40" s="83">
        <v>4180000</v>
      </c>
      <c r="M40" s="85">
        <v>85.500005000000002</v>
      </c>
      <c r="N40" s="73"/>
      <c r="O40" s="83">
        <v>12576.55414</v>
      </c>
      <c r="P40" s="84">
        <v>2.9601931915556595E-5</v>
      </c>
      <c r="Q40" s="84">
        <f t="shared" si="0"/>
        <v>0.11766799031194812</v>
      </c>
      <c r="R40" s="84">
        <f>O40/'סכום נכסי הקרן'!$C$42</f>
        <v>8.2096860024814776E-3</v>
      </c>
    </row>
    <row r="41" spans="2:18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  <row r="42" spans="2:18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  <row r="43" spans="2:18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18">
      <c r="B44" s="102" t="s">
        <v>88</v>
      </c>
      <c r="C44" s="106"/>
      <c r="D44" s="106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</row>
    <row r="45" spans="2:18">
      <c r="B45" s="102" t="s">
        <v>161</v>
      </c>
      <c r="C45" s="106"/>
      <c r="D45" s="106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  <row r="46" spans="2:18">
      <c r="B46" s="125" t="s">
        <v>169</v>
      </c>
      <c r="C46" s="125"/>
      <c r="D46" s="12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2:18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</row>
    <row r="48" spans="2:18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</row>
    <row r="49" spans="2:18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  <row r="50" spans="2:18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</row>
    <row r="51" spans="2:18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2:18"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</row>
    <row r="53" spans="2:18"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2:18"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2:18"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</row>
    <row r="56" spans="2:18"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</row>
    <row r="57" spans="2:18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2:18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2:18"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</row>
    <row r="60" spans="2:18"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2:18"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spans="2:18"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</row>
    <row r="63" spans="2:18"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2:18"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2:18"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2:18"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2:18"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  <row r="68" spans="2:18"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2:18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  <row r="70" spans="2:18">
      <c r="B70" s="104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spans="2:18"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</row>
    <row r="72" spans="2:18"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</row>
    <row r="73" spans="2:18"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</row>
    <row r="74" spans="2:18">
      <c r="B74" s="104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5" spans="2:18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</row>
    <row r="76" spans="2:18"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</row>
    <row r="77" spans="2:18">
      <c r="B77" s="104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</row>
    <row r="78" spans="2:18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</row>
    <row r="79" spans="2:18"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</row>
    <row r="80" spans="2:18">
      <c r="B80" s="104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2:18"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</row>
    <row r="82" spans="2:18"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</row>
    <row r="83" spans="2:18"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</row>
    <row r="84" spans="2:18">
      <c r="B84" s="104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</row>
    <row r="85" spans="2:18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</row>
    <row r="86" spans="2:18"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</row>
    <row r="87" spans="2:18">
      <c r="B87" s="104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2:18"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</row>
    <row r="89" spans="2:18">
      <c r="B89" s="104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</row>
    <row r="90" spans="2:18">
      <c r="B90" s="104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</row>
    <row r="91" spans="2:18">
      <c r="B91" s="104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</row>
    <row r="92" spans="2:18">
      <c r="B92" s="104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</row>
    <row r="93" spans="2:18">
      <c r="B93" s="104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</row>
    <row r="94" spans="2:18">
      <c r="B94" s="104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</row>
    <row r="95" spans="2:18">
      <c r="B95" s="104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</row>
    <row r="96" spans="2:18"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</row>
    <row r="97" spans="2:18">
      <c r="B97" s="104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</row>
    <row r="98" spans="2:18">
      <c r="B98" s="104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</row>
    <row r="99" spans="2:18">
      <c r="B99" s="104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</row>
    <row r="100" spans="2:18"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</row>
    <row r="101" spans="2:18">
      <c r="B101" s="104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</row>
    <row r="102" spans="2:18"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</row>
    <row r="103" spans="2:18"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</row>
    <row r="104" spans="2:18"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</row>
    <row r="105" spans="2:18">
      <c r="B105" s="104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2:18">
      <c r="B106" s="104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</row>
    <row r="107" spans="2:18">
      <c r="B107" s="104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2:18">
      <c r="B108" s="104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</row>
    <row r="109" spans="2:18">
      <c r="B109" s="104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</row>
    <row r="110" spans="2:18">
      <c r="B110" s="104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6:D46"/>
  </mergeCells>
  <phoneticPr fontId="4" type="noConversion"/>
  <dataValidations count="1">
    <dataValidation allowBlank="1" showInputMessage="1" showErrorMessage="1" sqref="N10:Q10 N9 N1:N7 C5:C29 O1:Q9 E1:I30 D1:D29 C47:D1048576 C32:D45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116</v>
      </c>
      <c r="C1" s="67" t="s" vm="1">
        <v>187</v>
      </c>
    </row>
    <row r="2" spans="2:20">
      <c r="B2" s="46" t="s">
        <v>115</v>
      </c>
      <c r="C2" s="67" t="s">
        <v>188</v>
      </c>
    </row>
    <row r="3" spans="2:20">
      <c r="B3" s="46" t="s">
        <v>117</v>
      </c>
      <c r="C3" s="67" t="s">
        <v>189</v>
      </c>
    </row>
    <row r="4" spans="2:20">
      <c r="B4" s="46" t="s">
        <v>118</v>
      </c>
      <c r="C4" s="67">
        <v>2112</v>
      </c>
    </row>
    <row r="6" spans="2:20" ht="26.25" customHeight="1">
      <c r="B6" s="122" t="s">
        <v>139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</row>
    <row r="7" spans="2:20" ht="26.25" customHeight="1">
      <c r="B7" s="122" t="s">
        <v>66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</row>
    <row r="8" spans="2:20" s="3" customFormat="1" ht="78.75">
      <c r="B8" s="36" t="s">
        <v>91</v>
      </c>
      <c r="C8" s="12" t="s">
        <v>33</v>
      </c>
      <c r="D8" s="12" t="s">
        <v>95</v>
      </c>
      <c r="E8" s="12" t="s">
        <v>155</v>
      </c>
      <c r="F8" s="12" t="s">
        <v>93</v>
      </c>
      <c r="G8" s="12" t="s">
        <v>45</v>
      </c>
      <c r="H8" s="12" t="s">
        <v>14</v>
      </c>
      <c r="I8" s="12" t="s">
        <v>46</v>
      </c>
      <c r="J8" s="12" t="s">
        <v>80</v>
      </c>
      <c r="K8" s="12" t="s">
        <v>17</v>
      </c>
      <c r="L8" s="12" t="s">
        <v>79</v>
      </c>
      <c r="M8" s="12" t="s">
        <v>16</v>
      </c>
      <c r="N8" s="12" t="s">
        <v>18</v>
      </c>
      <c r="O8" s="12" t="s">
        <v>163</v>
      </c>
      <c r="P8" s="12" t="s">
        <v>162</v>
      </c>
      <c r="Q8" s="12" t="s">
        <v>43</v>
      </c>
      <c r="R8" s="12" t="s">
        <v>42</v>
      </c>
      <c r="S8" s="12" t="s">
        <v>119</v>
      </c>
      <c r="T8" s="37" t="s">
        <v>121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170</v>
      </c>
      <c r="P9" s="15"/>
      <c r="Q9" s="15" t="s">
        <v>166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43" t="s">
        <v>122</v>
      </c>
      <c r="T10" s="60" t="s">
        <v>156</v>
      </c>
    </row>
    <row r="11" spans="2:20" s="4" customFormat="1" ht="18" customHeight="1">
      <c r="B11" s="107" t="s">
        <v>577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116</v>
      </c>
      <c r="C1" s="67" t="s" vm="1">
        <v>187</v>
      </c>
    </row>
    <row r="2" spans="2:21">
      <c r="B2" s="46" t="s">
        <v>115</v>
      </c>
      <c r="C2" s="67" t="s">
        <v>188</v>
      </c>
    </row>
    <row r="3" spans="2:21">
      <c r="B3" s="46" t="s">
        <v>117</v>
      </c>
      <c r="C3" s="67" t="s">
        <v>189</v>
      </c>
    </row>
    <row r="4" spans="2:21">
      <c r="B4" s="46" t="s">
        <v>118</v>
      </c>
      <c r="C4" s="67">
        <v>2112</v>
      </c>
    </row>
    <row r="6" spans="2:21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21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</row>
    <row r="8" spans="2:21" s="3" customFormat="1" ht="78.75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14</v>
      </c>
      <c r="I8" s="29" t="s">
        <v>46</v>
      </c>
      <c r="J8" s="29" t="s">
        <v>80</v>
      </c>
      <c r="K8" s="29" t="s">
        <v>17</v>
      </c>
      <c r="L8" s="29" t="s">
        <v>79</v>
      </c>
      <c r="M8" s="29" t="s">
        <v>16</v>
      </c>
      <c r="N8" s="29" t="s">
        <v>18</v>
      </c>
      <c r="O8" s="12" t="s">
        <v>163</v>
      </c>
      <c r="P8" s="29" t="s">
        <v>162</v>
      </c>
      <c r="Q8" s="29" t="s">
        <v>177</v>
      </c>
      <c r="R8" s="29" t="s">
        <v>43</v>
      </c>
      <c r="S8" s="12" t="s">
        <v>42</v>
      </c>
      <c r="T8" s="29" t="s">
        <v>119</v>
      </c>
      <c r="U8" s="13" t="s">
        <v>121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170</v>
      </c>
      <c r="P9" s="31"/>
      <c r="Q9" s="15" t="s">
        <v>166</v>
      </c>
      <c r="R9" s="31" t="s">
        <v>166</v>
      </c>
      <c r="S9" s="15" t="s">
        <v>19</v>
      </c>
      <c r="T9" s="31" t="s">
        <v>166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89</v>
      </c>
      <c r="R10" s="18" t="s">
        <v>90</v>
      </c>
      <c r="S10" s="18" t="s">
        <v>122</v>
      </c>
      <c r="T10" s="18" t="s">
        <v>156</v>
      </c>
      <c r="U10" s="19" t="s">
        <v>172</v>
      </c>
    </row>
    <row r="11" spans="2:21" s="4" customFormat="1" ht="18" customHeight="1">
      <c r="B11" s="107" t="s">
        <v>578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8">
        <v>0</v>
      </c>
      <c r="S11" s="88"/>
      <c r="T11" s="109">
        <v>0</v>
      </c>
      <c r="U11" s="109">
        <v>0</v>
      </c>
    </row>
    <row r="12" spans="2:21">
      <c r="B12" s="102" t="s">
        <v>178</v>
      </c>
      <c r="C12" s="106"/>
      <c r="D12" s="106"/>
      <c r="E12" s="106"/>
      <c r="F12" s="106"/>
      <c r="G12" s="106"/>
      <c r="H12" s="106"/>
      <c r="I12" s="106"/>
      <c r="J12" s="106"/>
      <c r="K12" s="106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2:21">
      <c r="B13" s="102" t="s">
        <v>88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2:21">
      <c r="B14" s="102" t="s">
        <v>161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1">
      <c r="B15" s="102" t="s">
        <v>169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21">
      <c r="B16" s="125" t="s">
        <v>174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2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2:2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2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2:2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2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2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2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2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2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2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2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21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21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4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15 I17:I35 I37:I828">
      <formula1>#REF!</formula1>
    </dataValidation>
    <dataValidation type="list" allowBlank="1" showInputMessage="1" showErrorMessage="1" sqref="E12:E15 E17:E35 E37:E822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12:G15 G17:G35 G37:G55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78.75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79</v>
      </c>
      <c r="I8" s="12" t="s">
        <v>163</v>
      </c>
      <c r="J8" s="12" t="s">
        <v>162</v>
      </c>
      <c r="K8" s="29" t="s">
        <v>177</v>
      </c>
      <c r="L8" s="12" t="s">
        <v>43</v>
      </c>
      <c r="M8" s="12" t="s">
        <v>42</v>
      </c>
      <c r="N8" s="12" t="s">
        <v>119</v>
      </c>
      <c r="O8" s="13" t="s">
        <v>121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170</v>
      </c>
      <c r="J9" s="15"/>
      <c r="K9" s="15" t="s">
        <v>166</v>
      </c>
      <c r="L9" s="15" t="s">
        <v>166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579</v>
      </c>
      <c r="C11" s="88"/>
      <c r="D11" s="88"/>
      <c r="E11" s="88"/>
      <c r="F11" s="88"/>
      <c r="G11" s="88"/>
      <c r="H11" s="88"/>
      <c r="I11" s="88"/>
      <c r="J11" s="88"/>
      <c r="K11" s="88"/>
      <c r="L11" s="108">
        <v>0</v>
      </c>
      <c r="M11" s="88"/>
      <c r="N11" s="109">
        <v>0</v>
      </c>
      <c r="O11" s="109">
        <v>0</v>
      </c>
    </row>
    <row r="12" spans="2:15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10" t="s">
        <v>175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8.42578125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116</v>
      </c>
      <c r="C1" s="67" t="s" vm="1">
        <v>187</v>
      </c>
    </row>
    <row r="2" spans="2:14">
      <c r="B2" s="46" t="s">
        <v>115</v>
      </c>
      <c r="C2" s="67" t="s">
        <v>188</v>
      </c>
    </row>
    <row r="3" spans="2:14">
      <c r="B3" s="46" t="s">
        <v>117</v>
      </c>
      <c r="C3" s="67" t="s">
        <v>189</v>
      </c>
    </row>
    <row r="4" spans="2:14">
      <c r="B4" s="46" t="s">
        <v>118</v>
      </c>
      <c r="C4" s="67">
        <v>2112</v>
      </c>
    </row>
    <row r="6" spans="2:14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2:14" ht="26.25" customHeight="1">
      <c r="B7" s="116" t="s">
        <v>185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2:14" s="3" customFormat="1" ht="74.25" customHeight="1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45</v>
      </c>
      <c r="G8" s="29" t="s">
        <v>79</v>
      </c>
      <c r="H8" s="29" t="s">
        <v>163</v>
      </c>
      <c r="I8" s="29" t="s">
        <v>162</v>
      </c>
      <c r="J8" s="29" t="s">
        <v>177</v>
      </c>
      <c r="K8" s="29" t="s">
        <v>43</v>
      </c>
      <c r="L8" s="29" t="s">
        <v>42</v>
      </c>
      <c r="M8" s="29" t="s">
        <v>119</v>
      </c>
      <c r="N8" s="13" t="s">
        <v>121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170</v>
      </c>
      <c r="I9" s="31"/>
      <c r="J9" s="15" t="s">
        <v>166</v>
      </c>
      <c r="K9" s="15" t="s">
        <v>166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180</v>
      </c>
      <c r="C11" s="69"/>
      <c r="D11" s="69"/>
      <c r="E11" s="69"/>
      <c r="F11" s="69"/>
      <c r="G11" s="69"/>
      <c r="H11" s="77"/>
      <c r="I11" s="79"/>
      <c r="J11" s="77">
        <v>56.499269999999996</v>
      </c>
      <c r="K11" s="77">
        <v>818724.26536999899</v>
      </c>
      <c r="L11" s="69"/>
      <c r="M11" s="78">
        <f>IFERROR(K11/$K$11,0)</f>
        <v>1</v>
      </c>
      <c r="N11" s="78">
        <f>K11/'סכום נכסי הקרן'!$C$42</f>
        <v>0.53444441668821141</v>
      </c>
    </row>
    <row r="12" spans="2:14">
      <c r="B12" s="70" t="s">
        <v>159</v>
      </c>
      <c r="C12" s="71"/>
      <c r="D12" s="71"/>
      <c r="E12" s="71"/>
      <c r="F12" s="71"/>
      <c r="G12" s="71"/>
      <c r="H12" s="80"/>
      <c r="I12" s="82"/>
      <c r="J12" s="71"/>
      <c r="K12" s="80">
        <v>466130.95472000004</v>
      </c>
      <c r="L12" s="71"/>
      <c r="M12" s="81">
        <f t="shared" ref="M12:M50" si="0">IFERROR(K12/$K$11,0)</f>
        <v>0.56933814525375703</v>
      </c>
      <c r="N12" s="81">
        <f>K12/'סכום נכסי הקרן'!$C$42</f>
        <v>0.30427959293849238</v>
      </c>
    </row>
    <row r="13" spans="2:14">
      <c r="B13" s="89" t="s">
        <v>181</v>
      </c>
      <c r="C13" s="71"/>
      <c r="D13" s="71"/>
      <c r="E13" s="71"/>
      <c r="F13" s="71"/>
      <c r="G13" s="71"/>
      <c r="H13" s="80"/>
      <c r="I13" s="82"/>
      <c r="J13" s="71"/>
      <c r="K13" s="80">
        <v>263757.06754000002</v>
      </c>
      <c r="L13" s="71"/>
      <c r="M13" s="81">
        <f t="shared" si="0"/>
        <v>0.32215616257666746</v>
      </c>
      <c r="N13" s="81">
        <f>K13/'סכום נכסי הקרן'!$C$42</f>
        <v>0.17217456239079965</v>
      </c>
    </row>
    <row r="14" spans="2:14">
      <c r="B14" s="76" t="s">
        <v>233</v>
      </c>
      <c r="C14" s="73" t="s">
        <v>234</v>
      </c>
      <c r="D14" s="86" t="s">
        <v>96</v>
      </c>
      <c r="E14" s="73" t="s">
        <v>235</v>
      </c>
      <c r="F14" s="86" t="s">
        <v>236</v>
      </c>
      <c r="G14" s="86" t="s">
        <v>103</v>
      </c>
      <c r="H14" s="83">
        <v>703663</v>
      </c>
      <c r="I14" s="85">
        <v>1774</v>
      </c>
      <c r="J14" s="73"/>
      <c r="K14" s="83">
        <v>12482.981619999999</v>
      </c>
      <c r="L14" s="84">
        <v>0.13726104846660209</v>
      </c>
      <c r="M14" s="84">
        <f t="shared" si="0"/>
        <v>1.5246868998512794E-2</v>
      </c>
      <c r="N14" s="84">
        <f>K14/'סכום נכסי הקרן'!$C$42</f>
        <v>8.1486040082317437E-3</v>
      </c>
    </row>
    <row r="15" spans="2:14">
      <c r="B15" s="76" t="s">
        <v>237</v>
      </c>
      <c r="C15" s="73" t="s">
        <v>238</v>
      </c>
      <c r="D15" s="86" t="s">
        <v>96</v>
      </c>
      <c r="E15" s="73" t="s">
        <v>235</v>
      </c>
      <c r="F15" s="86" t="s">
        <v>236</v>
      </c>
      <c r="G15" s="86" t="s">
        <v>103</v>
      </c>
      <c r="H15" s="83">
        <v>3891709</v>
      </c>
      <c r="I15" s="85">
        <v>1767</v>
      </c>
      <c r="J15" s="73"/>
      <c r="K15" s="83">
        <v>68766.498030000002</v>
      </c>
      <c r="L15" s="84">
        <v>0.29031817207621141</v>
      </c>
      <c r="M15" s="84">
        <f t="shared" si="0"/>
        <v>8.3992255926264692E-2</v>
      </c>
      <c r="N15" s="84">
        <f>K15/'סכום נכסי הקרן'!$C$42</f>
        <v>4.4889192224839503E-2</v>
      </c>
    </row>
    <row r="16" spans="2:14">
      <c r="B16" s="76" t="s">
        <v>239</v>
      </c>
      <c r="C16" s="73" t="s">
        <v>240</v>
      </c>
      <c r="D16" s="86" t="s">
        <v>96</v>
      </c>
      <c r="E16" s="73" t="s">
        <v>241</v>
      </c>
      <c r="F16" s="86" t="s">
        <v>236</v>
      </c>
      <c r="G16" s="86" t="s">
        <v>103</v>
      </c>
      <c r="H16" s="83">
        <v>3310798</v>
      </c>
      <c r="I16" s="85">
        <v>1779</v>
      </c>
      <c r="J16" s="73"/>
      <c r="K16" s="83">
        <v>58899.096420000002</v>
      </c>
      <c r="L16" s="84">
        <v>0.25981464378306296</v>
      </c>
      <c r="M16" s="84">
        <f t="shared" si="0"/>
        <v>7.1940088881306388E-2</v>
      </c>
      <c r="N16" s="84">
        <f>K16/'סכום נכסי הקרן'!$C$42</f>
        <v>3.8447978838667879E-2</v>
      </c>
    </row>
    <row r="17" spans="2:14">
      <c r="B17" s="76" t="s">
        <v>242</v>
      </c>
      <c r="C17" s="73" t="s">
        <v>243</v>
      </c>
      <c r="D17" s="86" t="s">
        <v>96</v>
      </c>
      <c r="E17" s="73" t="s">
        <v>244</v>
      </c>
      <c r="F17" s="86" t="s">
        <v>236</v>
      </c>
      <c r="G17" s="86" t="s">
        <v>103</v>
      </c>
      <c r="H17" s="83">
        <v>349767</v>
      </c>
      <c r="I17" s="85">
        <v>17600</v>
      </c>
      <c r="J17" s="73"/>
      <c r="K17" s="83">
        <v>61558.991999999998</v>
      </c>
      <c r="L17" s="84">
        <v>0.2075341161197071</v>
      </c>
      <c r="M17" s="84">
        <f t="shared" si="0"/>
        <v>7.5188918423200968E-2</v>
      </c>
      <c r="N17" s="84">
        <f>K17/'סכום נכסי הקרן'!$C$42</f>
        <v>4.0184297648105161E-2</v>
      </c>
    </row>
    <row r="18" spans="2:14">
      <c r="B18" s="76" t="s">
        <v>245</v>
      </c>
      <c r="C18" s="73" t="s">
        <v>246</v>
      </c>
      <c r="D18" s="86" t="s">
        <v>96</v>
      </c>
      <c r="E18" s="73" t="s">
        <v>247</v>
      </c>
      <c r="F18" s="86" t="s">
        <v>236</v>
      </c>
      <c r="G18" s="86" t="s">
        <v>103</v>
      </c>
      <c r="H18" s="83">
        <v>3464517</v>
      </c>
      <c r="I18" s="85">
        <v>1791</v>
      </c>
      <c r="J18" s="73"/>
      <c r="K18" s="83">
        <v>62049.499469999995</v>
      </c>
      <c r="L18" s="84">
        <v>0.20628460884414498</v>
      </c>
      <c r="M18" s="84">
        <f t="shared" si="0"/>
        <v>7.5788030347382587E-2</v>
      </c>
      <c r="N18" s="84">
        <f>K18/'סכום נכסי הקרן'!$C$42</f>
        <v>4.0504489670955351E-2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89" t="s">
        <v>182</v>
      </c>
      <c r="C20" s="71"/>
      <c r="D20" s="71"/>
      <c r="E20" s="71"/>
      <c r="F20" s="71"/>
      <c r="G20" s="71"/>
      <c r="H20" s="80"/>
      <c r="I20" s="82"/>
      <c r="J20" s="71"/>
      <c r="K20" s="80">
        <v>202373.88718000002</v>
      </c>
      <c r="L20" s="71"/>
      <c r="M20" s="81">
        <f t="shared" si="0"/>
        <v>0.24718198267708963</v>
      </c>
      <c r="N20" s="81">
        <f>K20/'סכום נכסי הקרן'!$C$42</f>
        <v>0.13210503054769274</v>
      </c>
    </row>
    <row r="21" spans="2:14">
      <c r="B21" s="76" t="s">
        <v>248</v>
      </c>
      <c r="C21" s="73" t="s">
        <v>249</v>
      </c>
      <c r="D21" s="86" t="s">
        <v>96</v>
      </c>
      <c r="E21" s="73" t="s">
        <v>235</v>
      </c>
      <c r="F21" s="86" t="s">
        <v>250</v>
      </c>
      <c r="G21" s="86" t="s">
        <v>103</v>
      </c>
      <c r="H21" s="83">
        <v>15651048</v>
      </c>
      <c r="I21" s="85">
        <v>345.11</v>
      </c>
      <c r="J21" s="73"/>
      <c r="K21" s="83">
        <v>54013.331749999998</v>
      </c>
      <c r="L21" s="84">
        <v>0.14605764142334682</v>
      </c>
      <c r="M21" s="84">
        <f t="shared" si="0"/>
        <v>6.5972555150286424E-2</v>
      </c>
      <c r="N21" s="84">
        <f>K21/'סכום נכסי הקרן'!$C$42</f>
        <v>3.5258663754725687E-2</v>
      </c>
    </row>
    <row r="22" spans="2:14">
      <c r="B22" s="76" t="s">
        <v>251</v>
      </c>
      <c r="C22" s="73" t="s">
        <v>252</v>
      </c>
      <c r="D22" s="86" t="s">
        <v>96</v>
      </c>
      <c r="E22" s="73" t="s">
        <v>235</v>
      </c>
      <c r="F22" s="86" t="s">
        <v>250</v>
      </c>
      <c r="G22" s="86" t="s">
        <v>103</v>
      </c>
      <c r="H22" s="83">
        <v>3243500</v>
      </c>
      <c r="I22" s="85">
        <v>362.54</v>
      </c>
      <c r="J22" s="73"/>
      <c r="K22" s="83">
        <v>11758.984899999999</v>
      </c>
      <c r="L22" s="84">
        <v>0.13012239849981533</v>
      </c>
      <c r="M22" s="84">
        <f t="shared" si="0"/>
        <v>1.4362570400531445E-2</v>
      </c>
      <c r="N22" s="84">
        <f>K22/'סכום נכסי הקרן'!$C$42</f>
        <v>7.6759955598553996E-3</v>
      </c>
    </row>
    <row r="23" spans="2:14">
      <c r="B23" s="76" t="s">
        <v>253</v>
      </c>
      <c r="C23" s="73" t="s">
        <v>254</v>
      </c>
      <c r="D23" s="86" t="s">
        <v>96</v>
      </c>
      <c r="E23" s="73" t="s">
        <v>241</v>
      </c>
      <c r="F23" s="86" t="s">
        <v>250</v>
      </c>
      <c r="G23" s="86" t="s">
        <v>103</v>
      </c>
      <c r="H23" s="83">
        <v>17845677</v>
      </c>
      <c r="I23" s="85">
        <v>335.65</v>
      </c>
      <c r="J23" s="73"/>
      <c r="K23" s="83">
        <v>59899.01485</v>
      </c>
      <c r="L23" s="84">
        <v>0.16046754322891862</v>
      </c>
      <c r="M23" s="84">
        <f t="shared" si="0"/>
        <v>7.3161401687453775E-2</v>
      </c>
      <c r="N23" s="84">
        <f>K23/'סכום נכסי הקרן'!$C$42</f>
        <v>3.9100702648943164E-2</v>
      </c>
    </row>
    <row r="24" spans="2:14">
      <c r="B24" s="76" t="s">
        <v>255</v>
      </c>
      <c r="C24" s="73" t="s">
        <v>256</v>
      </c>
      <c r="D24" s="86" t="s">
        <v>96</v>
      </c>
      <c r="E24" s="73" t="s">
        <v>241</v>
      </c>
      <c r="F24" s="86" t="s">
        <v>250</v>
      </c>
      <c r="G24" s="86" t="s">
        <v>103</v>
      </c>
      <c r="H24" s="83">
        <v>1600600</v>
      </c>
      <c r="I24" s="85">
        <v>359.47</v>
      </c>
      <c r="J24" s="73"/>
      <c r="K24" s="83">
        <v>5753.6768200000006</v>
      </c>
      <c r="L24" s="84">
        <v>8.9003507147444275E-2</v>
      </c>
      <c r="M24" s="84">
        <f t="shared" si="0"/>
        <v>7.0276124250449462E-3</v>
      </c>
      <c r="N24" s="84">
        <f>K24/'סכום נכסי הקרן'!$C$42</f>
        <v>3.7558682232139732E-3</v>
      </c>
    </row>
    <row r="25" spans="2:14">
      <c r="B25" s="76" t="s">
        <v>257</v>
      </c>
      <c r="C25" s="73" t="s">
        <v>258</v>
      </c>
      <c r="D25" s="86" t="s">
        <v>96</v>
      </c>
      <c r="E25" s="73" t="s">
        <v>244</v>
      </c>
      <c r="F25" s="86" t="s">
        <v>250</v>
      </c>
      <c r="G25" s="86" t="s">
        <v>103</v>
      </c>
      <c r="H25" s="83">
        <v>272000</v>
      </c>
      <c r="I25" s="85">
        <v>3615.65</v>
      </c>
      <c r="J25" s="73"/>
      <c r="K25" s="83">
        <v>9834.5679999999993</v>
      </c>
      <c r="L25" s="84">
        <v>0.13182420466870928</v>
      </c>
      <c r="M25" s="84">
        <f t="shared" si="0"/>
        <v>1.2012063665360581E-2</v>
      </c>
      <c r="N25" s="84">
        <f>K25/'סכום נכסי הקרן'!$C$42</f>
        <v>6.4197803588552952E-3</v>
      </c>
    </row>
    <row r="26" spans="2:14">
      <c r="B26" s="76" t="s">
        <v>259</v>
      </c>
      <c r="C26" s="73" t="s">
        <v>260</v>
      </c>
      <c r="D26" s="86" t="s">
        <v>96</v>
      </c>
      <c r="E26" s="73" t="s">
        <v>244</v>
      </c>
      <c r="F26" s="86" t="s">
        <v>250</v>
      </c>
      <c r="G26" s="86" t="s">
        <v>103</v>
      </c>
      <c r="H26" s="83">
        <v>36738159</v>
      </c>
      <c r="I26" s="85">
        <v>102.42</v>
      </c>
      <c r="J26" s="73"/>
      <c r="K26" s="83">
        <v>37627.222450000001</v>
      </c>
      <c r="L26" s="84">
        <v>0.14328596142933184</v>
      </c>
      <c r="M26" s="84">
        <f t="shared" si="0"/>
        <v>4.5958357461159963E-2</v>
      </c>
      <c r="N26" s="84">
        <f>K26/'סכום נכסי הקרן'!$C$42</f>
        <v>2.4562187545277947E-2</v>
      </c>
    </row>
    <row r="27" spans="2:14">
      <c r="B27" s="76" t="s">
        <v>261</v>
      </c>
      <c r="C27" s="73" t="s">
        <v>262</v>
      </c>
      <c r="D27" s="86" t="s">
        <v>96</v>
      </c>
      <c r="E27" s="73" t="s">
        <v>247</v>
      </c>
      <c r="F27" s="86" t="s">
        <v>250</v>
      </c>
      <c r="G27" s="86" t="s">
        <v>103</v>
      </c>
      <c r="H27" s="83">
        <v>5422557</v>
      </c>
      <c r="I27" s="85">
        <v>363.88</v>
      </c>
      <c r="J27" s="73"/>
      <c r="K27" s="83">
        <v>19731.600409999999</v>
      </c>
      <c r="L27" s="84">
        <v>0.15678838878890231</v>
      </c>
      <c r="M27" s="84">
        <f t="shared" si="0"/>
        <v>2.410042213795003E-2</v>
      </c>
      <c r="N27" s="84">
        <f>K27/'סכום נכסי הקרן'!$C$42</f>
        <v>1.2880336051456361E-2</v>
      </c>
    </row>
    <row r="28" spans="2:14">
      <c r="B28" s="76" t="s">
        <v>263</v>
      </c>
      <c r="C28" s="73" t="s">
        <v>264</v>
      </c>
      <c r="D28" s="86" t="s">
        <v>96</v>
      </c>
      <c r="E28" s="73" t="s">
        <v>247</v>
      </c>
      <c r="F28" s="86" t="s">
        <v>250</v>
      </c>
      <c r="G28" s="86" t="s">
        <v>103</v>
      </c>
      <c r="H28" s="83">
        <v>110000</v>
      </c>
      <c r="I28" s="85">
        <v>3414.08</v>
      </c>
      <c r="J28" s="73"/>
      <c r="K28" s="83">
        <v>3755.4879999999998</v>
      </c>
      <c r="L28" s="84">
        <v>8.0992228427535881E-2</v>
      </c>
      <c r="M28" s="84">
        <f t="shared" si="0"/>
        <v>4.5869997493024279E-3</v>
      </c>
      <c r="N28" s="84">
        <f>K28/'סכום נכסי הקרן'!$C$42</f>
        <v>2.4514964053649084E-3</v>
      </c>
    </row>
    <row r="29" spans="2:14">
      <c r="B29" s="72"/>
      <c r="C29" s="73"/>
      <c r="D29" s="73"/>
      <c r="E29" s="73"/>
      <c r="F29" s="73"/>
      <c r="G29" s="73"/>
      <c r="H29" s="83"/>
      <c r="I29" s="85"/>
      <c r="J29" s="73"/>
      <c r="K29" s="73"/>
      <c r="L29" s="73"/>
      <c r="M29" s="84"/>
      <c r="N29" s="73"/>
    </row>
    <row r="30" spans="2:14">
      <c r="B30" s="70" t="s">
        <v>158</v>
      </c>
      <c r="C30" s="71"/>
      <c r="D30" s="71"/>
      <c r="E30" s="71"/>
      <c r="F30" s="71"/>
      <c r="G30" s="71"/>
      <c r="H30" s="80"/>
      <c r="I30" s="82"/>
      <c r="J30" s="80">
        <v>56.499269999999996</v>
      </c>
      <c r="K30" s="80">
        <v>352593.31064999907</v>
      </c>
      <c r="L30" s="71"/>
      <c r="M30" s="81">
        <f t="shared" si="0"/>
        <v>0.43066185474624308</v>
      </c>
      <c r="N30" s="81">
        <f>K30/'סכום נכסי הקרן'!$C$42</f>
        <v>0.23016482374971911</v>
      </c>
    </row>
    <row r="31" spans="2:14">
      <c r="B31" s="89" t="s">
        <v>183</v>
      </c>
      <c r="C31" s="71"/>
      <c r="D31" s="71"/>
      <c r="E31" s="71"/>
      <c r="F31" s="71"/>
      <c r="G31" s="71"/>
      <c r="H31" s="80"/>
      <c r="I31" s="82"/>
      <c r="J31" s="71"/>
      <c r="K31" s="80">
        <v>249032.38820999899</v>
      </c>
      <c r="L31" s="71"/>
      <c r="M31" s="81">
        <f t="shared" si="0"/>
        <v>0.30417125611570328</v>
      </c>
      <c r="N31" s="81">
        <f>K31/'סכום נכסי הקרן'!$C$42</f>
        <v>0.1625626295480776</v>
      </c>
    </row>
    <row r="32" spans="2:14">
      <c r="B32" s="76" t="s">
        <v>265</v>
      </c>
      <c r="C32" s="73" t="s">
        <v>266</v>
      </c>
      <c r="D32" s="86" t="s">
        <v>26</v>
      </c>
      <c r="E32" s="73"/>
      <c r="F32" s="86" t="s">
        <v>236</v>
      </c>
      <c r="G32" s="86" t="s">
        <v>102</v>
      </c>
      <c r="H32" s="83">
        <v>100010</v>
      </c>
      <c r="I32" s="85">
        <v>7315.51</v>
      </c>
      <c r="J32" s="73"/>
      <c r="K32" s="83">
        <v>25745.854010000003</v>
      </c>
      <c r="L32" s="84">
        <v>2.4775401239617296E-3</v>
      </c>
      <c r="M32" s="84">
        <f t="shared" si="0"/>
        <v>3.1446306282817818E-2</v>
      </c>
      <c r="N32" s="84">
        <f>K32/'סכום נכסי הקרן'!$C$42</f>
        <v>1.6806302818319407E-2</v>
      </c>
    </row>
    <row r="33" spans="2:14">
      <c r="B33" s="76" t="s">
        <v>267</v>
      </c>
      <c r="C33" s="73" t="s">
        <v>268</v>
      </c>
      <c r="D33" s="86" t="s">
        <v>98</v>
      </c>
      <c r="E33" s="73"/>
      <c r="F33" s="86" t="s">
        <v>236</v>
      </c>
      <c r="G33" s="86" t="s">
        <v>111</v>
      </c>
      <c r="H33" s="83">
        <v>234861</v>
      </c>
      <c r="I33" s="85">
        <v>199900</v>
      </c>
      <c r="J33" s="73"/>
      <c r="K33" s="83">
        <v>12521.222</v>
      </c>
      <c r="L33" s="84">
        <v>6.5054360762661123E-5</v>
      </c>
      <c r="M33" s="84">
        <f t="shared" si="0"/>
        <v>1.5293576274231217E-2</v>
      </c>
      <c r="N33" s="84">
        <f>K33/'סכום נכסי הקרן'!$C$42</f>
        <v>8.1735664509581737E-3</v>
      </c>
    </row>
    <row r="34" spans="2:14">
      <c r="B34" s="76" t="s">
        <v>269</v>
      </c>
      <c r="C34" s="73" t="s">
        <v>270</v>
      </c>
      <c r="D34" s="86" t="s">
        <v>26</v>
      </c>
      <c r="E34" s="73"/>
      <c r="F34" s="86" t="s">
        <v>236</v>
      </c>
      <c r="G34" s="86" t="s">
        <v>110</v>
      </c>
      <c r="H34" s="83">
        <v>91064</v>
      </c>
      <c r="I34" s="85">
        <v>4767</v>
      </c>
      <c r="J34" s="73"/>
      <c r="K34" s="83">
        <v>11271.89481</v>
      </c>
      <c r="L34" s="84">
        <v>1.1290641004123134E-3</v>
      </c>
      <c r="M34" s="84">
        <f t="shared" si="0"/>
        <v>1.3767632506782965E-2</v>
      </c>
      <c r="N34" s="84">
        <f>K34/'סכום נכסי הקרן'!$C$42</f>
        <v>7.358034324265279E-3</v>
      </c>
    </row>
    <row r="35" spans="2:14">
      <c r="B35" s="76" t="s">
        <v>271</v>
      </c>
      <c r="C35" s="73" t="s">
        <v>272</v>
      </c>
      <c r="D35" s="86" t="s">
        <v>26</v>
      </c>
      <c r="E35" s="73"/>
      <c r="F35" s="86" t="s">
        <v>236</v>
      </c>
      <c r="G35" s="86" t="s">
        <v>104</v>
      </c>
      <c r="H35" s="83">
        <v>507254</v>
      </c>
      <c r="I35" s="85">
        <v>2646</v>
      </c>
      <c r="J35" s="73"/>
      <c r="K35" s="83">
        <v>50372.543980000999</v>
      </c>
      <c r="L35" s="84">
        <v>2.1408544144422329E-3</v>
      </c>
      <c r="M35" s="84">
        <f t="shared" si="0"/>
        <v>6.1525651688406437E-2</v>
      </c>
      <c r="N35" s="84">
        <f>K35/'סכום נכסי הקרן'!$C$42</f>
        <v>3.2882041027972451E-2</v>
      </c>
    </row>
    <row r="36" spans="2:14">
      <c r="B36" s="76" t="s">
        <v>273</v>
      </c>
      <c r="C36" s="73" t="s">
        <v>274</v>
      </c>
      <c r="D36" s="86" t="s">
        <v>275</v>
      </c>
      <c r="E36" s="73"/>
      <c r="F36" s="86" t="s">
        <v>236</v>
      </c>
      <c r="G36" s="86" t="s">
        <v>102</v>
      </c>
      <c r="H36" s="83">
        <v>267648</v>
      </c>
      <c r="I36" s="85">
        <v>2294</v>
      </c>
      <c r="J36" s="73"/>
      <c r="K36" s="83">
        <v>21606.114980000002</v>
      </c>
      <c r="L36" s="84">
        <v>4.4982857142857144E-2</v>
      </c>
      <c r="M36" s="84">
        <f t="shared" si="0"/>
        <v>2.6389977546635603E-2</v>
      </c>
      <c r="N36" s="84">
        <f>K36/'סכום נכסי הקרן'!$C$42</f>
        <v>1.4103976156326662E-2</v>
      </c>
    </row>
    <row r="37" spans="2:14">
      <c r="B37" s="76" t="s">
        <v>276</v>
      </c>
      <c r="C37" s="73" t="s">
        <v>277</v>
      </c>
      <c r="D37" s="86" t="s">
        <v>275</v>
      </c>
      <c r="E37" s="73"/>
      <c r="F37" s="86" t="s">
        <v>236</v>
      </c>
      <c r="G37" s="86" t="s">
        <v>102</v>
      </c>
      <c r="H37" s="83">
        <v>68815</v>
      </c>
      <c r="I37" s="85">
        <v>2616</v>
      </c>
      <c r="J37" s="73"/>
      <c r="K37" s="83">
        <v>6334.9052099999999</v>
      </c>
      <c r="L37" s="84">
        <v>1.1864655172413793E-2</v>
      </c>
      <c r="M37" s="84">
        <f t="shared" si="0"/>
        <v>7.7375320091888581E-3</v>
      </c>
      <c r="N37" s="84">
        <f>K37/'סכום נכסי הקרן'!$C$42</f>
        <v>4.1352807812573035E-3</v>
      </c>
    </row>
    <row r="38" spans="2:14">
      <c r="B38" s="76" t="s">
        <v>278</v>
      </c>
      <c r="C38" s="73" t="s">
        <v>279</v>
      </c>
      <c r="D38" s="86" t="s">
        <v>97</v>
      </c>
      <c r="E38" s="73"/>
      <c r="F38" s="86" t="s">
        <v>236</v>
      </c>
      <c r="G38" s="86" t="s">
        <v>102</v>
      </c>
      <c r="H38" s="83">
        <v>34093</v>
      </c>
      <c r="I38" s="85">
        <v>73336</v>
      </c>
      <c r="J38" s="73"/>
      <c r="K38" s="83">
        <v>87983.595090000003</v>
      </c>
      <c r="L38" s="84">
        <v>2.2057673703129062E-3</v>
      </c>
      <c r="M38" s="84">
        <f t="shared" si="0"/>
        <v>0.10746425727377011</v>
      </c>
      <c r="N38" s="84">
        <f>K38/'סכום נכסי הקרן'!$C$42</f>
        <v>5.7433672293511949E-2</v>
      </c>
    </row>
    <row r="39" spans="2:14">
      <c r="B39" s="76" t="s">
        <v>280</v>
      </c>
      <c r="C39" s="73" t="s">
        <v>281</v>
      </c>
      <c r="D39" s="86" t="s">
        <v>100</v>
      </c>
      <c r="E39" s="73"/>
      <c r="F39" s="86" t="s">
        <v>236</v>
      </c>
      <c r="G39" s="86" t="s">
        <v>102</v>
      </c>
      <c r="H39" s="83">
        <v>76059.999999999985</v>
      </c>
      <c r="I39" s="85">
        <v>9520</v>
      </c>
      <c r="J39" s="73"/>
      <c r="K39" s="83">
        <v>25480.769329997998</v>
      </c>
      <c r="L39" s="84">
        <v>6.1303242785182175E-3</v>
      </c>
      <c r="M39" s="84">
        <f t="shared" si="0"/>
        <v>3.1122528557868862E-2</v>
      </c>
      <c r="N39" s="84">
        <f>K39/'סכום נכסי הקרן'!$C$42</f>
        <v>1.6633261620972426E-2</v>
      </c>
    </row>
    <row r="40" spans="2:14">
      <c r="B40" s="76" t="s">
        <v>282</v>
      </c>
      <c r="C40" s="73" t="s">
        <v>283</v>
      </c>
      <c r="D40" s="86" t="s">
        <v>99</v>
      </c>
      <c r="E40" s="73"/>
      <c r="F40" s="86" t="s">
        <v>236</v>
      </c>
      <c r="G40" s="86" t="s">
        <v>106</v>
      </c>
      <c r="H40" s="83">
        <v>36790</v>
      </c>
      <c r="I40" s="85">
        <v>8770</v>
      </c>
      <c r="J40" s="73"/>
      <c r="K40" s="83">
        <v>7715.4888000000001</v>
      </c>
      <c r="L40" s="84">
        <v>2.7297862905294705E-4</v>
      </c>
      <c r="M40" s="84">
        <f t="shared" si="0"/>
        <v>9.4237939760014391E-3</v>
      </c>
      <c r="N40" s="84">
        <f>K40/'סכום נכסי הקרן'!$C$42</f>
        <v>5.0364940744939699E-3</v>
      </c>
    </row>
    <row r="41" spans="2:14">
      <c r="B41" s="72"/>
      <c r="C41" s="73"/>
      <c r="D41" s="73"/>
      <c r="E41" s="73"/>
      <c r="F41" s="73"/>
      <c r="G41" s="73"/>
      <c r="H41" s="83"/>
      <c r="I41" s="85"/>
      <c r="J41" s="73"/>
      <c r="K41" s="73"/>
      <c r="L41" s="73"/>
      <c r="M41" s="84"/>
      <c r="N41" s="73"/>
    </row>
    <row r="42" spans="2:14">
      <c r="B42" s="89" t="s">
        <v>184</v>
      </c>
      <c r="C42" s="71"/>
      <c r="D42" s="71"/>
      <c r="E42" s="71"/>
      <c r="F42" s="71"/>
      <c r="G42" s="71"/>
      <c r="H42" s="80"/>
      <c r="I42" s="82"/>
      <c r="J42" s="80">
        <v>56.499269999999996</v>
      </c>
      <c r="K42" s="80">
        <v>103560.92243999999</v>
      </c>
      <c r="L42" s="71"/>
      <c r="M42" s="81">
        <f t="shared" si="0"/>
        <v>0.12649059863053969</v>
      </c>
      <c r="N42" s="81">
        <f>K42/'סכום נכסי הקרן'!$C$42</f>
        <v>6.7602194201641458E-2</v>
      </c>
    </row>
    <row r="43" spans="2:14">
      <c r="B43" s="76" t="s">
        <v>284</v>
      </c>
      <c r="C43" s="73" t="s">
        <v>285</v>
      </c>
      <c r="D43" s="86" t="s">
        <v>26</v>
      </c>
      <c r="E43" s="73"/>
      <c r="F43" s="86" t="s">
        <v>250</v>
      </c>
      <c r="G43" s="86" t="s">
        <v>104</v>
      </c>
      <c r="H43" s="83">
        <v>17128</v>
      </c>
      <c r="I43" s="85">
        <v>19638.5</v>
      </c>
      <c r="J43" s="73"/>
      <c r="K43" s="83">
        <v>12623.899599999999</v>
      </c>
      <c r="L43" s="84">
        <v>5.456914651280597E-2</v>
      </c>
      <c r="M43" s="84">
        <f t="shared" si="0"/>
        <v>1.5418987971847872E-2</v>
      </c>
      <c r="N43" s="84">
        <f>K43/'סכום נכסי הקרן'!$C$42</f>
        <v>8.2405920325367837E-3</v>
      </c>
    </row>
    <row r="44" spans="2:14">
      <c r="B44" s="76" t="s">
        <v>286</v>
      </c>
      <c r="C44" s="73" t="s">
        <v>287</v>
      </c>
      <c r="D44" s="86" t="s">
        <v>97</v>
      </c>
      <c r="E44" s="73"/>
      <c r="F44" s="86" t="s">
        <v>250</v>
      </c>
      <c r="G44" s="86" t="s">
        <v>102</v>
      </c>
      <c r="H44" s="83">
        <v>25668</v>
      </c>
      <c r="I44" s="85">
        <v>8534</v>
      </c>
      <c r="J44" s="73"/>
      <c r="K44" s="83">
        <v>7708.3945599999997</v>
      </c>
      <c r="L44" s="84">
        <v>3.5074064377332874E-3</v>
      </c>
      <c r="M44" s="84">
        <f t="shared" si="0"/>
        <v>9.4151289830360797E-3</v>
      </c>
      <c r="N44" s="84">
        <f>K44/'סכום נכסי הקרן'!$C$42</f>
        <v>5.0318631173829906E-3</v>
      </c>
    </row>
    <row r="45" spans="2:14">
      <c r="B45" s="76" t="s">
        <v>288</v>
      </c>
      <c r="C45" s="73" t="s">
        <v>289</v>
      </c>
      <c r="D45" s="86" t="s">
        <v>97</v>
      </c>
      <c r="E45" s="73"/>
      <c r="F45" s="86" t="s">
        <v>250</v>
      </c>
      <c r="G45" s="86" t="s">
        <v>102</v>
      </c>
      <c r="H45" s="83">
        <v>53315</v>
      </c>
      <c r="I45" s="85">
        <v>8904</v>
      </c>
      <c r="J45" s="73"/>
      <c r="K45" s="83">
        <v>16705.282779999998</v>
      </c>
      <c r="L45" s="84">
        <v>1.658483435960842E-3</v>
      </c>
      <c r="M45" s="84">
        <f t="shared" si="0"/>
        <v>2.0404040147082393E-2</v>
      </c>
      <c r="N45" s="84">
        <f>K45/'סכום נכסי הקרן'!$C$42</f>
        <v>1.0904825334490297E-2</v>
      </c>
    </row>
    <row r="46" spans="2:14">
      <c r="B46" s="76" t="s">
        <v>290</v>
      </c>
      <c r="C46" s="73" t="s">
        <v>291</v>
      </c>
      <c r="D46" s="86" t="s">
        <v>97</v>
      </c>
      <c r="E46" s="73"/>
      <c r="F46" s="86" t="s">
        <v>250</v>
      </c>
      <c r="G46" s="86" t="s">
        <v>104</v>
      </c>
      <c r="H46" s="83">
        <v>4603</v>
      </c>
      <c r="I46" s="85">
        <v>8965</v>
      </c>
      <c r="J46" s="73"/>
      <c r="K46" s="83">
        <v>1548.70904</v>
      </c>
      <c r="L46" s="84">
        <v>9.605101174706169E-5</v>
      </c>
      <c r="M46" s="84">
        <f t="shared" si="0"/>
        <v>1.8916124823784297E-3</v>
      </c>
      <c r="N46" s="84">
        <f>K46/'סכום נכסי הקרן'!$C$42</f>
        <v>1.0109617297448794E-3</v>
      </c>
    </row>
    <row r="47" spans="2:14">
      <c r="B47" s="76" t="s">
        <v>292</v>
      </c>
      <c r="C47" s="73" t="s">
        <v>293</v>
      </c>
      <c r="D47" s="86" t="s">
        <v>97</v>
      </c>
      <c r="E47" s="73"/>
      <c r="F47" s="86" t="s">
        <v>250</v>
      </c>
      <c r="G47" s="86" t="s">
        <v>102</v>
      </c>
      <c r="H47" s="83">
        <v>56601</v>
      </c>
      <c r="I47" s="85">
        <v>10034</v>
      </c>
      <c r="J47" s="73"/>
      <c r="K47" s="83">
        <v>19985.612730000001</v>
      </c>
      <c r="L47" s="84">
        <v>1.3184933241972212E-3</v>
      </c>
      <c r="M47" s="84">
        <f t="shared" si="0"/>
        <v>2.4410675944688258E-2</v>
      </c>
      <c r="N47" s="84">
        <f>K47/'סכום נכסי הקרן'!$C$42</f>
        <v>1.3046149466223872E-2</v>
      </c>
    </row>
    <row r="48" spans="2:14">
      <c r="B48" s="76" t="s">
        <v>294</v>
      </c>
      <c r="C48" s="73" t="s">
        <v>295</v>
      </c>
      <c r="D48" s="86" t="s">
        <v>275</v>
      </c>
      <c r="E48" s="73"/>
      <c r="F48" s="86" t="s">
        <v>250</v>
      </c>
      <c r="G48" s="86" t="s">
        <v>102</v>
      </c>
      <c r="H48" s="83">
        <v>48653</v>
      </c>
      <c r="I48" s="85">
        <v>9300</v>
      </c>
      <c r="J48" s="83">
        <v>56.499269999999996</v>
      </c>
      <c r="K48" s="83">
        <v>15979.020619999999</v>
      </c>
      <c r="L48" s="84">
        <v>5.0261363636363637E-3</v>
      </c>
      <c r="M48" s="84">
        <f t="shared" si="0"/>
        <v>1.9516974512510311E-2</v>
      </c>
      <c r="N48" s="84">
        <f>K48/'סכום נכסי הקרן'!$C$42</f>
        <v>1.0430738058857263E-2</v>
      </c>
    </row>
    <row r="49" spans="2:14">
      <c r="B49" s="76" t="s">
        <v>296</v>
      </c>
      <c r="C49" s="73" t="s">
        <v>297</v>
      </c>
      <c r="D49" s="86" t="s">
        <v>275</v>
      </c>
      <c r="E49" s="73"/>
      <c r="F49" s="86" t="s">
        <v>250</v>
      </c>
      <c r="G49" s="86" t="s">
        <v>102</v>
      </c>
      <c r="H49" s="83">
        <v>52799</v>
      </c>
      <c r="I49" s="85">
        <v>9000</v>
      </c>
      <c r="J49" s="73"/>
      <c r="K49" s="83">
        <v>16721.971289999998</v>
      </c>
      <c r="L49" s="84">
        <v>5.0058495123067777E-4</v>
      </c>
      <c r="M49" s="84">
        <f t="shared" si="0"/>
        <v>2.0424423700747384E-2</v>
      </c>
      <c r="N49" s="84">
        <f>K49/'סכום נכסי הקרן'!$C$42</f>
        <v>1.0915719210938816E-2</v>
      </c>
    </row>
    <row r="50" spans="2:14">
      <c r="B50" s="76" t="s">
        <v>298</v>
      </c>
      <c r="C50" s="73" t="s">
        <v>299</v>
      </c>
      <c r="D50" s="86" t="s">
        <v>275</v>
      </c>
      <c r="E50" s="73"/>
      <c r="F50" s="86" t="s">
        <v>250</v>
      </c>
      <c r="G50" s="86" t="s">
        <v>102</v>
      </c>
      <c r="H50" s="83">
        <v>109705</v>
      </c>
      <c r="I50" s="85">
        <v>3183</v>
      </c>
      <c r="J50" s="73"/>
      <c r="K50" s="83">
        <v>12288.03182</v>
      </c>
      <c r="L50" s="84">
        <v>5.9299976921090068E-4</v>
      </c>
      <c r="M50" s="84">
        <f t="shared" si="0"/>
        <v>1.5008754888248948E-2</v>
      </c>
      <c r="N50" s="84">
        <f>K50/'סכום נכסי הקרן'!$C$42</f>
        <v>8.0213452514665499E-3</v>
      </c>
    </row>
    <row r="51" spans="2:14"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2:14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2:14">
      <c r="B53" s="104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2:14">
      <c r="B54" s="110" t="s">
        <v>178</v>
      </c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2:14">
      <c r="B55" s="110" t="s">
        <v>88</v>
      </c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2:14">
      <c r="B56" s="110" t="s">
        <v>161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2:14">
      <c r="B57" s="110" t="s">
        <v>169</v>
      </c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2:14">
      <c r="B58" s="110" t="s">
        <v>176</v>
      </c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2:14">
      <c r="B59" s="104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2:14"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2:14"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2:14"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2:14">
      <c r="B63" s="104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2:14">
      <c r="B64" s="104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2:14">
      <c r="B65" s="104"/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2:14">
      <c r="B66" s="104"/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2:14">
      <c r="B67" s="104"/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4"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2:14"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2:14"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2:14"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2:14"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2:14"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2:14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2:14"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2:14"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2:14"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2:14"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2:14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2:14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2:14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2:14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2:14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2:14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2:14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2:14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2:14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2:14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2:14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2:14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2:14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2:14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2:14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2:14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2:14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2:14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2:14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2:14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2:14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2:14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2:14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2:14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2:14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2:14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2:14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2:14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2:14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2:14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53 B5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78.75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163</v>
      </c>
      <c r="K8" s="29" t="s">
        <v>162</v>
      </c>
      <c r="L8" s="29" t="s">
        <v>43</v>
      </c>
      <c r="M8" s="29" t="s">
        <v>42</v>
      </c>
      <c r="N8" s="29" t="s">
        <v>119</v>
      </c>
      <c r="O8" s="19" t="s">
        <v>121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170</v>
      </c>
      <c r="K9" s="31"/>
      <c r="L9" s="31" t="s">
        <v>166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580</v>
      </c>
      <c r="C11" s="88"/>
      <c r="D11" s="88"/>
      <c r="E11" s="88"/>
      <c r="F11" s="88"/>
      <c r="G11" s="88"/>
      <c r="H11" s="88"/>
      <c r="I11" s="88"/>
      <c r="J11" s="88"/>
      <c r="K11" s="88"/>
      <c r="L11" s="108">
        <v>0</v>
      </c>
      <c r="M11" s="88"/>
      <c r="N11" s="109">
        <v>0</v>
      </c>
      <c r="O11" s="109">
        <v>0</v>
      </c>
    </row>
    <row r="12" spans="2:15" s="4" customFormat="1" ht="18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1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1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2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43</v>
      </c>
      <c r="J8" s="29" t="s">
        <v>42</v>
      </c>
      <c r="K8" s="29" t="s">
        <v>119</v>
      </c>
      <c r="L8" s="65" t="s">
        <v>121</v>
      </c>
    </row>
    <row r="9" spans="2:12" s="3" customFormat="1" ht="25.5"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581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s="4" customFormat="1" ht="18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116</v>
      </c>
      <c r="C1" s="67" t="s" vm="1">
        <v>187</v>
      </c>
    </row>
    <row r="2" spans="2:13">
      <c r="B2" s="46" t="s">
        <v>115</v>
      </c>
      <c r="C2" s="67" t="s">
        <v>188</v>
      </c>
    </row>
    <row r="3" spans="2:13">
      <c r="B3" s="46" t="s">
        <v>117</v>
      </c>
      <c r="C3" s="67" t="s">
        <v>189</v>
      </c>
    </row>
    <row r="4" spans="2:13">
      <c r="B4" s="46" t="s">
        <v>118</v>
      </c>
      <c r="C4" s="67">
        <v>2112</v>
      </c>
    </row>
    <row r="6" spans="2:13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3" ht="26.25" customHeight="1">
      <c r="B7" s="116" t="s">
        <v>71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M7" s="3"/>
    </row>
    <row r="8" spans="2:13" s="3" customFormat="1" ht="78.75"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43</v>
      </c>
      <c r="J8" s="29" t="s">
        <v>42</v>
      </c>
      <c r="K8" s="29" t="s">
        <v>119</v>
      </c>
      <c r="L8" s="30" t="s">
        <v>121</v>
      </c>
    </row>
    <row r="9" spans="2:13" s="3" customFormat="1">
      <c r="B9" s="14"/>
      <c r="C9" s="29"/>
      <c r="D9" s="29"/>
      <c r="E9" s="29"/>
      <c r="F9" s="29"/>
      <c r="G9" s="15" t="s">
        <v>170</v>
      </c>
      <c r="H9" s="15"/>
      <c r="I9" s="15" t="s">
        <v>166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582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3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116</v>
      </c>
      <c r="C1" s="67" t="s" vm="1">
        <v>187</v>
      </c>
    </row>
    <row r="2" spans="1:11">
      <c r="B2" s="46" t="s">
        <v>115</v>
      </c>
      <c r="C2" s="67" t="s">
        <v>188</v>
      </c>
    </row>
    <row r="3" spans="1:11">
      <c r="B3" s="46" t="s">
        <v>117</v>
      </c>
      <c r="C3" s="67" t="s">
        <v>189</v>
      </c>
    </row>
    <row r="4" spans="1:11">
      <c r="B4" s="46" t="s">
        <v>118</v>
      </c>
      <c r="C4" s="67">
        <v>2112</v>
      </c>
    </row>
    <row r="6" spans="1:11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6.25" customHeight="1">
      <c r="B7" s="116" t="s">
        <v>72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1:11" s="3" customFormat="1" ht="78.75">
      <c r="A8" s="2"/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163</v>
      </c>
      <c r="H8" s="29" t="s">
        <v>162</v>
      </c>
      <c r="I8" s="29" t="s">
        <v>43</v>
      </c>
      <c r="J8" s="29" t="s">
        <v>119</v>
      </c>
      <c r="K8" s="30" t="s">
        <v>121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170</v>
      </c>
      <c r="H9" s="15"/>
      <c r="I9" s="15" t="s">
        <v>166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35</v>
      </c>
      <c r="C11" s="73"/>
      <c r="D11" s="73"/>
      <c r="E11" s="73"/>
      <c r="F11" s="73"/>
      <c r="G11" s="83"/>
      <c r="H11" s="85"/>
      <c r="I11" s="83">
        <v>-4631.5693200000005</v>
      </c>
      <c r="J11" s="84">
        <f>IFERROR(I11/$I$11,0)</f>
        <v>1</v>
      </c>
      <c r="K11" s="84">
        <f>I11/'סכום נכסי הקרן'!$C$42</f>
        <v>-3.023382191389879E-3</v>
      </c>
    </row>
    <row r="12" spans="1:11">
      <c r="B12" s="90" t="s">
        <v>160</v>
      </c>
      <c r="C12" s="73"/>
      <c r="D12" s="73"/>
      <c r="E12" s="73"/>
      <c r="F12" s="73"/>
      <c r="G12" s="83"/>
      <c r="H12" s="85"/>
      <c r="I12" s="83">
        <v>-4631.5693200000005</v>
      </c>
      <c r="J12" s="84">
        <f t="shared" ref="J12:J14" si="0">IFERROR(I12/$I$11,0)</f>
        <v>1</v>
      </c>
      <c r="K12" s="84">
        <f>I12/'סכום נכסי הקרן'!$C$42</f>
        <v>-3.023382191389879E-3</v>
      </c>
    </row>
    <row r="13" spans="1:11">
      <c r="B13" s="72" t="s">
        <v>300</v>
      </c>
      <c r="C13" s="73" t="s">
        <v>301</v>
      </c>
      <c r="D13" s="86" t="s">
        <v>26</v>
      </c>
      <c r="E13" s="86" t="s">
        <v>302</v>
      </c>
      <c r="F13" s="86" t="s">
        <v>102</v>
      </c>
      <c r="G13" s="83">
        <v>175</v>
      </c>
      <c r="H13" s="85">
        <v>386100</v>
      </c>
      <c r="I13" s="83">
        <v>-4179.6099800000002</v>
      </c>
      <c r="J13" s="84">
        <f t="shared" si="0"/>
        <v>0.90241766693454128</v>
      </c>
      <c r="K13" s="84">
        <f>I13/'סכום נכסי הקרן'!$C$42</f>
        <v>-2.7283535034054954E-3</v>
      </c>
    </row>
    <row r="14" spans="1:11">
      <c r="B14" s="72" t="s">
        <v>303</v>
      </c>
      <c r="C14" s="73" t="s">
        <v>304</v>
      </c>
      <c r="D14" s="86" t="s">
        <v>26</v>
      </c>
      <c r="E14" s="86" t="s">
        <v>302</v>
      </c>
      <c r="F14" s="86" t="s">
        <v>104</v>
      </c>
      <c r="G14" s="83">
        <v>181</v>
      </c>
      <c r="H14" s="85">
        <v>42410</v>
      </c>
      <c r="I14" s="83">
        <v>-451.95934</v>
      </c>
      <c r="J14" s="84">
        <f t="shared" si="0"/>
        <v>9.7582333065458673E-2</v>
      </c>
      <c r="K14" s="84">
        <f>I14/'סכום נכסי הקרן'!$C$42</f>
        <v>-2.9502868798438351E-4</v>
      </c>
    </row>
    <row r="15" spans="1:11">
      <c r="B15" s="90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0" t="s">
        <v>178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0" t="s">
        <v>88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0" t="s">
        <v>161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0" t="s">
        <v>169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B250" s="104"/>
      <c r="C250" s="112"/>
      <c r="D250" s="112"/>
      <c r="E250" s="112"/>
      <c r="F250" s="112"/>
      <c r="G250" s="112"/>
      <c r="H250" s="112"/>
      <c r="I250" s="105"/>
      <c r="J250" s="105"/>
      <c r="K250" s="112"/>
    </row>
    <row r="251" spans="2:11">
      <c r="B251" s="104"/>
      <c r="C251" s="112"/>
      <c r="D251" s="112"/>
      <c r="E251" s="112"/>
      <c r="F251" s="112"/>
      <c r="G251" s="112"/>
      <c r="H251" s="112"/>
      <c r="I251" s="105"/>
      <c r="J251" s="105"/>
      <c r="K251" s="112"/>
    </row>
    <row r="252" spans="2:11">
      <c r="B252" s="104"/>
      <c r="C252" s="112"/>
      <c r="D252" s="112"/>
      <c r="E252" s="112"/>
      <c r="F252" s="112"/>
      <c r="G252" s="112"/>
      <c r="H252" s="112"/>
      <c r="I252" s="105"/>
      <c r="J252" s="105"/>
      <c r="K252" s="112"/>
    </row>
    <row r="253" spans="2:11">
      <c r="B253" s="104"/>
      <c r="C253" s="112"/>
      <c r="D253" s="112"/>
      <c r="E253" s="112"/>
      <c r="F253" s="112"/>
      <c r="G253" s="112"/>
      <c r="H253" s="112"/>
      <c r="I253" s="105"/>
      <c r="J253" s="105"/>
      <c r="K253" s="112"/>
    </row>
    <row r="254" spans="2:11">
      <c r="B254" s="104"/>
      <c r="C254" s="112"/>
      <c r="D254" s="112"/>
      <c r="E254" s="112"/>
      <c r="F254" s="112"/>
      <c r="G254" s="112"/>
      <c r="H254" s="112"/>
      <c r="I254" s="105"/>
      <c r="J254" s="105"/>
      <c r="K254" s="112"/>
    </row>
    <row r="255" spans="2:11">
      <c r="B255" s="104"/>
      <c r="C255" s="112"/>
      <c r="D255" s="112"/>
      <c r="E255" s="112"/>
      <c r="F255" s="112"/>
      <c r="G255" s="112"/>
      <c r="H255" s="112"/>
      <c r="I255" s="105"/>
      <c r="J255" s="105"/>
      <c r="K255" s="112"/>
    </row>
    <row r="256" spans="2:11">
      <c r="B256" s="104"/>
      <c r="C256" s="112"/>
      <c r="D256" s="112"/>
      <c r="E256" s="112"/>
      <c r="F256" s="112"/>
      <c r="G256" s="112"/>
      <c r="H256" s="112"/>
      <c r="I256" s="105"/>
      <c r="J256" s="105"/>
      <c r="K256" s="112"/>
    </row>
    <row r="257" spans="2:11">
      <c r="B257" s="104"/>
      <c r="C257" s="112"/>
      <c r="D257" s="112"/>
      <c r="E257" s="112"/>
      <c r="F257" s="112"/>
      <c r="G257" s="112"/>
      <c r="H257" s="112"/>
      <c r="I257" s="105"/>
      <c r="J257" s="105"/>
      <c r="K257" s="112"/>
    </row>
    <row r="258" spans="2:11">
      <c r="B258" s="104"/>
      <c r="C258" s="112"/>
      <c r="D258" s="112"/>
      <c r="E258" s="112"/>
      <c r="F258" s="112"/>
      <c r="G258" s="112"/>
      <c r="H258" s="112"/>
      <c r="I258" s="105"/>
      <c r="J258" s="105"/>
      <c r="K258" s="112"/>
    </row>
    <row r="259" spans="2:11">
      <c r="B259" s="104"/>
      <c r="C259" s="112"/>
      <c r="D259" s="112"/>
      <c r="E259" s="112"/>
      <c r="F259" s="112"/>
      <c r="G259" s="112"/>
      <c r="H259" s="112"/>
      <c r="I259" s="105"/>
      <c r="J259" s="105"/>
      <c r="K259" s="112"/>
    </row>
    <row r="260" spans="2:11">
      <c r="B260" s="104"/>
      <c r="C260" s="112"/>
      <c r="D260" s="112"/>
      <c r="E260" s="112"/>
      <c r="F260" s="112"/>
      <c r="G260" s="112"/>
      <c r="H260" s="112"/>
      <c r="I260" s="105"/>
      <c r="J260" s="105"/>
      <c r="K260" s="112"/>
    </row>
    <row r="261" spans="2:11">
      <c r="B261" s="104"/>
      <c r="C261" s="112"/>
      <c r="D261" s="112"/>
      <c r="E261" s="112"/>
      <c r="F261" s="112"/>
      <c r="G261" s="112"/>
      <c r="H261" s="112"/>
      <c r="I261" s="105"/>
      <c r="J261" s="105"/>
      <c r="K261" s="112"/>
    </row>
    <row r="262" spans="2:11">
      <c r="B262" s="104"/>
      <c r="C262" s="112"/>
      <c r="D262" s="112"/>
      <c r="E262" s="112"/>
      <c r="F262" s="112"/>
      <c r="G262" s="112"/>
      <c r="H262" s="112"/>
      <c r="I262" s="105"/>
      <c r="J262" s="105"/>
      <c r="K262" s="112"/>
    </row>
    <row r="263" spans="2:11">
      <c r="B263" s="104"/>
      <c r="C263" s="112"/>
      <c r="D263" s="112"/>
      <c r="E263" s="112"/>
      <c r="F263" s="112"/>
      <c r="G263" s="112"/>
      <c r="H263" s="112"/>
      <c r="I263" s="105"/>
      <c r="J263" s="105"/>
      <c r="K263" s="112"/>
    </row>
    <row r="264" spans="2:11">
      <c r="B264" s="104"/>
      <c r="C264" s="112"/>
      <c r="D264" s="112"/>
      <c r="E264" s="112"/>
      <c r="F264" s="112"/>
      <c r="G264" s="112"/>
      <c r="H264" s="112"/>
      <c r="I264" s="105"/>
      <c r="J264" s="105"/>
      <c r="K264" s="112"/>
    </row>
    <row r="265" spans="2:11">
      <c r="B265" s="104"/>
      <c r="C265" s="112"/>
      <c r="D265" s="112"/>
      <c r="E265" s="112"/>
      <c r="F265" s="112"/>
      <c r="G265" s="112"/>
      <c r="H265" s="112"/>
      <c r="I265" s="105"/>
      <c r="J265" s="105"/>
      <c r="K265" s="112"/>
    </row>
    <row r="266" spans="2:11">
      <c r="B266" s="104"/>
      <c r="C266" s="112"/>
      <c r="D266" s="112"/>
      <c r="E266" s="112"/>
      <c r="F266" s="112"/>
      <c r="G266" s="112"/>
      <c r="H266" s="112"/>
      <c r="I266" s="105"/>
      <c r="J266" s="105"/>
      <c r="K266" s="112"/>
    </row>
    <row r="267" spans="2:11">
      <c r="B267" s="104"/>
      <c r="C267" s="112"/>
      <c r="D267" s="112"/>
      <c r="E267" s="112"/>
      <c r="F267" s="112"/>
      <c r="G267" s="112"/>
      <c r="H267" s="112"/>
      <c r="I267" s="105"/>
      <c r="J267" s="105"/>
      <c r="K267" s="112"/>
    </row>
    <row r="268" spans="2:11">
      <c r="B268" s="104"/>
      <c r="C268" s="112"/>
      <c r="D268" s="112"/>
      <c r="E268" s="112"/>
      <c r="F268" s="112"/>
      <c r="G268" s="112"/>
      <c r="H268" s="112"/>
      <c r="I268" s="105"/>
      <c r="J268" s="105"/>
      <c r="K268" s="112"/>
    </row>
    <row r="269" spans="2:11">
      <c r="B269" s="104"/>
      <c r="C269" s="112"/>
      <c r="D269" s="112"/>
      <c r="E269" s="112"/>
      <c r="F269" s="112"/>
      <c r="G269" s="112"/>
      <c r="H269" s="112"/>
      <c r="I269" s="105"/>
      <c r="J269" s="105"/>
      <c r="K269" s="112"/>
    </row>
    <row r="270" spans="2:11">
      <c r="B270" s="104"/>
      <c r="C270" s="112"/>
      <c r="D270" s="112"/>
      <c r="E270" s="112"/>
      <c r="F270" s="112"/>
      <c r="G270" s="112"/>
      <c r="H270" s="112"/>
      <c r="I270" s="105"/>
      <c r="J270" s="105"/>
      <c r="K270" s="112"/>
    </row>
    <row r="271" spans="2:11">
      <c r="B271" s="104"/>
      <c r="C271" s="112"/>
      <c r="D271" s="112"/>
      <c r="E271" s="112"/>
      <c r="F271" s="112"/>
      <c r="G271" s="112"/>
      <c r="H271" s="112"/>
      <c r="I271" s="105"/>
      <c r="J271" s="105"/>
      <c r="K271" s="112"/>
    </row>
    <row r="272" spans="2:11">
      <c r="B272" s="104"/>
      <c r="C272" s="112"/>
      <c r="D272" s="112"/>
      <c r="E272" s="112"/>
      <c r="F272" s="112"/>
      <c r="G272" s="112"/>
      <c r="H272" s="112"/>
      <c r="I272" s="105"/>
      <c r="J272" s="105"/>
      <c r="K272" s="112"/>
    </row>
    <row r="273" spans="2:11">
      <c r="B273" s="104"/>
      <c r="C273" s="112"/>
      <c r="D273" s="112"/>
      <c r="E273" s="112"/>
      <c r="F273" s="112"/>
      <c r="G273" s="112"/>
      <c r="H273" s="112"/>
      <c r="I273" s="105"/>
      <c r="J273" s="105"/>
      <c r="K273" s="112"/>
    </row>
    <row r="274" spans="2:11">
      <c r="B274" s="104"/>
      <c r="C274" s="112"/>
      <c r="D274" s="112"/>
      <c r="E274" s="112"/>
      <c r="F274" s="112"/>
      <c r="G274" s="112"/>
      <c r="H274" s="112"/>
      <c r="I274" s="105"/>
      <c r="J274" s="105"/>
      <c r="K274" s="112"/>
    </row>
    <row r="275" spans="2:11">
      <c r="B275" s="104"/>
      <c r="C275" s="112"/>
      <c r="D275" s="112"/>
      <c r="E275" s="112"/>
      <c r="F275" s="112"/>
      <c r="G275" s="112"/>
      <c r="H275" s="112"/>
      <c r="I275" s="105"/>
      <c r="J275" s="105"/>
      <c r="K275" s="112"/>
    </row>
    <row r="276" spans="2:11">
      <c r="B276" s="104"/>
      <c r="C276" s="112"/>
      <c r="D276" s="112"/>
      <c r="E276" s="112"/>
      <c r="F276" s="112"/>
      <c r="G276" s="112"/>
      <c r="H276" s="112"/>
      <c r="I276" s="105"/>
      <c r="J276" s="105"/>
      <c r="K276" s="112"/>
    </row>
    <row r="277" spans="2:11">
      <c r="B277" s="104"/>
      <c r="C277" s="112"/>
      <c r="D277" s="112"/>
      <c r="E277" s="112"/>
      <c r="F277" s="112"/>
      <c r="G277" s="112"/>
      <c r="H277" s="112"/>
      <c r="I277" s="105"/>
      <c r="J277" s="105"/>
      <c r="K277" s="112"/>
    </row>
    <row r="278" spans="2:11">
      <c r="B278" s="104"/>
      <c r="C278" s="112"/>
      <c r="D278" s="112"/>
      <c r="E278" s="112"/>
      <c r="F278" s="112"/>
      <c r="G278" s="112"/>
      <c r="H278" s="112"/>
      <c r="I278" s="105"/>
      <c r="J278" s="105"/>
      <c r="K278" s="112"/>
    </row>
    <row r="279" spans="2:11">
      <c r="B279" s="104"/>
      <c r="C279" s="112"/>
      <c r="D279" s="112"/>
      <c r="E279" s="112"/>
      <c r="F279" s="112"/>
      <c r="G279" s="112"/>
      <c r="H279" s="112"/>
      <c r="I279" s="105"/>
      <c r="J279" s="105"/>
      <c r="K279" s="112"/>
    </row>
    <row r="280" spans="2:11">
      <c r="B280" s="104"/>
      <c r="C280" s="112"/>
      <c r="D280" s="112"/>
      <c r="E280" s="112"/>
      <c r="F280" s="112"/>
      <c r="G280" s="112"/>
      <c r="H280" s="112"/>
      <c r="I280" s="105"/>
      <c r="J280" s="105"/>
      <c r="K280" s="112"/>
    </row>
    <row r="281" spans="2:11">
      <c r="B281" s="104"/>
      <c r="C281" s="112"/>
      <c r="D281" s="112"/>
      <c r="E281" s="112"/>
      <c r="F281" s="112"/>
      <c r="G281" s="112"/>
      <c r="H281" s="112"/>
      <c r="I281" s="105"/>
      <c r="J281" s="105"/>
      <c r="K281" s="112"/>
    </row>
    <row r="282" spans="2:11">
      <c r="B282" s="104"/>
      <c r="C282" s="112"/>
      <c r="D282" s="112"/>
      <c r="E282" s="112"/>
      <c r="F282" s="112"/>
      <c r="G282" s="112"/>
      <c r="H282" s="112"/>
      <c r="I282" s="105"/>
      <c r="J282" s="105"/>
      <c r="K282" s="112"/>
    </row>
    <row r="283" spans="2:11">
      <c r="B283" s="104"/>
      <c r="C283" s="112"/>
      <c r="D283" s="112"/>
      <c r="E283" s="112"/>
      <c r="F283" s="112"/>
      <c r="G283" s="112"/>
      <c r="H283" s="112"/>
      <c r="I283" s="105"/>
      <c r="J283" s="105"/>
      <c r="K283" s="112"/>
    </row>
    <row r="284" spans="2:11">
      <c r="B284" s="104"/>
      <c r="C284" s="112"/>
      <c r="D284" s="112"/>
      <c r="E284" s="112"/>
      <c r="F284" s="112"/>
      <c r="G284" s="112"/>
      <c r="H284" s="112"/>
      <c r="I284" s="105"/>
      <c r="J284" s="105"/>
      <c r="K284" s="112"/>
    </row>
    <row r="285" spans="2:11">
      <c r="B285" s="104"/>
      <c r="C285" s="112"/>
      <c r="D285" s="112"/>
      <c r="E285" s="112"/>
      <c r="F285" s="112"/>
      <c r="G285" s="112"/>
      <c r="H285" s="112"/>
      <c r="I285" s="105"/>
      <c r="J285" s="105"/>
      <c r="K285" s="112"/>
    </row>
    <row r="286" spans="2:11">
      <c r="B286" s="104"/>
      <c r="C286" s="112"/>
      <c r="D286" s="112"/>
      <c r="E286" s="112"/>
      <c r="F286" s="112"/>
      <c r="G286" s="112"/>
      <c r="H286" s="112"/>
      <c r="I286" s="105"/>
      <c r="J286" s="105"/>
      <c r="K286" s="112"/>
    </row>
    <row r="287" spans="2:11">
      <c r="B287" s="104"/>
      <c r="C287" s="112"/>
      <c r="D287" s="112"/>
      <c r="E287" s="112"/>
      <c r="F287" s="112"/>
      <c r="G287" s="112"/>
      <c r="H287" s="112"/>
      <c r="I287" s="105"/>
      <c r="J287" s="105"/>
      <c r="K287" s="112"/>
    </row>
    <row r="288" spans="2:11">
      <c r="B288" s="104"/>
      <c r="C288" s="112"/>
      <c r="D288" s="112"/>
      <c r="E288" s="112"/>
      <c r="F288" s="112"/>
      <c r="G288" s="112"/>
      <c r="H288" s="112"/>
      <c r="I288" s="105"/>
      <c r="J288" s="105"/>
      <c r="K288" s="112"/>
    </row>
    <row r="289" spans="2:11">
      <c r="B289" s="104"/>
      <c r="C289" s="112"/>
      <c r="D289" s="112"/>
      <c r="E289" s="112"/>
      <c r="F289" s="112"/>
      <c r="G289" s="112"/>
      <c r="H289" s="112"/>
      <c r="I289" s="105"/>
      <c r="J289" s="105"/>
      <c r="K289" s="112"/>
    </row>
    <row r="290" spans="2:11">
      <c r="B290" s="104"/>
      <c r="C290" s="112"/>
      <c r="D290" s="112"/>
      <c r="E290" s="112"/>
      <c r="F290" s="112"/>
      <c r="G290" s="112"/>
      <c r="H290" s="112"/>
      <c r="I290" s="105"/>
      <c r="J290" s="105"/>
      <c r="K290" s="112"/>
    </row>
    <row r="291" spans="2:11">
      <c r="B291" s="104"/>
      <c r="C291" s="112"/>
      <c r="D291" s="112"/>
      <c r="E291" s="112"/>
      <c r="F291" s="112"/>
      <c r="G291" s="112"/>
      <c r="H291" s="112"/>
      <c r="I291" s="105"/>
      <c r="J291" s="105"/>
      <c r="K291" s="112"/>
    </row>
    <row r="292" spans="2:11">
      <c r="B292" s="104"/>
      <c r="C292" s="112"/>
      <c r="D292" s="112"/>
      <c r="E292" s="112"/>
      <c r="F292" s="112"/>
      <c r="G292" s="112"/>
      <c r="H292" s="112"/>
      <c r="I292" s="105"/>
      <c r="J292" s="105"/>
      <c r="K292" s="112"/>
    </row>
    <row r="293" spans="2:11">
      <c r="B293" s="104"/>
      <c r="C293" s="112"/>
      <c r="D293" s="112"/>
      <c r="E293" s="112"/>
      <c r="F293" s="112"/>
      <c r="G293" s="112"/>
      <c r="H293" s="112"/>
      <c r="I293" s="105"/>
      <c r="J293" s="105"/>
      <c r="K293" s="112"/>
    </row>
    <row r="294" spans="2:11">
      <c r="B294" s="104"/>
      <c r="C294" s="112"/>
      <c r="D294" s="112"/>
      <c r="E294" s="112"/>
      <c r="F294" s="112"/>
      <c r="G294" s="112"/>
      <c r="H294" s="112"/>
      <c r="I294" s="105"/>
      <c r="J294" s="105"/>
      <c r="K294" s="112"/>
    </row>
    <row r="295" spans="2:11">
      <c r="B295" s="104"/>
      <c r="C295" s="112"/>
      <c r="D295" s="112"/>
      <c r="E295" s="112"/>
      <c r="F295" s="112"/>
      <c r="G295" s="112"/>
      <c r="H295" s="112"/>
      <c r="I295" s="105"/>
      <c r="J295" s="105"/>
      <c r="K295" s="112"/>
    </row>
    <row r="296" spans="2:11">
      <c r="B296" s="104"/>
      <c r="C296" s="112"/>
      <c r="D296" s="112"/>
      <c r="E296" s="112"/>
      <c r="F296" s="112"/>
      <c r="G296" s="112"/>
      <c r="H296" s="112"/>
      <c r="I296" s="105"/>
      <c r="J296" s="105"/>
      <c r="K296" s="112"/>
    </row>
    <row r="297" spans="2:11">
      <c r="B297" s="104"/>
      <c r="C297" s="112"/>
      <c r="D297" s="112"/>
      <c r="E297" s="112"/>
      <c r="F297" s="112"/>
      <c r="G297" s="112"/>
      <c r="H297" s="112"/>
      <c r="I297" s="105"/>
      <c r="J297" s="105"/>
      <c r="K297" s="112"/>
    </row>
    <row r="298" spans="2:11">
      <c r="B298" s="104"/>
      <c r="C298" s="112"/>
      <c r="D298" s="112"/>
      <c r="E298" s="112"/>
      <c r="F298" s="112"/>
      <c r="G298" s="112"/>
      <c r="H298" s="112"/>
      <c r="I298" s="105"/>
      <c r="J298" s="105"/>
      <c r="K298" s="112"/>
    </row>
    <row r="299" spans="2:11">
      <c r="B299" s="104"/>
      <c r="C299" s="112"/>
      <c r="D299" s="112"/>
      <c r="E299" s="112"/>
      <c r="F299" s="112"/>
      <c r="G299" s="112"/>
      <c r="H299" s="112"/>
      <c r="I299" s="105"/>
      <c r="J299" s="105"/>
      <c r="K299" s="112"/>
    </row>
    <row r="300" spans="2:11">
      <c r="B300" s="104"/>
      <c r="C300" s="112"/>
      <c r="D300" s="112"/>
      <c r="E300" s="112"/>
      <c r="F300" s="112"/>
      <c r="G300" s="112"/>
      <c r="H300" s="112"/>
      <c r="I300" s="105"/>
      <c r="J300" s="105"/>
      <c r="K300" s="112"/>
    </row>
    <row r="301" spans="2:11">
      <c r="B301" s="104"/>
      <c r="C301" s="112"/>
      <c r="D301" s="112"/>
      <c r="E301" s="112"/>
      <c r="F301" s="112"/>
      <c r="G301" s="112"/>
      <c r="H301" s="112"/>
      <c r="I301" s="105"/>
      <c r="J301" s="105"/>
      <c r="K301" s="112"/>
    </row>
    <row r="302" spans="2:11">
      <c r="B302" s="104"/>
      <c r="C302" s="112"/>
      <c r="D302" s="112"/>
      <c r="E302" s="112"/>
      <c r="F302" s="112"/>
      <c r="G302" s="112"/>
      <c r="H302" s="112"/>
      <c r="I302" s="105"/>
      <c r="J302" s="105"/>
      <c r="K302" s="112"/>
    </row>
    <row r="303" spans="2:11">
      <c r="B303" s="104"/>
      <c r="C303" s="112"/>
      <c r="D303" s="112"/>
      <c r="E303" s="112"/>
      <c r="F303" s="112"/>
      <c r="G303" s="112"/>
      <c r="H303" s="112"/>
      <c r="I303" s="105"/>
      <c r="J303" s="105"/>
      <c r="K303" s="112"/>
    </row>
    <row r="304" spans="2:11">
      <c r="B304" s="104"/>
      <c r="C304" s="112"/>
      <c r="D304" s="112"/>
      <c r="E304" s="112"/>
      <c r="F304" s="112"/>
      <c r="G304" s="112"/>
      <c r="H304" s="112"/>
      <c r="I304" s="105"/>
      <c r="J304" s="105"/>
      <c r="K304" s="112"/>
    </row>
    <row r="305" spans="2:11">
      <c r="B305" s="104"/>
      <c r="C305" s="112"/>
      <c r="D305" s="112"/>
      <c r="E305" s="112"/>
      <c r="F305" s="112"/>
      <c r="G305" s="112"/>
      <c r="H305" s="112"/>
      <c r="I305" s="105"/>
      <c r="J305" s="105"/>
      <c r="K305" s="112"/>
    </row>
    <row r="306" spans="2:11">
      <c r="B306" s="104"/>
      <c r="C306" s="112"/>
      <c r="D306" s="112"/>
      <c r="E306" s="112"/>
      <c r="F306" s="112"/>
      <c r="G306" s="112"/>
      <c r="H306" s="112"/>
      <c r="I306" s="105"/>
      <c r="J306" s="105"/>
      <c r="K306" s="112"/>
    </row>
    <row r="307" spans="2:11">
      <c r="B307" s="104"/>
      <c r="C307" s="112"/>
      <c r="D307" s="112"/>
      <c r="E307" s="112"/>
      <c r="F307" s="112"/>
      <c r="G307" s="112"/>
      <c r="H307" s="112"/>
      <c r="I307" s="105"/>
      <c r="J307" s="105"/>
      <c r="K307" s="112"/>
    </row>
    <row r="308" spans="2:11">
      <c r="B308" s="104"/>
      <c r="C308" s="112"/>
      <c r="D308" s="112"/>
      <c r="E308" s="112"/>
      <c r="F308" s="112"/>
      <c r="G308" s="112"/>
      <c r="H308" s="112"/>
      <c r="I308" s="105"/>
      <c r="J308" s="105"/>
      <c r="K308" s="112"/>
    </row>
    <row r="309" spans="2:11">
      <c r="B309" s="104"/>
      <c r="C309" s="112"/>
      <c r="D309" s="112"/>
      <c r="E309" s="112"/>
      <c r="F309" s="112"/>
      <c r="G309" s="112"/>
      <c r="H309" s="112"/>
      <c r="I309" s="105"/>
      <c r="J309" s="105"/>
      <c r="K309" s="112"/>
    </row>
    <row r="310" spans="2:11">
      <c r="B310" s="104"/>
      <c r="C310" s="112"/>
      <c r="D310" s="112"/>
      <c r="E310" s="112"/>
      <c r="F310" s="112"/>
      <c r="G310" s="112"/>
      <c r="H310" s="112"/>
      <c r="I310" s="105"/>
      <c r="J310" s="105"/>
      <c r="K310" s="112"/>
    </row>
    <row r="311" spans="2:11">
      <c r="B311" s="104"/>
      <c r="C311" s="112"/>
      <c r="D311" s="112"/>
      <c r="E311" s="112"/>
      <c r="F311" s="112"/>
      <c r="G311" s="112"/>
      <c r="H311" s="112"/>
      <c r="I311" s="105"/>
      <c r="J311" s="105"/>
      <c r="K311" s="112"/>
    </row>
    <row r="312" spans="2:11">
      <c r="B312" s="104"/>
      <c r="C312" s="112"/>
      <c r="D312" s="112"/>
      <c r="E312" s="112"/>
      <c r="F312" s="112"/>
      <c r="G312" s="112"/>
      <c r="H312" s="112"/>
      <c r="I312" s="105"/>
      <c r="J312" s="105"/>
      <c r="K312" s="112"/>
    </row>
    <row r="313" spans="2:11">
      <c r="B313" s="104"/>
      <c r="C313" s="112"/>
      <c r="D313" s="112"/>
      <c r="E313" s="112"/>
      <c r="F313" s="112"/>
      <c r="G313" s="112"/>
      <c r="H313" s="112"/>
      <c r="I313" s="105"/>
      <c r="J313" s="105"/>
      <c r="K313" s="112"/>
    </row>
    <row r="314" spans="2:11">
      <c r="B314" s="104"/>
      <c r="C314" s="112"/>
      <c r="D314" s="112"/>
      <c r="E314" s="112"/>
      <c r="F314" s="112"/>
      <c r="G314" s="112"/>
      <c r="H314" s="112"/>
      <c r="I314" s="105"/>
      <c r="J314" s="105"/>
      <c r="K314" s="112"/>
    </row>
    <row r="315" spans="2:11">
      <c r="B315" s="104"/>
      <c r="C315" s="112"/>
      <c r="D315" s="112"/>
      <c r="E315" s="112"/>
      <c r="F315" s="112"/>
      <c r="G315" s="112"/>
      <c r="H315" s="112"/>
      <c r="I315" s="105"/>
      <c r="J315" s="105"/>
      <c r="K315" s="112"/>
    </row>
    <row r="316" spans="2:11">
      <c r="B316" s="104"/>
      <c r="C316" s="112"/>
      <c r="D316" s="112"/>
      <c r="E316" s="112"/>
      <c r="F316" s="112"/>
      <c r="G316" s="112"/>
      <c r="H316" s="112"/>
      <c r="I316" s="105"/>
      <c r="J316" s="105"/>
      <c r="K316" s="112"/>
    </row>
    <row r="317" spans="2:11">
      <c r="B317" s="104"/>
      <c r="C317" s="112"/>
      <c r="D317" s="112"/>
      <c r="E317" s="112"/>
      <c r="F317" s="112"/>
      <c r="G317" s="112"/>
      <c r="H317" s="112"/>
      <c r="I317" s="105"/>
      <c r="J317" s="105"/>
      <c r="K317" s="112"/>
    </row>
    <row r="318" spans="2:11">
      <c r="B318" s="104"/>
      <c r="C318" s="112"/>
      <c r="D318" s="112"/>
      <c r="E318" s="112"/>
      <c r="F318" s="112"/>
      <c r="G318" s="112"/>
      <c r="H318" s="112"/>
      <c r="I318" s="105"/>
      <c r="J318" s="105"/>
      <c r="K318" s="112"/>
    </row>
    <row r="319" spans="2:11">
      <c r="B319" s="104"/>
      <c r="C319" s="112"/>
      <c r="D319" s="112"/>
      <c r="E319" s="112"/>
      <c r="F319" s="112"/>
      <c r="G319" s="112"/>
      <c r="H319" s="112"/>
      <c r="I319" s="105"/>
      <c r="J319" s="105"/>
      <c r="K319" s="112"/>
    </row>
    <row r="320" spans="2:11">
      <c r="B320" s="104"/>
      <c r="C320" s="112"/>
      <c r="D320" s="112"/>
      <c r="E320" s="112"/>
      <c r="F320" s="112"/>
      <c r="G320" s="112"/>
      <c r="H320" s="112"/>
      <c r="I320" s="105"/>
      <c r="J320" s="105"/>
      <c r="K320" s="112"/>
    </row>
    <row r="321" spans="2:11">
      <c r="B321" s="104"/>
      <c r="C321" s="112"/>
      <c r="D321" s="112"/>
      <c r="E321" s="112"/>
      <c r="F321" s="112"/>
      <c r="G321" s="112"/>
      <c r="H321" s="112"/>
      <c r="I321" s="105"/>
      <c r="J321" s="105"/>
      <c r="K321" s="112"/>
    </row>
    <row r="322" spans="2:11">
      <c r="B322" s="104"/>
      <c r="C322" s="112"/>
      <c r="D322" s="112"/>
      <c r="E322" s="112"/>
      <c r="F322" s="112"/>
      <c r="G322" s="112"/>
      <c r="H322" s="112"/>
      <c r="I322" s="105"/>
      <c r="J322" s="105"/>
      <c r="K322" s="112"/>
    </row>
    <row r="323" spans="2:11">
      <c r="B323" s="104"/>
      <c r="C323" s="112"/>
      <c r="D323" s="112"/>
      <c r="E323" s="112"/>
      <c r="F323" s="112"/>
      <c r="G323" s="112"/>
      <c r="H323" s="112"/>
      <c r="I323" s="105"/>
      <c r="J323" s="105"/>
      <c r="K323" s="112"/>
    </row>
    <row r="324" spans="2:11">
      <c r="B324" s="104"/>
      <c r="C324" s="112"/>
      <c r="D324" s="112"/>
      <c r="E324" s="112"/>
      <c r="F324" s="112"/>
      <c r="G324" s="112"/>
      <c r="H324" s="112"/>
      <c r="I324" s="105"/>
      <c r="J324" s="105"/>
      <c r="K324" s="112"/>
    </row>
    <row r="325" spans="2:11">
      <c r="B325" s="104"/>
      <c r="C325" s="112"/>
      <c r="D325" s="112"/>
      <c r="E325" s="112"/>
      <c r="F325" s="112"/>
      <c r="G325" s="112"/>
      <c r="H325" s="112"/>
      <c r="I325" s="105"/>
      <c r="J325" s="105"/>
      <c r="K325" s="112"/>
    </row>
    <row r="326" spans="2:11">
      <c r="B326" s="104"/>
      <c r="C326" s="112"/>
      <c r="D326" s="112"/>
      <c r="E326" s="112"/>
      <c r="F326" s="112"/>
      <c r="G326" s="112"/>
      <c r="H326" s="112"/>
      <c r="I326" s="105"/>
      <c r="J326" s="105"/>
      <c r="K326" s="112"/>
    </row>
    <row r="327" spans="2:11">
      <c r="B327" s="104"/>
      <c r="C327" s="112"/>
      <c r="D327" s="112"/>
      <c r="E327" s="112"/>
      <c r="F327" s="112"/>
      <c r="G327" s="112"/>
      <c r="H327" s="112"/>
      <c r="I327" s="105"/>
      <c r="J327" s="105"/>
      <c r="K327" s="112"/>
    </row>
    <row r="328" spans="2:11">
      <c r="B328" s="104"/>
      <c r="C328" s="112"/>
      <c r="D328" s="112"/>
      <c r="E328" s="112"/>
      <c r="F328" s="112"/>
      <c r="G328" s="112"/>
      <c r="H328" s="112"/>
      <c r="I328" s="105"/>
      <c r="J328" s="105"/>
      <c r="K328" s="112"/>
    </row>
    <row r="329" spans="2:11">
      <c r="B329" s="104"/>
      <c r="C329" s="112"/>
      <c r="D329" s="112"/>
      <c r="E329" s="112"/>
      <c r="F329" s="112"/>
      <c r="G329" s="112"/>
      <c r="H329" s="112"/>
      <c r="I329" s="105"/>
      <c r="J329" s="105"/>
      <c r="K329" s="112"/>
    </row>
    <row r="330" spans="2:11">
      <c r="B330" s="104"/>
      <c r="C330" s="112"/>
      <c r="D330" s="112"/>
      <c r="E330" s="112"/>
      <c r="F330" s="112"/>
      <c r="G330" s="112"/>
      <c r="H330" s="112"/>
      <c r="I330" s="105"/>
      <c r="J330" s="105"/>
      <c r="K330" s="112"/>
    </row>
    <row r="331" spans="2:11">
      <c r="B331" s="104"/>
      <c r="C331" s="112"/>
      <c r="D331" s="112"/>
      <c r="E331" s="112"/>
      <c r="F331" s="112"/>
      <c r="G331" s="112"/>
      <c r="H331" s="112"/>
      <c r="I331" s="105"/>
      <c r="J331" s="105"/>
      <c r="K331" s="112"/>
    </row>
    <row r="332" spans="2:11">
      <c r="B332" s="104"/>
      <c r="C332" s="112"/>
      <c r="D332" s="112"/>
      <c r="E332" s="112"/>
      <c r="F332" s="112"/>
      <c r="G332" s="112"/>
      <c r="H332" s="112"/>
      <c r="I332" s="105"/>
      <c r="J332" s="105"/>
      <c r="K332" s="112"/>
    </row>
    <row r="333" spans="2:11">
      <c r="B333" s="104"/>
      <c r="C333" s="112"/>
      <c r="D333" s="112"/>
      <c r="E333" s="112"/>
      <c r="F333" s="112"/>
      <c r="G333" s="112"/>
      <c r="H333" s="112"/>
      <c r="I333" s="105"/>
      <c r="J333" s="105"/>
      <c r="K333" s="112"/>
    </row>
    <row r="334" spans="2:11">
      <c r="B334" s="104"/>
      <c r="C334" s="112"/>
      <c r="D334" s="112"/>
      <c r="E334" s="112"/>
      <c r="F334" s="112"/>
      <c r="G334" s="112"/>
      <c r="H334" s="112"/>
      <c r="I334" s="105"/>
      <c r="J334" s="105"/>
      <c r="K334" s="112"/>
    </row>
    <row r="335" spans="2:11">
      <c r="B335" s="104"/>
      <c r="C335" s="112"/>
      <c r="D335" s="112"/>
      <c r="E335" s="112"/>
      <c r="F335" s="112"/>
      <c r="G335" s="112"/>
      <c r="H335" s="112"/>
      <c r="I335" s="105"/>
      <c r="J335" s="105"/>
      <c r="K335" s="112"/>
    </row>
    <row r="336" spans="2:11">
      <c r="B336" s="104"/>
      <c r="C336" s="112"/>
      <c r="D336" s="112"/>
      <c r="E336" s="112"/>
      <c r="F336" s="112"/>
      <c r="G336" s="112"/>
      <c r="H336" s="112"/>
      <c r="I336" s="105"/>
      <c r="J336" s="105"/>
      <c r="K336" s="112"/>
    </row>
    <row r="337" spans="2:11">
      <c r="B337" s="104"/>
      <c r="C337" s="112"/>
      <c r="D337" s="112"/>
      <c r="E337" s="112"/>
      <c r="F337" s="112"/>
      <c r="G337" s="112"/>
      <c r="H337" s="112"/>
      <c r="I337" s="105"/>
      <c r="J337" s="105"/>
      <c r="K337" s="112"/>
    </row>
    <row r="338" spans="2:11">
      <c r="B338" s="104"/>
      <c r="C338" s="112"/>
      <c r="D338" s="112"/>
      <c r="E338" s="112"/>
      <c r="F338" s="112"/>
      <c r="G338" s="112"/>
      <c r="H338" s="112"/>
      <c r="I338" s="105"/>
      <c r="J338" s="105"/>
      <c r="K338" s="112"/>
    </row>
    <row r="339" spans="2:11">
      <c r="B339" s="104"/>
      <c r="C339" s="112"/>
      <c r="D339" s="112"/>
      <c r="E339" s="112"/>
      <c r="F339" s="112"/>
      <c r="G339" s="112"/>
      <c r="H339" s="112"/>
      <c r="I339" s="105"/>
      <c r="J339" s="105"/>
      <c r="K339" s="112"/>
    </row>
    <row r="340" spans="2:11">
      <c r="B340" s="104"/>
      <c r="C340" s="112"/>
      <c r="D340" s="112"/>
      <c r="E340" s="112"/>
      <c r="F340" s="112"/>
      <c r="G340" s="112"/>
      <c r="H340" s="112"/>
      <c r="I340" s="105"/>
      <c r="J340" s="105"/>
      <c r="K340" s="112"/>
    </row>
    <row r="341" spans="2:11">
      <c r="B341" s="104"/>
      <c r="C341" s="112"/>
      <c r="D341" s="112"/>
      <c r="E341" s="112"/>
      <c r="F341" s="112"/>
      <c r="G341" s="112"/>
      <c r="H341" s="112"/>
      <c r="I341" s="105"/>
      <c r="J341" s="105"/>
      <c r="K341" s="112"/>
    </row>
    <row r="342" spans="2:11">
      <c r="B342" s="104"/>
      <c r="C342" s="112"/>
      <c r="D342" s="112"/>
      <c r="E342" s="112"/>
      <c r="F342" s="112"/>
      <c r="G342" s="112"/>
      <c r="H342" s="112"/>
      <c r="I342" s="105"/>
      <c r="J342" s="105"/>
      <c r="K342" s="112"/>
    </row>
    <row r="343" spans="2:11">
      <c r="B343" s="104"/>
      <c r="C343" s="112"/>
      <c r="D343" s="112"/>
      <c r="E343" s="112"/>
      <c r="F343" s="112"/>
      <c r="G343" s="112"/>
      <c r="H343" s="112"/>
      <c r="I343" s="105"/>
      <c r="J343" s="105"/>
      <c r="K343" s="112"/>
    </row>
    <row r="344" spans="2:11">
      <c r="B344" s="104"/>
      <c r="C344" s="112"/>
      <c r="D344" s="112"/>
      <c r="E344" s="112"/>
      <c r="F344" s="112"/>
      <c r="G344" s="112"/>
      <c r="H344" s="112"/>
      <c r="I344" s="105"/>
      <c r="J344" s="105"/>
      <c r="K344" s="112"/>
    </row>
    <row r="345" spans="2:11">
      <c r="B345" s="104"/>
      <c r="C345" s="112"/>
      <c r="D345" s="112"/>
      <c r="E345" s="112"/>
      <c r="F345" s="112"/>
      <c r="G345" s="112"/>
      <c r="H345" s="112"/>
      <c r="I345" s="105"/>
      <c r="J345" s="105"/>
      <c r="K345" s="112"/>
    </row>
    <row r="346" spans="2:11">
      <c r="B346" s="104"/>
      <c r="C346" s="112"/>
      <c r="D346" s="112"/>
      <c r="E346" s="112"/>
      <c r="F346" s="112"/>
      <c r="G346" s="112"/>
      <c r="H346" s="112"/>
      <c r="I346" s="105"/>
      <c r="J346" s="105"/>
      <c r="K346" s="112"/>
    </row>
    <row r="347" spans="2:11">
      <c r="B347" s="104"/>
      <c r="C347" s="112"/>
      <c r="D347" s="112"/>
      <c r="E347" s="112"/>
      <c r="F347" s="112"/>
      <c r="G347" s="112"/>
      <c r="H347" s="112"/>
      <c r="I347" s="105"/>
      <c r="J347" s="105"/>
      <c r="K347" s="112"/>
    </row>
    <row r="348" spans="2:11">
      <c r="B348" s="104"/>
      <c r="C348" s="112"/>
      <c r="D348" s="112"/>
      <c r="E348" s="112"/>
      <c r="F348" s="112"/>
      <c r="G348" s="112"/>
      <c r="H348" s="112"/>
      <c r="I348" s="105"/>
      <c r="J348" s="105"/>
      <c r="K348" s="112"/>
    </row>
    <row r="349" spans="2:11">
      <c r="B349" s="104"/>
      <c r="C349" s="112"/>
      <c r="D349" s="112"/>
      <c r="E349" s="112"/>
      <c r="F349" s="112"/>
      <c r="G349" s="112"/>
      <c r="H349" s="112"/>
      <c r="I349" s="105"/>
      <c r="J349" s="105"/>
      <c r="K349" s="112"/>
    </row>
    <row r="350" spans="2:11">
      <c r="B350" s="104"/>
      <c r="C350" s="112"/>
      <c r="D350" s="112"/>
      <c r="E350" s="112"/>
      <c r="F350" s="112"/>
      <c r="G350" s="112"/>
      <c r="H350" s="112"/>
      <c r="I350" s="105"/>
      <c r="J350" s="105"/>
      <c r="K350" s="112"/>
    </row>
    <row r="351" spans="2:11">
      <c r="B351" s="104"/>
      <c r="C351" s="112"/>
      <c r="D351" s="112"/>
      <c r="E351" s="112"/>
      <c r="F351" s="112"/>
      <c r="G351" s="112"/>
      <c r="H351" s="112"/>
      <c r="I351" s="105"/>
      <c r="J351" s="105"/>
      <c r="K351" s="112"/>
    </row>
    <row r="352" spans="2:11">
      <c r="B352" s="104"/>
      <c r="C352" s="112"/>
      <c r="D352" s="112"/>
      <c r="E352" s="112"/>
      <c r="F352" s="112"/>
      <c r="G352" s="112"/>
      <c r="H352" s="112"/>
      <c r="I352" s="105"/>
      <c r="J352" s="105"/>
      <c r="K352" s="112"/>
    </row>
    <row r="353" spans="2:11">
      <c r="B353" s="104"/>
      <c r="C353" s="112"/>
      <c r="D353" s="112"/>
      <c r="E353" s="112"/>
      <c r="F353" s="112"/>
      <c r="G353" s="112"/>
      <c r="H353" s="112"/>
      <c r="I353" s="105"/>
      <c r="J353" s="105"/>
      <c r="K353" s="112"/>
    </row>
    <row r="354" spans="2:11">
      <c r="B354" s="104"/>
      <c r="C354" s="112"/>
      <c r="D354" s="112"/>
      <c r="E354" s="112"/>
      <c r="F354" s="112"/>
      <c r="G354" s="112"/>
      <c r="H354" s="112"/>
      <c r="I354" s="105"/>
      <c r="J354" s="105"/>
      <c r="K354" s="112"/>
    </row>
    <row r="355" spans="2:11">
      <c r="B355" s="104"/>
      <c r="C355" s="112"/>
      <c r="D355" s="112"/>
      <c r="E355" s="112"/>
      <c r="F355" s="112"/>
      <c r="G355" s="112"/>
      <c r="H355" s="112"/>
      <c r="I355" s="105"/>
      <c r="J355" s="105"/>
      <c r="K355" s="112"/>
    </row>
    <row r="356" spans="2:11">
      <c r="B356" s="104"/>
      <c r="C356" s="112"/>
      <c r="D356" s="112"/>
      <c r="E356" s="112"/>
      <c r="F356" s="112"/>
      <c r="G356" s="112"/>
      <c r="H356" s="112"/>
      <c r="I356" s="105"/>
      <c r="J356" s="105"/>
      <c r="K356" s="112"/>
    </row>
    <row r="357" spans="2:11">
      <c r="B357" s="104"/>
      <c r="C357" s="112"/>
      <c r="D357" s="112"/>
      <c r="E357" s="112"/>
      <c r="F357" s="112"/>
      <c r="G357" s="112"/>
      <c r="H357" s="112"/>
      <c r="I357" s="105"/>
      <c r="J357" s="105"/>
      <c r="K357" s="112"/>
    </row>
    <row r="358" spans="2:11">
      <c r="B358" s="104"/>
      <c r="C358" s="112"/>
      <c r="D358" s="112"/>
      <c r="E358" s="112"/>
      <c r="F358" s="112"/>
      <c r="G358" s="112"/>
      <c r="H358" s="112"/>
      <c r="I358" s="105"/>
      <c r="J358" s="105"/>
      <c r="K358" s="112"/>
    </row>
    <row r="359" spans="2:11">
      <c r="B359" s="104"/>
      <c r="C359" s="112"/>
      <c r="D359" s="112"/>
      <c r="E359" s="112"/>
      <c r="F359" s="112"/>
      <c r="G359" s="112"/>
      <c r="H359" s="112"/>
      <c r="I359" s="105"/>
      <c r="J359" s="105"/>
      <c r="K359" s="112"/>
    </row>
    <row r="360" spans="2:11">
      <c r="B360" s="104"/>
      <c r="C360" s="112"/>
      <c r="D360" s="112"/>
      <c r="E360" s="112"/>
      <c r="F360" s="112"/>
      <c r="G360" s="112"/>
      <c r="H360" s="112"/>
      <c r="I360" s="105"/>
      <c r="J360" s="105"/>
      <c r="K360" s="112"/>
    </row>
    <row r="361" spans="2:11">
      <c r="B361" s="104"/>
      <c r="C361" s="112"/>
      <c r="D361" s="112"/>
      <c r="E361" s="112"/>
      <c r="F361" s="112"/>
      <c r="G361" s="112"/>
      <c r="H361" s="112"/>
      <c r="I361" s="105"/>
      <c r="J361" s="105"/>
      <c r="K361" s="112"/>
    </row>
    <row r="362" spans="2:11">
      <c r="B362" s="104"/>
      <c r="C362" s="112"/>
      <c r="D362" s="112"/>
      <c r="E362" s="112"/>
      <c r="F362" s="112"/>
      <c r="G362" s="112"/>
      <c r="H362" s="112"/>
      <c r="I362" s="105"/>
      <c r="J362" s="105"/>
      <c r="K362" s="112"/>
    </row>
    <row r="363" spans="2:11">
      <c r="B363" s="104"/>
      <c r="C363" s="112"/>
      <c r="D363" s="112"/>
      <c r="E363" s="112"/>
      <c r="F363" s="112"/>
      <c r="G363" s="112"/>
      <c r="H363" s="112"/>
      <c r="I363" s="105"/>
      <c r="J363" s="105"/>
      <c r="K363" s="112"/>
    </row>
    <row r="364" spans="2:11">
      <c r="B364" s="104"/>
      <c r="C364" s="112"/>
      <c r="D364" s="112"/>
      <c r="E364" s="112"/>
      <c r="F364" s="112"/>
      <c r="G364" s="112"/>
      <c r="H364" s="112"/>
      <c r="I364" s="105"/>
      <c r="J364" s="105"/>
      <c r="K364" s="112"/>
    </row>
    <row r="365" spans="2:11">
      <c r="B365" s="104"/>
      <c r="C365" s="112"/>
      <c r="D365" s="112"/>
      <c r="E365" s="112"/>
      <c r="F365" s="112"/>
      <c r="G365" s="112"/>
      <c r="H365" s="112"/>
      <c r="I365" s="105"/>
      <c r="J365" s="105"/>
      <c r="K365" s="112"/>
    </row>
    <row r="366" spans="2:11">
      <c r="B366" s="104"/>
      <c r="C366" s="112"/>
      <c r="D366" s="112"/>
      <c r="E366" s="112"/>
      <c r="F366" s="112"/>
      <c r="G366" s="112"/>
      <c r="H366" s="112"/>
      <c r="I366" s="105"/>
      <c r="J366" s="105"/>
      <c r="K366" s="112"/>
    </row>
    <row r="367" spans="2:11">
      <c r="B367" s="104"/>
      <c r="C367" s="112"/>
      <c r="D367" s="112"/>
      <c r="E367" s="112"/>
      <c r="F367" s="112"/>
      <c r="G367" s="112"/>
      <c r="H367" s="112"/>
      <c r="I367" s="105"/>
      <c r="J367" s="105"/>
      <c r="K367" s="112"/>
    </row>
    <row r="368" spans="2:11">
      <c r="B368" s="104"/>
      <c r="C368" s="112"/>
      <c r="D368" s="112"/>
      <c r="E368" s="112"/>
      <c r="F368" s="112"/>
      <c r="G368" s="112"/>
      <c r="H368" s="112"/>
      <c r="I368" s="105"/>
      <c r="J368" s="105"/>
      <c r="K368" s="112"/>
    </row>
    <row r="369" spans="2:11">
      <c r="B369" s="104"/>
      <c r="C369" s="112"/>
      <c r="D369" s="112"/>
      <c r="E369" s="112"/>
      <c r="F369" s="112"/>
      <c r="G369" s="112"/>
      <c r="H369" s="112"/>
      <c r="I369" s="105"/>
      <c r="J369" s="105"/>
      <c r="K369" s="112"/>
    </row>
    <row r="370" spans="2:11">
      <c r="B370" s="104"/>
      <c r="C370" s="112"/>
      <c r="D370" s="112"/>
      <c r="E370" s="112"/>
      <c r="F370" s="112"/>
      <c r="G370" s="112"/>
      <c r="H370" s="112"/>
      <c r="I370" s="105"/>
      <c r="J370" s="105"/>
      <c r="K370" s="112"/>
    </row>
    <row r="371" spans="2:11">
      <c r="B371" s="104"/>
      <c r="C371" s="112"/>
      <c r="D371" s="112"/>
      <c r="E371" s="112"/>
      <c r="F371" s="112"/>
      <c r="G371" s="112"/>
      <c r="H371" s="112"/>
      <c r="I371" s="105"/>
      <c r="J371" s="105"/>
      <c r="K371" s="112"/>
    </row>
    <row r="372" spans="2:11">
      <c r="B372" s="104"/>
      <c r="C372" s="112"/>
      <c r="D372" s="112"/>
      <c r="E372" s="112"/>
      <c r="F372" s="112"/>
      <c r="G372" s="112"/>
      <c r="H372" s="112"/>
      <c r="I372" s="105"/>
      <c r="J372" s="105"/>
      <c r="K372" s="112"/>
    </row>
    <row r="373" spans="2:11">
      <c r="B373" s="104"/>
      <c r="C373" s="112"/>
      <c r="D373" s="112"/>
      <c r="E373" s="112"/>
      <c r="F373" s="112"/>
      <c r="G373" s="112"/>
      <c r="H373" s="112"/>
      <c r="I373" s="105"/>
      <c r="J373" s="105"/>
      <c r="K373" s="112"/>
    </row>
    <row r="374" spans="2:11">
      <c r="B374" s="104"/>
      <c r="C374" s="112"/>
      <c r="D374" s="112"/>
      <c r="E374" s="112"/>
      <c r="F374" s="112"/>
      <c r="G374" s="112"/>
      <c r="H374" s="112"/>
      <c r="I374" s="105"/>
      <c r="J374" s="105"/>
      <c r="K374" s="112"/>
    </row>
    <row r="375" spans="2:11">
      <c r="B375" s="104"/>
      <c r="C375" s="112"/>
      <c r="D375" s="112"/>
      <c r="E375" s="112"/>
      <c r="F375" s="112"/>
      <c r="G375" s="112"/>
      <c r="H375" s="112"/>
      <c r="I375" s="105"/>
      <c r="J375" s="105"/>
      <c r="K375" s="112"/>
    </row>
    <row r="376" spans="2:11">
      <c r="B376" s="104"/>
      <c r="C376" s="112"/>
      <c r="D376" s="112"/>
      <c r="E376" s="112"/>
      <c r="F376" s="112"/>
      <c r="G376" s="112"/>
      <c r="H376" s="112"/>
      <c r="I376" s="105"/>
      <c r="J376" s="105"/>
      <c r="K376" s="112"/>
    </row>
    <row r="377" spans="2:11">
      <c r="B377" s="104"/>
      <c r="C377" s="112"/>
      <c r="D377" s="112"/>
      <c r="E377" s="112"/>
      <c r="F377" s="112"/>
      <c r="G377" s="112"/>
      <c r="H377" s="112"/>
      <c r="I377" s="105"/>
      <c r="J377" s="105"/>
      <c r="K377" s="112"/>
    </row>
    <row r="378" spans="2:11">
      <c r="B378" s="104"/>
      <c r="C378" s="112"/>
      <c r="D378" s="112"/>
      <c r="E378" s="112"/>
      <c r="F378" s="112"/>
      <c r="G378" s="112"/>
      <c r="H378" s="112"/>
      <c r="I378" s="105"/>
      <c r="J378" s="105"/>
      <c r="K378" s="112"/>
    </row>
    <row r="379" spans="2:11">
      <c r="B379" s="104"/>
      <c r="C379" s="112"/>
      <c r="D379" s="112"/>
      <c r="E379" s="112"/>
      <c r="F379" s="112"/>
      <c r="G379" s="112"/>
      <c r="H379" s="112"/>
      <c r="I379" s="105"/>
      <c r="J379" s="105"/>
      <c r="K379" s="112"/>
    </row>
    <row r="380" spans="2:11">
      <c r="B380" s="104"/>
      <c r="C380" s="112"/>
      <c r="D380" s="112"/>
      <c r="E380" s="112"/>
      <c r="F380" s="112"/>
      <c r="G380" s="112"/>
      <c r="H380" s="112"/>
      <c r="I380" s="105"/>
      <c r="J380" s="105"/>
      <c r="K380" s="112"/>
    </row>
    <row r="381" spans="2:11">
      <c r="B381" s="104"/>
      <c r="C381" s="112"/>
      <c r="D381" s="112"/>
      <c r="E381" s="112"/>
      <c r="F381" s="112"/>
      <c r="G381" s="112"/>
      <c r="H381" s="112"/>
      <c r="I381" s="105"/>
      <c r="J381" s="105"/>
      <c r="K381" s="112"/>
    </row>
    <row r="382" spans="2:11">
      <c r="B382" s="104"/>
      <c r="C382" s="112"/>
      <c r="D382" s="112"/>
      <c r="E382" s="112"/>
      <c r="F382" s="112"/>
      <c r="G382" s="112"/>
      <c r="H382" s="112"/>
      <c r="I382" s="105"/>
      <c r="J382" s="105"/>
      <c r="K382" s="112"/>
    </row>
    <row r="383" spans="2:11">
      <c r="B383" s="104"/>
      <c r="C383" s="112"/>
      <c r="D383" s="112"/>
      <c r="E383" s="112"/>
      <c r="F383" s="112"/>
      <c r="G383" s="112"/>
      <c r="H383" s="112"/>
      <c r="I383" s="105"/>
      <c r="J383" s="105"/>
      <c r="K383" s="112"/>
    </row>
    <row r="384" spans="2:11">
      <c r="B384" s="104"/>
      <c r="C384" s="112"/>
      <c r="D384" s="112"/>
      <c r="E384" s="112"/>
      <c r="F384" s="112"/>
      <c r="G384" s="112"/>
      <c r="H384" s="112"/>
      <c r="I384" s="105"/>
      <c r="J384" s="105"/>
      <c r="K384" s="112"/>
    </row>
    <row r="385" spans="2:11">
      <c r="B385" s="104"/>
      <c r="C385" s="112"/>
      <c r="D385" s="112"/>
      <c r="E385" s="112"/>
      <c r="F385" s="112"/>
      <c r="G385" s="112"/>
      <c r="H385" s="112"/>
      <c r="I385" s="105"/>
      <c r="J385" s="105"/>
      <c r="K385" s="112"/>
    </row>
    <row r="386" spans="2:11">
      <c r="B386" s="104"/>
      <c r="C386" s="112"/>
      <c r="D386" s="112"/>
      <c r="E386" s="112"/>
      <c r="F386" s="112"/>
      <c r="G386" s="112"/>
      <c r="H386" s="112"/>
      <c r="I386" s="105"/>
      <c r="J386" s="105"/>
      <c r="K386" s="112"/>
    </row>
    <row r="387" spans="2:11">
      <c r="B387" s="104"/>
      <c r="C387" s="112"/>
      <c r="D387" s="112"/>
      <c r="E387" s="112"/>
      <c r="F387" s="112"/>
      <c r="G387" s="112"/>
      <c r="H387" s="112"/>
      <c r="I387" s="105"/>
      <c r="J387" s="105"/>
      <c r="K387" s="112"/>
    </row>
    <row r="388" spans="2:11">
      <c r="B388" s="104"/>
      <c r="C388" s="112"/>
      <c r="D388" s="112"/>
      <c r="E388" s="112"/>
      <c r="F388" s="112"/>
      <c r="G388" s="112"/>
      <c r="H388" s="112"/>
      <c r="I388" s="105"/>
      <c r="J388" s="105"/>
      <c r="K388" s="112"/>
    </row>
    <row r="389" spans="2:11">
      <c r="B389" s="104"/>
      <c r="C389" s="112"/>
      <c r="D389" s="112"/>
      <c r="E389" s="112"/>
      <c r="F389" s="112"/>
      <c r="G389" s="112"/>
      <c r="H389" s="112"/>
      <c r="I389" s="105"/>
      <c r="J389" s="105"/>
      <c r="K389" s="112"/>
    </row>
    <row r="390" spans="2:11">
      <c r="B390" s="104"/>
      <c r="C390" s="112"/>
      <c r="D390" s="112"/>
      <c r="E390" s="112"/>
      <c r="F390" s="112"/>
      <c r="G390" s="112"/>
      <c r="H390" s="112"/>
      <c r="I390" s="105"/>
      <c r="J390" s="105"/>
      <c r="K390" s="112"/>
    </row>
    <row r="391" spans="2:11">
      <c r="B391" s="104"/>
      <c r="C391" s="112"/>
      <c r="D391" s="112"/>
      <c r="E391" s="112"/>
      <c r="F391" s="112"/>
      <c r="G391" s="112"/>
      <c r="H391" s="112"/>
      <c r="I391" s="105"/>
      <c r="J391" s="105"/>
      <c r="K391" s="112"/>
    </row>
    <row r="392" spans="2:11">
      <c r="B392" s="104"/>
      <c r="C392" s="112"/>
      <c r="D392" s="112"/>
      <c r="E392" s="112"/>
      <c r="F392" s="112"/>
      <c r="G392" s="112"/>
      <c r="H392" s="112"/>
      <c r="I392" s="105"/>
      <c r="J392" s="105"/>
      <c r="K392" s="112"/>
    </row>
    <row r="393" spans="2:11">
      <c r="B393" s="104"/>
      <c r="C393" s="112"/>
      <c r="D393" s="112"/>
      <c r="E393" s="112"/>
      <c r="F393" s="112"/>
      <c r="G393" s="112"/>
      <c r="H393" s="112"/>
      <c r="I393" s="105"/>
      <c r="J393" s="105"/>
      <c r="K393" s="112"/>
    </row>
    <row r="394" spans="2:11">
      <c r="B394" s="104"/>
      <c r="C394" s="112"/>
      <c r="D394" s="112"/>
      <c r="E394" s="112"/>
      <c r="F394" s="112"/>
      <c r="G394" s="112"/>
      <c r="H394" s="112"/>
      <c r="I394" s="105"/>
      <c r="J394" s="105"/>
      <c r="K394" s="112"/>
    </row>
    <row r="395" spans="2:11">
      <c r="B395" s="104"/>
      <c r="C395" s="112"/>
      <c r="D395" s="112"/>
      <c r="E395" s="112"/>
      <c r="F395" s="112"/>
      <c r="G395" s="112"/>
      <c r="H395" s="112"/>
      <c r="I395" s="105"/>
      <c r="J395" s="105"/>
      <c r="K395" s="112"/>
    </row>
    <row r="396" spans="2:11">
      <c r="B396" s="104"/>
      <c r="C396" s="112"/>
      <c r="D396" s="112"/>
      <c r="E396" s="112"/>
      <c r="F396" s="112"/>
      <c r="G396" s="112"/>
      <c r="H396" s="112"/>
      <c r="I396" s="105"/>
      <c r="J396" s="105"/>
      <c r="K396" s="112"/>
    </row>
    <row r="397" spans="2:11">
      <c r="B397" s="104"/>
      <c r="C397" s="112"/>
      <c r="D397" s="112"/>
      <c r="E397" s="112"/>
      <c r="F397" s="112"/>
      <c r="G397" s="112"/>
      <c r="H397" s="112"/>
      <c r="I397" s="105"/>
      <c r="J397" s="105"/>
      <c r="K397" s="112"/>
    </row>
    <row r="398" spans="2:11">
      <c r="B398" s="104"/>
      <c r="C398" s="112"/>
      <c r="D398" s="112"/>
      <c r="E398" s="112"/>
      <c r="F398" s="112"/>
      <c r="G398" s="112"/>
      <c r="H398" s="112"/>
      <c r="I398" s="105"/>
      <c r="J398" s="105"/>
      <c r="K398" s="112"/>
    </row>
    <row r="399" spans="2:11">
      <c r="B399" s="104"/>
      <c r="C399" s="112"/>
      <c r="D399" s="112"/>
      <c r="E399" s="112"/>
      <c r="F399" s="112"/>
      <c r="G399" s="112"/>
      <c r="H399" s="112"/>
      <c r="I399" s="105"/>
      <c r="J399" s="105"/>
      <c r="K399" s="112"/>
    </row>
    <row r="400" spans="2:11">
      <c r="B400" s="104"/>
      <c r="C400" s="112"/>
      <c r="D400" s="112"/>
      <c r="E400" s="112"/>
      <c r="F400" s="112"/>
      <c r="G400" s="112"/>
      <c r="H400" s="112"/>
      <c r="I400" s="105"/>
      <c r="J400" s="105"/>
      <c r="K400" s="112"/>
    </row>
    <row r="401" spans="2:11">
      <c r="B401" s="104"/>
      <c r="C401" s="112"/>
      <c r="D401" s="112"/>
      <c r="E401" s="112"/>
      <c r="F401" s="112"/>
      <c r="G401" s="112"/>
      <c r="H401" s="112"/>
      <c r="I401" s="105"/>
      <c r="J401" s="105"/>
      <c r="K401" s="112"/>
    </row>
    <row r="402" spans="2:11">
      <c r="B402" s="104"/>
      <c r="C402" s="112"/>
      <c r="D402" s="112"/>
      <c r="E402" s="112"/>
      <c r="F402" s="112"/>
      <c r="G402" s="112"/>
      <c r="H402" s="112"/>
      <c r="I402" s="105"/>
      <c r="J402" s="105"/>
      <c r="K402" s="112"/>
    </row>
    <row r="403" spans="2:11">
      <c r="B403" s="104"/>
      <c r="C403" s="112"/>
      <c r="D403" s="112"/>
      <c r="E403" s="112"/>
      <c r="F403" s="112"/>
      <c r="G403" s="112"/>
      <c r="H403" s="112"/>
      <c r="I403" s="105"/>
      <c r="J403" s="105"/>
      <c r="K403" s="112"/>
    </row>
    <row r="404" spans="2:11">
      <c r="B404" s="104"/>
      <c r="C404" s="112"/>
      <c r="D404" s="112"/>
      <c r="E404" s="112"/>
      <c r="F404" s="112"/>
      <c r="G404" s="112"/>
      <c r="H404" s="112"/>
      <c r="I404" s="105"/>
      <c r="J404" s="105"/>
      <c r="K404" s="112"/>
    </row>
    <row r="405" spans="2:11">
      <c r="B405" s="104"/>
      <c r="C405" s="112"/>
      <c r="D405" s="112"/>
      <c r="E405" s="112"/>
      <c r="F405" s="112"/>
      <c r="G405" s="112"/>
      <c r="H405" s="112"/>
      <c r="I405" s="105"/>
      <c r="J405" s="105"/>
      <c r="K405" s="112"/>
    </row>
    <row r="406" spans="2:11">
      <c r="B406" s="104"/>
      <c r="C406" s="112"/>
      <c r="D406" s="112"/>
      <c r="E406" s="112"/>
      <c r="F406" s="112"/>
      <c r="G406" s="112"/>
      <c r="H406" s="112"/>
      <c r="I406" s="105"/>
      <c r="J406" s="105"/>
      <c r="K406" s="112"/>
    </row>
    <row r="407" spans="2:11">
      <c r="B407" s="104"/>
      <c r="C407" s="112"/>
      <c r="D407" s="112"/>
      <c r="E407" s="112"/>
      <c r="F407" s="112"/>
      <c r="G407" s="112"/>
      <c r="H407" s="112"/>
      <c r="I407" s="105"/>
      <c r="J407" s="105"/>
      <c r="K407" s="112"/>
    </row>
    <row r="408" spans="2:11">
      <c r="B408" s="104"/>
      <c r="C408" s="112"/>
      <c r="D408" s="112"/>
      <c r="E408" s="112"/>
      <c r="F408" s="112"/>
      <c r="G408" s="112"/>
      <c r="H408" s="112"/>
      <c r="I408" s="105"/>
      <c r="J408" s="105"/>
      <c r="K408" s="112"/>
    </row>
    <row r="409" spans="2:11">
      <c r="B409" s="104"/>
      <c r="C409" s="112"/>
      <c r="D409" s="112"/>
      <c r="E409" s="112"/>
      <c r="F409" s="112"/>
      <c r="G409" s="112"/>
      <c r="H409" s="112"/>
      <c r="I409" s="105"/>
      <c r="J409" s="105"/>
      <c r="K409" s="112"/>
    </row>
    <row r="410" spans="2:11">
      <c r="B410" s="104"/>
      <c r="C410" s="112"/>
      <c r="D410" s="112"/>
      <c r="E410" s="112"/>
      <c r="F410" s="112"/>
      <c r="G410" s="112"/>
      <c r="H410" s="112"/>
      <c r="I410" s="105"/>
      <c r="J410" s="105"/>
      <c r="K410" s="112"/>
    </row>
    <row r="411" spans="2:11">
      <c r="B411" s="104"/>
      <c r="C411" s="112"/>
      <c r="D411" s="112"/>
      <c r="E411" s="112"/>
      <c r="F411" s="112"/>
      <c r="G411" s="112"/>
      <c r="H411" s="112"/>
      <c r="I411" s="105"/>
      <c r="J411" s="105"/>
      <c r="K411" s="112"/>
    </row>
    <row r="412" spans="2:11">
      <c r="B412" s="104"/>
      <c r="C412" s="112"/>
      <c r="D412" s="112"/>
      <c r="E412" s="112"/>
      <c r="F412" s="112"/>
      <c r="G412" s="112"/>
      <c r="H412" s="112"/>
      <c r="I412" s="105"/>
      <c r="J412" s="105"/>
      <c r="K412" s="112"/>
    </row>
    <row r="413" spans="2:11">
      <c r="B413" s="104"/>
      <c r="C413" s="112"/>
      <c r="D413" s="112"/>
      <c r="E413" s="112"/>
      <c r="F413" s="112"/>
      <c r="G413" s="112"/>
      <c r="H413" s="112"/>
      <c r="I413" s="105"/>
      <c r="J413" s="105"/>
      <c r="K413" s="112"/>
    </row>
    <row r="414" spans="2:11">
      <c r="B414" s="104"/>
      <c r="C414" s="112"/>
      <c r="D414" s="112"/>
      <c r="E414" s="112"/>
      <c r="F414" s="112"/>
      <c r="G414" s="112"/>
      <c r="H414" s="112"/>
      <c r="I414" s="105"/>
      <c r="J414" s="105"/>
      <c r="K414" s="112"/>
    </row>
    <row r="415" spans="2:11">
      <c r="B415" s="104"/>
      <c r="C415" s="112"/>
      <c r="D415" s="112"/>
      <c r="E415" s="112"/>
      <c r="F415" s="112"/>
      <c r="G415" s="112"/>
      <c r="H415" s="112"/>
      <c r="I415" s="105"/>
      <c r="J415" s="105"/>
      <c r="K415" s="112"/>
    </row>
    <row r="416" spans="2:11">
      <c r="B416" s="104"/>
      <c r="C416" s="112"/>
      <c r="D416" s="112"/>
      <c r="E416" s="112"/>
      <c r="F416" s="112"/>
      <c r="G416" s="112"/>
      <c r="H416" s="112"/>
      <c r="I416" s="105"/>
      <c r="J416" s="105"/>
      <c r="K416" s="112"/>
    </row>
    <row r="417" spans="2:11">
      <c r="B417" s="104"/>
      <c r="C417" s="112"/>
      <c r="D417" s="112"/>
      <c r="E417" s="112"/>
      <c r="F417" s="112"/>
      <c r="G417" s="112"/>
      <c r="H417" s="112"/>
      <c r="I417" s="105"/>
      <c r="J417" s="105"/>
      <c r="K417" s="112"/>
    </row>
    <row r="418" spans="2:11">
      <c r="B418" s="104"/>
      <c r="C418" s="112"/>
      <c r="D418" s="112"/>
      <c r="E418" s="112"/>
      <c r="F418" s="112"/>
      <c r="G418" s="112"/>
      <c r="H418" s="112"/>
      <c r="I418" s="105"/>
      <c r="J418" s="105"/>
      <c r="K418" s="112"/>
    </row>
    <row r="419" spans="2:11">
      <c r="B419" s="104"/>
      <c r="C419" s="112"/>
      <c r="D419" s="112"/>
      <c r="E419" s="112"/>
      <c r="F419" s="112"/>
      <c r="G419" s="112"/>
      <c r="H419" s="112"/>
      <c r="I419" s="105"/>
      <c r="J419" s="105"/>
      <c r="K419" s="112"/>
    </row>
    <row r="420" spans="2:11">
      <c r="B420" s="104"/>
      <c r="C420" s="112"/>
      <c r="D420" s="112"/>
      <c r="E420" s="112"/>
      <c r="F420" s="112"/>
      <c r="G420" s="112"/>
      <c r="H420" s="112"/>
      <c r="I420" s="105"/>
      <c r="J420" s="105"/>
      <c r="K420" s="112"/>
    </row>
    <row r="421" spans="2:11">
      <c r="B421" s="104"/>
      <c r="C421" s="112"/>
      <c r="D421" s="112"/>
      <c r="E421" s="112"/>
      <c r="F421" s="112"/>
      <c r="G421" s="112"/>
      <c r="H421" s="112"/>
      <c r="I421" s="105"/>
      <c r="J421" s="105"/>
      <c r="K421" s="112"/>
    </row>
    <row r="422" spans="2:11">
      <c r="B422" s="104"/>
      <c r="C422" s="112"/>
      <c r="D422" s="112"/>
      <c r="E422" s="112"/>
      <c r="F422" s="112"/>
      <c r="G422" s="112"/>
      <c r="H422" s="112"/>
      <c r="I422" s="105"/>
      <c r="J422" s="105"/>
      <c r="K422" s="112"/>
    </row>
    <row r="423" spans="2:11">
      <c r="B423" s="104"/>
      <c r="C423" s="112"/>
      <c r="D423" s="112"/>
      <c r="E423" s="112"/>
      <c r="F423" s="112"/>
      <c r="G423" s="112"/>
      <c r="H423" s="112"/>
      <c r="I423" s="105"/>
      <c r="J423" s="105"/>
      <c r="K423" s="112"/>
    </row>
    <row r="424" spans="2:11">
      <c r="B424" s="104"/>
      <c r="C424" s="112"/>
      <c r="D424" s="112"/>
      <c r="E424" s="112"/>
      <c r="F424" s="112"/>
      <c r="G424" s="112"/>
      <c r="H424" s="112"/>
      <c r="I424" s="105"/>
      <c r="J424" s="105"/>
      <c r="K424" s="112"/>
    </row>
    <row r="425" spans="2:11">
      <c r="B425" s="104"/>
      <c r="C425" s="112"/>
      <c r="D425" s="112"/>
      <c r="E425" s="112"/>
      <c r="F425" s="112"/>
      <c r="G425" s="112"/>
      <c r="H425" s="112"/>
      <c r="I425" s="105"/>
      <c r="J425" s="105"/>
      <c r="K425" s="112"/>
    </row>
    <row r="426" spans="2:11">
      <c r="B426" s="104"/>
      <c r="C426" s="112"/>
      <c r="D426" s="112"/>
      <c r="E426" s="112"/>
      <c r="F426" s="112"/>
      <c r="G426" s="112"/>
      <c r="H426" s="112"/>
      <c r="I426" s="105"/>
      <c r="J426" s="105"/>
      <c r="K426" s="112"/>
    </row>
    <row r="427" spans="2:11">
      <c r="B427" s="104"/>
      <c r="C427" s="112"/>
      <c r="D427" s="112"/>
      <c r="E427" s="112"/>
      <c r="F427" s="112"/>
      <c r="G427" s="112"/>
      <c r="H427" s="112"/>
      <c r="I427" s="105"/>
      <c r="J427" s="105"/>
      <c r="K427" s="112"/>
    </row>
    <row r="428" spans="2:11">
      <c r="B428" s="104"/>
      <c r="C428" s="112"/>
      <c r="D428" s="112"/>
      <c r="E428" s="112"/>
      <c r="F428" s="112"/>
      <c r="G428" s="112"/>
      <c r="H428" s="112"/>
      <c r="I428" s="105"/>
      <c r="J428" s="105"/>
      <c r="K428" s="112"/>
    </row>
    <row r="429" spans="2:11">
      <c r="B429" s="104"/>
      <c r="C429" s="112"/>
      <c r="D429" s="112"/>
      <c r="E429" s="112"/>
      <c r="F429" s="112"/>
      <c r="G429" s="112"/>
      <c r="H429" s="112"/>
      <c r="I429" s="105"/>
      <c r="J429" s="105"/>
      <c r="K429" s="112"/>
    </row>
    <row r="430" spans="2:11">
      <c r="B430" s="104"/>
      <c r="C430" s="112"/>
      <c r="D430" s="112"/>
      <c r="E430" s="112"/>
      <c r="F430" s="112"/>
      <c r="G430" s="112"/>
      <c r="H430" s="112"/>
      <c r="I430" s="105"/>
      <c r="J430" s="105"/>
      <c r="K430" s="112"/>
    </row>
    <row r="431" spans="2:11">
      <c r="B431" s="104"/>
      <c r="C431" s="112"/>
      <c r="D431" s="112"/>
      <c r="E431" s="112"/>
      <c r="F431" s="112"/>
      <c r="G431" s="112"/>
      <c r="H431" s="112"/>
      <c r="I431" s="105"/>
      <c r="J431" s="105"/>
      <c r="K431" s="112"/>
    </row>
    <row r="432" spans="2:11">
      <c r="B432" s="104"/>
      <c r="C432" s="112"/>
      <c r="D432" s="112"/>
      <c r="E432" s="112"/>
      <c r="F432" s="112"/>
      <c r="G432" s="112"/>
      <c r="H432" s="112"/>
      <c r="I432" s="105"/>
      <c r="J432" s="105"/>
      <c r="K432" s="112"/>
    </row>
    <row r="433" spans="2:11">
      <c r="B433" s="104"/>
      <c r="C433" s="112"/>
      <c r="D433" s="112"/>
      <c r="E433" s="112"/>
      <c r="F433" s="112"/>
      <c r="G433" s="112"/>
      <c r="H433" s="112"/>
      <c r="I433" s="105"/>
      <c r="J433" s="105"/>
      <c r="K433" s="112"/>
    </row>
    <row r="434" spans="2:11">
      <c r="B434" s="104"/>
      <c r="C434" s="112"/>
      <c r="D434" s="112"/>
      <c r="E434" s="112"/>
      <c r="F434" s="112"/>
      <c r="G434" s="112"/>
      <c r="H434" s="112"/>
      <c r="I434" s="105"/>
      <c r="J434" s="105"/>
      <c r="K434" s="112"/>
    </row>
    <row r="435" spans="2:11">
      <c r="B435" s="104"/>
      <c r="C435" s="112"/>
      <c r="D435" s="112"/>
      <c r="E435" s="112"/>
      <c r="F435" s="112"/>
      <c r="G435" s="112"/>
      <c r="H435" s="112"/>
      <c r="I435" s="105"/>
      <c r="J435" s="105"/>
      <c r="K435" s="112"/>
    </row>
    <row r="436" spans="2:11">
      <c r="B436" s="104"/>
      <c r="C436" s="112"/>
      <c r="D436" s="112"/>
      <c r="E436" s="112"/>
      <c r="F436" s="112"/>
      <c r="G436" s="112"/>
      <c r="H436" s="112"/>
      <c r="I436" s="105"/>
      <c r="J436" s="105"/>
      <c r="K436" s="112"/>
    </row>
    <row r="437" spans="2:11">
      <c r="B437" s="104"/>
      <c r="C437" s="112"/>
      <c r="D437" s="112"/>
      <c r="E437" s="112"/>
      <c r="F437" s="112"/>
      <c r="G437" s="112"/>
      <c r="H437" s="112"/>
      <c r="I437" s="105"/>
      <c r="J437" s="105"/>
      <c r="K437" s="112"/>
    </row>
    <row r="438" spans="2:11">
      <c r="B438" s="104"/>
      <c r="C438" s="112"/>
      <c r="D438" s="112"/>
      <c r="E438" s="112"/>
      <c r="F438" s="112"/>
      <c r="G438" s="112"/>
      <c r="H438" s="112"/>
      <c r="I438" s="105"/>
      <c r="J438" s="105"/>
      <c r="K438" s="112"/>
    </row>
    <row r="439" spans="2:11">
      <c r="B439" s="104"/>
      <c r="C439" s="112"/>
      <c r="D439" s="112"/>
      <c r="E439" s="112"/>
      <c r="F439" s="112"/>
      <c r="G439" s="112"/>
      <c r="H439" s="112"/>
      <c r="I439" s="105"/>
      <c r="J439" s="105"/>
      <c r="K439" s="112"/>
    </row>
    <row r="440" spans="2:11">
      <c r="B440" s="104"/>
      <c r="C440" s="112"/>
      <c r="D440" s="112"/>
      <c r="E440" s="112"/>
      <c r="F440" s="112"/>
      <c r="G440" s="112"/>
      <c r="H440" s="112"/>
      <c r="I440" s="105"/>
      <c r="J440" s="105"/>
      <c r="K440" s="112"/>
    </row>
    <row r="441" spans="2:11">
      <c r="B441" s="104"/>
      <c r="C441" s="112"/>
      <c r="D441" s="112"/>
      <c r="E441" s="112"/>
      <c r="F441" s="112"/>
      <c r="G441" s="112"/>
      <c r="H441" s="112"/>
      <c r="I441" s="105"/>
      <c r="J441" s="105"/>
      <c r="K441" s="112"/>
    </row>
    <row r="442" spans="2:11">
      <c r="B442" s="104"/>
      <c r="C442" s="112"/>
      <c r="D442" s="112"/>
      <c r="E442" s="112"/>
      <c r="F442" s="112"/>
      <c r="G442" s="112"/>
      <c r="H442" s="112"/>
      <c r="I442" s="105"/>
      <c r="J442" s="105"/>
      <c r="K442" s="112"/>
    </row>
    <row r="443" spans="2:11">
      <c r="B443" s="104"/>
      <c r="C443" s="112"/>
      <c r="D443" s="112"/>
      <c r="E443" s="112"/>
      <c r="F443" s="112"/>
      <c r="G443" s="112"/>
      <c r="H443" s="112"/>
      <c r="I443" s="105"/>
      <c r="J443" s="105"/>
      <c r="K443" s="112"/>
    </row>
    <row r="444" spans="2:11">
      <c r="B444" s="104"/>
      <c r="C444" s="112"/>
      <c r="D444" s="112"/>
      <c r="E444" s="112"/>
      <c r="F444" s="112"/>
      <c r="G444" s="112"/>
      <c r="H444" s="112"/>
      <c r="I444" s="105"/>
      <c r="J444" s="105"/>
      <c r="K444" s="112"/>
    </row>
    <row r="445" spans="2:11">
      <c r="B445" s="104"/>
      <c r="C445" s="112"/>
      <c r="D445" s="112"/>
      <c r="E445" s="112"/>
      <c r="F445" s="112"/>
      <c r="G445" s="112"/>
      <c r="H445" s="112"/>
      <c r="I445" s="105"/>
      <c r="J445" s="105"/>
      <c r="K445" s="112"/>
    </row>
    <row r="446" spans="2:11">
      <c r="B446" s="104"/>
      <c r="C446" s="112"/>
      <c r="D446" s="112"/>
      <c r="E446" s="112"/>
      <c r="F446" s="112"/>
      <c r="G446" s="112"/>
      <c r="H446" s="112"/>
      <c r="I446" s="105"/>
      <c r="J446" s="105"/>
      <c r="K446" s="112"/>
    </row>
    <row r="447" spans="2:11">
      <c r="B447" s="104"/>
      <c r="C447" s="112"/>
      <c r="D447" s="112"/>
      <c r="E447" s="112"/>
      <c r="F447" s="112"/>
      <c r="G447" s="112"/>
      <c r="H447" s="112"/>
      <c r="I447" s="105"/>
      <c r="J447" s="105"/>
      <c r="K447" s="112"/>
    </row>
    <row r="448" spans="2:11">
      <c r="B448" s="104"/>
      <c r="C448" s="112"/>
      <c r="D448" s="112"/>
      <c r="E448" s="112"/>
      <c r="F448" s="112"/>
      <c r="G448" s="112"/>
      <c r="H448" s="112"/>
      <c r="I448" s="105"/>
      <c r="J448" s="105"/>
      <c r="K448" s="112"/>
    </row>
    <row r="449" spans="2:11">
      <c r="B449" s="104"/>
      <c r="C449" s="112"/>
      <c r="D449" s="112"/>
      <c r="E449" s="112"/>
      <c r="F449" s="112"/>
      <c r="G449" s="112"/>
      <c r="H449" s="112"/>
      <c r="I449" s="105"/>
      <c r="J449" s="105"/>
      <c r="K449" s="112"/>
    </row>
    <row r="450" spans="2:11">
      <c r="B450" s="104"/>
      <c r="C450" s="112"/>
      <c r="D450" s="112"/>
      <c r="E450" s="112"/>
      <c r="F450" s="112"/>
      <c r="G450" s="112"/>
      <c r="H450" s="112"/>
      <c r="I450" s="105"/>
      <c r="J450" s="105"/>
      <c r="K450" s="112"/>
    </row>
    <row r="451" spans="2:11">
      <c r="B451" s="104"/>
      <c r="C451" s="112"/>
      <c r="D451" s="112"/>
      <c r="E451" s="112"/>
      <c r="F451" s="112"/>
      <c r="G451" s="112"/>
      <c r="H451" s="112"/>
      <c r="I451" s="105"/>
      <c r="J451" s="105"/>
      <c r="K451" s="112"/>
    </row>
    <row r="452" spans="2:11">
      <c r="B452" s="104"/>
      <c r="C452" s="112"/>
      <c r="D452" s="112"/>
      <c r="E452" s="112"/>
      <c r="F452" s="112"/>
      <c r="G452" s="112"/>
      <c r="H452" s="112"/>
      <c r="I452" s="105"/>
      <c r="J452" s="105"/>
      <c r="K452" s="112"/>
    </row>
    <row r="453" spans="2:11">
      <c r="B453" s="104"/>
      <c r="C453" s="112"/>
      <c r="D453" s="112"/>
      <c r="E453" s="112"/>
      <c r="F453" s="112"/>
      <c r="G453" s="112"/>
      <c r="H453" s="112"/>
      <c r="I453" s="105"/>
      <c r="J453" s="105"/>
      <c r="K453" s="112"/>
    </row>
    <row r="454" spans="2:11">
      <c r="B454" s="104"/>
      <c r="C454" s="112"/>
      <c r="D454" s="112"/>
      <c r="E454" s="112"/>
      <c r="F454" s="112"/>
      <c r="G454" s="112"/>
      <c r="H454" s="112"/>
      <c r="I454" s="105"/>
      <c r="J454" s="105"/>
      <c r="K454" s="112"/>
    </row>
    <row r="455" spans="2:11">
      <c r="B455" s="104"/>
      <c r="C455" s="112"/>
      <c r="D455" s="112"/>
      <c r="E455" s="112"/>
      <c r="F455" s="112"/>
      <c r="G455" s="112"/>
      <c r="H455" s="112"/>
      <c r="I455" s="105"/>
      <c r="J455" s="105"/>
      <c r="K455" s="112"/>
    </row>
    <row r="456" spans="2:11">
      <c r="B456" s="104"/>
      <c r="C456" s="112"/>
      <c r="D456" s="112"/>
      <c r="E456" s="112"/>
      <c r="F456" s="112"/>
      <c r="G456" s="112"/>
      <c r="H456" s="112"/>
      <c r="I456" s="105"/>
      <c r="J456" s="105"/>
      <c r="K456" s="112"/>
    </row>
    <row r="457" spans="2:11">
      <c r="B457" s="104"/>
      <c r="C457" s="112"/>
      <c r="D457" s="112"/>
      <c r="E457" s="112"/>
      <c r="F457" s="112"/>
      <c r="G457" s="112"/>
      <c r="H457" s="112"/>
      <c r="I457" s="105"/>
      <c r="J457" s="105"/>
      <c r="K457" s="112"/>
    </row>
    <row r="458" spans="2:11">
      <c r="B458" s="104"/>
      <c r="C458" s="112"/>
      <c r="D458" s="112"/>
      <c r="E458" s="112"/>
      <c r="F458" s="112"/>
      <c r="G458" s="112"/>
      <c r="H458" s="112"/>
      <c r="I458" s="105"/>
      <c r="J458" s="105"/>
      <c r="K458" s="112"/>
    </row>
    <row r="459" spans="2:11">
      <c r="B459" s="104"/>
      <c r="C459" s="112"/>
      <c r="D459" s="112"/>
      <c r="E459" s="112"/>
      <c r="F459" s="112"/>
      <c r="G459" s="112"/>
      <c r="H459" s="112"/>
      <c r="I459" s="105"/>
      <c r="J459" s="105"/>
      <c r="K459" s="112"/>
    </row>
    <row r="460" spans="2:11">
      <c r="B460" s="104"/>
      <c r="C460" s="112"/>
      <c r="D460" s="112"/>
      <c r="E460" s="112"/>
      <c r="F460" s="112"/>
      <c r="G460" s="112"/>
      <c r="H460" s="112"/>
      <c r="I460" s="105"/>
      <c r="J460" s="105"/>
      <c r="K460" s="112"/>
    </row>
    <row r="461" spans="2:11">
      <c r="B461" s="104"/>
      <c r="C461" s="112"/>
      <c r="D461" s="112"/>
      <c r="E461" s="112"/>
      <c r="F461" s="112"/>
      <c r="G461" s="112"/>
      <c r="H461" s="112"/>
      <c r="I461" s="105"/>
      <c r="J461" s="105"/>
      <c r="K461" s="112"/>
    </row>
    <row r="462" spans="2:11">
      <c r="B462" s="104"/>
      <c r="C462" s="112"/>
      <c r="D462" s="112"/>
      <c r="E462" s="112"/>
      <c r="F462" s="112"/>
      <c r="G462" s="112"/>
      <c r="H462" s="112"/>
      <c r="I462" s="105"/>
      <c r="J462" s="105"/>
      <c r="K462" s="112"/>
    </row>
    <row r="463" spans="2:11">
      <c r="B463" s="104"/>
      <c r="C463" s="112"/>
      <c r="D463" s="112"/>
      <c r="E463" s="112"/>
      <c r="F463" s="112"/>
      <c r="G463" s="112"/>
      <c r="H463" s="112"/>
      <c r="I463" s="105"/>
      <c r="J463" s="105"/>
      <c r="K463" s="112"/>
    </row>
    <row r="464" spans="2:11">
      <c r="B464" s="104"/>
      <c r="C464" s="112"/>
      <c r="D464" s="112"/>
      <c r="E464" s="112"/>
      <c r="F464" s="112"/>
      <c r="G464" s="112"/>
      <c r="H464" s="112"/>
      <c r="I464" s="105"/>
      <c r="J464" s="105"/>
      <c r="K464" s="112"/>
    </row>
    <row r="465" spans="2:11">
      <c r="B465" s="104"/>
      <c r="C465" s="112"/>
      <c r="D465" s="112"/>
      <c r="E465" s="112"/>
      <c r="F465" s="112"/>
      <c r="G465" s="112"/>
      <c r="H465" s="112"/>
      <c r="I465" s="105"/>
      <c r="J465" s="105"/>
      <c r="K465" s="112"/>
    </row>
    <row r="466" spans="2:11">
      <c r="B466" s="104"/>
      <c r="C466" s="112"/>
      <c r="D466" s="112"/>
      <c r="E466" s="112"/>
      <c r="F466" s="112"/>
      <c r="G466" s="112"/>
      <c r="H466" s="112"/>
      <c r="I466" s="105"/>
      <c r="J466" s="105"/>
      <c r="K466" s="112"/>
    </row>
    <row r="467" spans="2:11">
      <c r="B467" s="104"/>
      <c r="C467" s="112"/>
      <c r="D467" s="112"/>
      <c r="E467" s="112"/>
      <c r="F467" s="112"/>
      <c r="G467" s="112"/>
      <c r="H467" s="112"/>
      <c r="I467" s="105"/>
      <c r="J467" s="105"/>
      <c r="K467" s="112"/>
    </row>
    <row r="468" spans="2:11">
      <c r="B468" s="104"/>
      <c r="C468" s="112"/>
      <c r="D468" s="112"/>
      <c r="E468" s="112"/>
      <c r="F468" s="112"/>
      <c r="G468" s="112"/>
      <c r="H468" s="112"/>
      <c r="I468" s="105"/>
      <c r="J468" s="105"/>
      <c r="K468" s="112"/>
    </row>
    <row r="469" spans="2:11">
      <c r="B469" s="104"/>
      <c r="C469" s="112"/>
      <c r="D469" s="112"/>
      <c r="E469" s="112"/>
      <c r="F469" s="112"/>
      <c r="G469" s="112"/>
      <c r="H469" s="112"/>
      <c r="I469" s="105"/>
      <c r="J469" s="105"/>
      <c r="K469" s="112"/>
    </row>
    <row r="470" spans="2:11">
      <c r="B470" s="104"/>
      <c r="C470" s="112"/>
      <c r="D470" s="112"/>
      <c r="E470" s="112"/>
      <c r="F470" s="112"/>
      <c r="G470" s="112"/>
      <c r="H470" s="112"/>
      <c r="I470" s="105"/>
      <c r="J470" s="105"/>
      <c r="K470" s="112"/>
    </row>
    <row r="471" spans="2:11">
      <c r="B471" s="104"/>
      <c r="C471" s="112"/>
      <c r="D471" s="112"/>
      <c r="E471" s="112"/>
      <c r="F471" s="112"/>
      <c r="G471" s="112"/>
      <c r="H471" s="112"/>
      <c r="I471" s="105"/>
      <c r="J471" s="105"/>
      <c r="K471" s="112"/>
    </row>
    <row r="472" spans="2:11">
      <c r="B472" s="104"/>
      <c r="C472" s="112"/>
      <c r="D472" s="112"/>
      <c r="E472" s="112"/>
      <c r="F472" s="112"/>
      <c r="G472" s="112"/>
      <c r="H472" s="112"/>
      <c r="I472" s="105"/>
      <c r="J472" s="105"/>
      <c r="K472" s="112"/>
    </row>
    <row r="473" spans="2:11">
      <c r="B473" s="104"/>
      <c r="C473" s="112"/>
      <c r="D473" s="112"/>
      <c r="E473" s="112"/>
      <c r="F473" s="112"/>
      <c r="G473" s="112"/>
      <c r="H473" s="112"/>
      <c r="I473" s="105"/>
      <c r="J473" s="105"/>
      <c r="K473" s="112"/>
    </row>
    <row r="474" spans="2:11">
      <c r="B474" s="104"/>
      <c r="C474" s="112"/>
      <c r="D474" s="112"/>
      <c r="E474" s="112"/>
      <c r="F474" s="112"/>
      <c r="G474" s="112"/>
      <c r="H474" s="112"/>
      <c r="I474" s="105"/>
      <c r="J474" s="105"/>
      <c r="K474" s="112"/>
    </row>
    <row r="475" spans="2:11">
      <c r="B475" s="104"/>
      <c r="C475" s="112"/>
      <c r="D475" s="112"/>
      <c r="E475" s="112"/>
      <c r="F475" s="112"/>
      <c r="G475" s="112"/>
      <c r="H475" s="112"/>
      <c r="I475" s="105"/>
      <c r="J475" s="105"/>
      <c r="K475" s="112"/>
    </row>
    <row r="476" spans="2:11">
      <c r="B476" s="104"/>
      <c r="C476" s="112"/>
      <c r="D476" s="112"/>
      <c r="E476" s="112"/>
      <c r="F476" s="112"/>
      <c r="G476" s="112"/>
      <c r="H476" s="112"/>
      <c r="I476" s="105"/>
      <c r="J476" s="105"/>
      <c r="K476" s="112"/>
    </row>
    <row r="477" spans="2:11">
      <c r="B477" s="104"/>
      <c r="C477" s="112"/>
      <c r="D477" s="112"/>
      <c r="E477" s="112"/>
      <c r="F477" s="112"/>
      <c r="G477" s="112"/>
      <c r="H477" s="112"/>
      <c r="I477" s="105"/>
      <c r="J477" s="105"/>
      <c r="K477" s="112"/>
    </row>
    <row r="478" spans="2:11">
      <c r="B478" s="104"/>
      <c r="C478" s="112"/>
      <c r="D478" s="112"/>
      <c r="E478" s="112"/>
      <c r="F478" s="112"/>
      <c r="G478" s="112"/>
      <c r="H478" s="112"/>
      <c r="I478" s="105"/>
      <c r="J478" s="105"/>
      <c r="K478" s="112"/>
    </row>
    <row r="479" spans="2:11">
      <c r="B479" s="104"/>
      <c r="C479" s="112"/>
      <c r="D479" s="112"/>
      <c r="E479" s="112"/>
      <c r="F479" s="112"/>
      <c r="G479" s="112"/>
      <c r="H479" s="112"/>
      <c r="I479" s="105"/>
      <c r="J479" s="105"/>
      <c r="K479" s="112"/>
    </row>
    <row r="480" spans="2:11">
      <c r="B480" s="104"/>
      <c r="C480" s="112"/>
      <c r="D480" s="112"/>
      <c r="E480" s="112"/>
      <c r="F480" s="112"/>
      <c r="G480" s="112"/>
      <c r="H480" s="112"/>
      <c r="I480" s="105"/>
      <c r="J480" s="105"/>
      <c r="K480" s="112"/>
    </row>
    <row r="481" spans="2:11">
      <c r="B481" s="104"/>
      <c r="C481" s="112"/>
      <c r="D481" s="112"/>
      <c r="E481" s="112"/>
      <c r="F481" s="112"/>
      <c r="G481" s="112"/>
      <c r="H481" s="112"/>
      <c r="I481" s="105"/>
      <c r="J481" s="105"/>
      <c r="K481" s="112"/>
    </row>
    <row r="482" spans="2:11">
      <c r="B482" s="104"/>
      <c r="C482" s="112"/>
      <c r="D482" s="112"/>
      <c r="E482" s="112"/>
      <c r="F482" s="112"/>
      <c r="G482" s="112"/>
      <c r="H482" s="112"/>
      <c r="I482" s="105"/>
      <c r="J482" s="105"/>
      <c r="K482" s="112"/>
    </row>
    <row r="483" spans="2:11">
      <c r="B483" s="104"/>
      <c r="C483" s="112"/>
      <c r="D483" s="112"/>
      <c r="E483" s="112"/>
      <c r="F483" s="112"/>
      <c r="G483" s="112"/>
      <c r="H483" s="112"/>
      <c r="I483" s="105"/>
      <c r="J483" s="105"/>
      <c r="K483" s="112"/>
    </row>
    <row r="484" spans="2:11">
      <c r="B484" s="104"/>
      <c r="C484" s="112"/>
      <c r="D484" s="112"/>
      <c r="E484" s="112"/>
      <c r="F484" s="112"/>
      <c r="G484" s="112"/>
      <c r="H484" s="112"/>
      <c r="I484" s="105"/>
      <c r="J484" s="105"/>
      <c r="K484" s="112"/>
    </row>
    <row r="485" spans="2:11">
      <c r="B485" s="104"/>
      <c r="C485" s="112"/>
      <c r="D485" s="112"/>
      <c r="E485" s="112"/>
      <c r="F485" s="112"/>
      <c r="G485" s="112"/>
      <c r="H485" s="112"/>
      <c r="I485" s="105"/>
      <c r="J485" s="105"/>
      <c r="K485" s="112"/>
    </row>
    <row r="486" spans="2:11">
      <c r="B486" s="104"/>
      <c r="C486" s="112"/>
      <c r="D486" s="112"/>
      <c r="E486" s="112"/>
      <c r="F486" s="112"/>
      <c r="G486" s="112"/>
      <c r="H486" s="112"/>
      <c r="I486" s="105"/>
      <c r="J486" s="105"/>
      <c r="K486" s="112"/>
    </row>
    <row r="487" spans="2:11">
      <c r="B487" s="104"/>
      <c r="C487" s="112"/>
      <c r="D487" s="112"/>
      <c r="E487" s="112"/>
      <c r="F487" s="112"/>
      <c r="G487" s="112"/>
      <c r="H487" s="112"/>
      <c r="I487" s="105"/>
      <c r="J487" s="105"/>
      <c r="K487" s="112"/>
    </row>
    <row r="488" spans="2:11">
      <c r="B488" s="104"/>
      <c r="C488" s="112"/>
      <c r="D488" s="112"/>
      <c r="E488" s="112"/>
      <c r="F488" s="112"/>
      <c r="G488" s="112"/>
      <c r="H488" s="112"/>
      <c r="I488" s="105"/>
      <c r="J488" s="105"/>
      <c r="K488" s="112"/>
    </row>
    <row r="489" spans="2:11">
      <c r="B489" s="104"/>
      <c r="C489" s="112"/>
      <c r="D489" s="112"/>
      <c r="E489" s="112"/>
      <c r="F489" s="112"/>
      <c r="G489" s="112"/>
      <c r="H489" s="112"/>
      <c r="I489" s="105"/>
      <c r="J489" s="105"/>
      <c r="K489" s="112"/>
    </row>
    <row r="490" spans="2:11">
      <c r="B490" s="104"/>
      <c r="C490" s="112"/>
      <c r="D490" s="112"/>
      <c r="E490" s="112"/>
      <c r="F490" s="112"/>
      <c r="G490" s="112"/>
      <c r="H490" s="112"/>
      <c r="I490" s="105"/>
      <c r="J490" s="105"/>
      <c r="K490" s="112"/>
    </row>
    <row r="491" spans="2:11">
      <c r="B491" s="104"/>
      <c r="C491" s="112"/>
      <c r="D491" s="112"/>
      <c r="E491" s="112"/>
      <c r="F491" s="112"/>
      <c r="G491" s="112"/>
      <c r="H491" s="112"/>
      <c r="I491" s="105"/>
      <c r="J491" s="105"/>
      <c r="K491" s="112"/>
    </row>
    <row r="492" spans="2:11">
      <c r="B492" s="104"/>
      <c r="C492" s="112"/>
      <c r="D492" s="112"/>
      <c r="E492" s="112"/>
      <c r="F492" s="112"/>
      <c r="G492" s="112"/>
      <c r="H492" s="112"/>
      <c r="I492" s="105"/>
      <c r="J492" s="105"/>
      <c r="K492" s="112"/>
    </row>
    <row r="493" spans="2:11">
      <c r="B493" s="104"/>
      <c r="C493" s="112"/>
      <c r="D493" s="112"/>
      <c r="E493" s="112"/>
      <c r="F493" s="112"/>
      <c r="G493" s="112"/>
      <c r="H493" s="112"/>
      <c r="I493" s="105"/>
      <c r="J493" s="105"/>
      <c r="K493" s="112"/>
    </row>
    <row r="494" spans="2:11">
      <c r="B494" s="104"/>
      <c r="C494" s="112"/>
      <c r="D494" s="112"/>
      <c r="E494" s="112"/>
      <c r="F494" s="112"/>
      <c r="G494" s="112"/>
      <c r="H494" s="112"/>
      <c r="I494" s="105"/>
      <c r="J494" s="105"/>
      <c r="K494" s="112"/>
    </row>
    <row r="495" spans="2:11">
      <c r="B495" s="104"/>
      <c r="C495" s="112"/>
      <c r="D495" s="112"/>
      <c r="E495" s="112"/>
      <c r="F495" s="112"/>
      <c r="G495" s="112"/>
      <c r="H495" s="112"/>
      <c r="I495" s="105"/>
      <c r="J495" s="105"/>
      <c r="K495" s="112"/>
    </row>
    <row r="496" spans="2:11">
      <c r="B496" s="104"/>
      <c r="C496" s="112"/>
      <c r="D496" s="112"/>
      <c r="E496" s="112"/>
      <c r="F496" s="112"/>
      <c r="G496" s="112"/>
      <c r="H496" s="112"/>
      <c r="I496" s="105"/>
      <c r="J496" s="105"/>
      <c r="K496" s="112"/>
    </row>
    <row r="497" spans="2:11">
      <c r="B497" s="104"/>
      <c r="C497" s="112"/>
      <c r="D497" s="112"/>
      <c r="E497" s="112"/>
      <c r="F497" s="112"/>
      <c r="G497" s="112"/>
      <c r="H497" s="112"/>
      <c r="I497" s="105"/>
      <c r="J497" s="105"/>
      <c r="K497" s="112"/>
    </row>
    <row r="498" spans="2:11">
      <c r="B498" s="104"/>
      <c r="C498" s="112"/>
      <c r="D498" s="112"/>
      <c r="E498" s="112"/>
      <c r="F498" s="112"/>
      <c r="G498" s="112"/>
      <c r="H498" s="112"/>
      <c r="I498" s="105"/>
      <c r="J498" s="105"/>
      <c r="K498" s="112"/>
    </row>
    <row r="499" spans="2:11">
      <c r="B499" s="104"/>
      <c r="C499" s="112"/>
      <c r="D499" s="112"/>
      <c r="E499" s="112"/>
      <c r="F499" s="112"/>
      <c r="G499" s="112"/>
      <c r="H499" s="112"/>
      <c r="I499" s="105"/>
      <c r="J499" s="105"/>
      <c r="K499" s="112"/>
    </row>
    <row r="500" spans="2:11">
      <c r="B500" s="104"/>
      <c r="C500" s="112"/>
      <c r="D500" s="112"/>
      <c r="E500" s="112"/>
      <c r="F500" s="112"/>
      <c r="G500" s="112"/>
      <c r="H500" s="112"/>
      <c r="I500" s="105"/>
      <c r="J500" s="105"/>
      <c r="K500" s="112"/>
    </row>
    <row r="501" spans="2:11">
      <c r="B501" s="104"/>
      <c r="C501" s="112"/>
      <c r="D501" s="112"/>
      <c r="E501" s="112"/>
      <c r="F501" s="112"/>
      <c r="G501" s="112"/>
      <c r="H501" s="112"/>
      <c r="I501" s="105"/>
      <c r="J501" s="105"/>
      <c r="K501" s="112"/>
    </row>
    <row r="502" spans="2:11">
      <c r="B502" s="104"/>
      <c r="C502" s="112"/>
      <c r="D502" s="112"/>
      <c r="E502" s="112"/>
      <c r="F502" s="112"/>
      <c r="G502" s="112"/>
      <c r="H502" s="112"/>
      <c r="I502" s="105"/>
      <c r="J502" s="105"/>
      <c r="K502" s="112"/>
    </row>
    <row r="503" spans="2:11">
      <c r="B503" s="104"/>
      <c r="C503" s="112"/>
      <c r="D503" s="112"/>
      <c r="E503" s="112"/>
      <c r="F503" s="112"/>
      <c r="G503" s="112"/>
      <c r="H503" s="112"/>
      <c r="I503" s="105"/>
      <c r="J503" s="105"/>
      <c r="K503" s="112"/>
    </row>
    <row r="504" spans="2:11">
      <c r="B504" s="104"/>
      <c r="C504" s="112"/>
      <c r="D504" s="112"/>
      <c r="E504" s="112"/>
      <c r="F504" s="112"/>
      <c r="G504" s="112"/>
      <c r="H504" s="112"/>
      <c r="I504" s="105"/>
      <c r="J504" s="105"/>
      <c r="K504" s="112"/>
    </row>
    <row r="505" spans="2:11">
      <c r="B505" s="104"/>
      <c r="C505" s="112"/>
      <c r="D505" s="112"/>
      <c r="E505" s="112"/>
      <c r="F505" s="112"/>
      <c r="G505" s="112"/>
      <c r="H505" s="112"/>
      <c r="I505" s="105"/>
      <c r="J505" s="105"/>
      <c r="K505" s="112"/>
    </row>
    <row r="506" spans="2:11">
      <c r="B506" s="104"/>
      <c r="C506" s="112"/>
      <c r="D506" s="112"/>
      <c r="E506" s="112"/>
      <c r="F506" s="112"/>
      <c r="G506" s="112"/>
      <c r="H506" s="112"/>
      <c r="I506" s="105"/>
      <c r="J506" s="105"/>
      <c r="K506" s="112"/>
    </row>
    <row r="507" spans="2:11">
      <c r="B507" s="104"/>
      <c r="C507" s="112"/>
      <c r="D507" s="112"/>
      <c r="E507" s="112"/>
      <c r="F507" s="112"/>
      <c r="G507" s="112"/>
      <c r="H507" s="112"/>
      <c r="I507" s="105"/>
      <c r="J507" s="105"/>
      <c r="K507" s="112"/>
    </row>
    <row r="508" spans="2:11">
      <c r="B508" s="104"/>
      <c r="C508" s="112"/>
      <c r="D508" s="112"/>
      <c r="E508" s="112"/>
      <c r="F508" s="112"/>
      <c r="G508" s="112"/>
      <c r="H508" s="112"/>
      <c r="I508" s="105"/>
      <c r="J508" s="105"/>
      <c r="K508" s="112"/>
    </row>
    <row r="509" spans="2:11">
      <c r="B509" s="104"/>
      <c r="C509" s="112"/>
      <c r="D509" s="112"/>
      <c r="E509" s="112"/>
      <c r="F509" s="112"/>
      <c r="G509" s="112"/>
      <c r="H509" s="112"/>
      <c r="I509" s="105"/>
      <c r="J509" s="105"/>
      <c r="K509" s="112"/>
    </row>
    <row r="510" spans="2:11">
      <c r="B510" s="104"/>
      <c r="C510" s="112"/>
      <c r="D510" s="112"/>
      <c r="E510" s="112"/>
      <c r="F510" s="112"/>
      <c r="G510" s="112"/>
      <c r="H510" s="112"/>
      <c r="I510" s="105"/>
      <c r="J510" s="105"/>
      <c r="K510" s="112"/>
    </row>
    <row r="511" spans="2:11">
      <c r="B511" s="104"/>
      <c r="C511" s="112"/>
      <c r="D511" s="112"/>
      <c r="E511" s="112"/>
      <c r="F511" s="112"/>
      <c r="G511" s="112"/>
      <c r="H511" s="112"/>
      <c r="I511" s="105"/>
      <c r="J511" s="105"/>
      <c r="K511" s="112"/>
    </row>
    <row r="512" spans="2:11">
      <c r="B512" s="104"/>
      <c r="C512" s="112"/>
      <c r="D512" s="112"/>
      <c r="E512" s="112"/>
      <c r="F512" s="112"/>
      <c r="G512" s="112"/>
      <c r="H512" s="112"/>
      <c r="I512" s="105"/>
      <c r="J512" s="105"/>
      <c r="K512" s="112"/>
    </row>
    <row r="513" spans="2:11">
      <c r="B513" s="104"/>
      <c r="C513" s="112"/>
      <c r="D513" s="112"/>
      <c r="E513" s="112"/>
      <c r="F513" s="112"/>
      <c r="G513" s="112"/>
      <c r="H513" s="112"/>
      <c r="I513" s="105"/>
      <c r="J513" s="105"/>
      <c r="K513" s="112"/>
    </row>
    <row r="514" spans="2:11">
      <c r="B514" s="104"/>
      <c r="C514" s="112"/>
      <c r="D514" s="112"/>
      <c r="E514" s="112"/>
      <c r="F514" s="112"/>
      <c r="G514" s="112"/>
      <c r="H514" s="112"/>
      <c r="I514" s="105"/>
      <c r="J514" s="105"/>
      <c r="K514" s="112"/>
    </row>
    <row r="515" spans="2:11">
      <c r="B515" s="104"/>
      <c r="C515" s="112"/>
      <c r="D515" s="112"/>
      <c r="E515" s="112"/>
      <c r="F515" s="112"/>
      <c r="G515" s="112"/>
      <c r="H515" s="112"/>
      <c r="I515" s="105"/>
      <c r="J515" s="105"/>
      <c r="K515" s="112"/>
    </row>
    <row r="516" spans="2:11">
      <c r="B516" s="104"/>
      <c r="C516" s="112"/>
      <c r="D516" s="112"/>
      <c r="E516" s="112"/>
      <c r="F516" s="112"/>
      <c r="G516" s="112"/>
      <c r="H516" s="112"/>
      <c r="I516" s="105"/>
      <c r="J516" s="105"/>
      <c r="K516" s="112"/>
    </row>
    <row r="517" spans="2:11">
      <c r="B517" s="104"/>
      <c r="C517" s="112"/>
      <c r="D517" s="112"/>
      <c r="E517" s="112"/>
      <c r="F517" s="112"/>
      <c r="G517" s="112"/>
      <c r="H517" s="112"/>
      <c r="I517" s="105"/>
      <c r="J517" s="105"/>
      <c r="K517" s="112"/>
    </row>
    <row r="518" spans="2:11">
      <c r="B518" s="104"/>
      <c r="C518" s="112"/>
      <c r="D518" s="112"/>
      <c r="E518" s="112"/>
      <c r="F518" s="112"/>
      <c r="G518" s="112"/>
      <c r="H518" s="112"/>
      <c r="I518" s="105"/>
      <c r="J518" s="105"/>
      <c r="K518" s="112"/>
    </row>
    <row r="519" spans="2:11">
      <c r="B519" s="104"/>
      <c r="C519" s="112"/>
      <c r="D519" s="112"/>
      <c r="E519" s="112"/>
      <c r="F519" s="112"/>
      <c r="G519" s="112"/>
      <c r="H519" s="112"/>
      <c r="I519" s="105"/>
      <c r="J519" s="105"/>
      <c r="K519" s="112"/>
    </row>
    <row r="520" spans="2:11">
      <c r="B520" s="104"/>
      <c r="C520" s="112"/>
      <c r="D520" s="112"/>
      <c r="E520" s="112"/>
      <c r="F520" s="112"/>
      <c r="G520" s="112"/>
      <c r="H520" s="112"/>
      <c r="I520" s="105"/>
      <c r="J520" s="105"/>
      <c r="K520" s="112"/>
    </row>
    <row r="521" spans="2:11">
      <c r="B521" s="104"/>
      <c r="C521" s="112"/>
      <c r="D521" s="112"/>
      <c r="E521" s="112"/>
      <c r="F521" s="112"/>
      <c r="G521" s="112"/>
      <c r="H521" s="112"/>
      <c r="I521" s="105"/>
      <c r="J521" s="105"/>
      <c r="K521" s="112"/>
    </row>
    <row r="522" spans="2:11">
      <c r="B522" s="104"/>
      <c r="C522" s="112"/>
      <c r="D522" s="112"/>
      <c r="E522" s="112"/>
      <c r="F522" s="112"/>
      <c r="G522" s="112"/>
      <c r="H522" s="112"/>
      <c r="I522" s="105"/>
      <c r="J522" s="105"/>
      <c r="K522" s="112"/>
    </row>
    <row r="523" spans="2:11">
      <c r="B523" s="104"/>
      <c r="C523" s="112"/>
      <c r="D523" s="112"/>
      <c r="E523" s="112"/>
      <c r="F523" s="112"/>
      <c r="G523" s="112"/>
      <c r="H523" s="112"/>
      <c r="I523" s="105"/>
      <c r="J523" s="105"/>
      <c r="K523" s="112"/>
    </row>
    <row r="524" spans="2:11">
      <c r="B524" s="104"/>
      <c r="C524" s="112"/>
      <c r="D524" s="112"/>
      <c r="E524" s="112"/>
      <c r="F524" s="112"/>
      <c r="G524" s="112"/>
      <c r="H524" s="112"/>
      <c r="I524" s="105"/>
      <c r="J524" s="105"/>
      <c r="K524" s="112"/>
    </row>
    <row r="525" spans="2:11">
      <c r="B525" s="104"/>
      <c r="C525" s="112"/>
      <c r="D525" s="112"/>
      <c r="E525" s="112"/>
      <c r="F525" s="112"/>
      <c r="G525" s="112"/>
      <c r="H525" s="112"/>
      <c r="I525" s="105"/>
      <c r="J525" s="105"/>
      <c r="K525" s="112"/>
    </row>
    <row r="526" spans="2:11">
      <c r="B526" s="104"/>
      <c r="C526" s="112"/>
      <c r="D526" s="112"/>
      <c r="E526" s="112"/>
      <c r="F526" s="112"/>
      <c r="G526" s="112"/>
      <c r="H526" s="112"/>
      <c r="I526" s="105"/>
      <c r="J526" s="105"/>
      <c r="K526" s="112"/>
    </row>
    <row r="527" spans="2:11">
      <c r="B527" s="104"/>
      <c r="C527" s="112"/>
      <c r="D527" s="112"/>
      <c r="E527" s="112"/>
      <c r="F527" s="112"/>
      <c r="G527" s="112"/>
      <c r="H527" s="112"/>
      <c r="I527" s="105"/>
      <c r="J527" s="105"/>
      <c r="K527" s="112"/>
    </row>
    <row r="528" spans="2:11">
      <c r="B528" s="104"/>
      <c r="C528" s="112"/>
      <c r="D528" s="112"/>
      <c r="E528" s="112"/>
      <c r="F528" s="112"/>
      <c r="G528" s="112"/>
      <c r="H528" s="112"/>
      <c r="I528" s="105"/>
      <c r="J528" s="105"/>
      <c r="K528" s="112"/>
    </row>
    <row r="529" spans="2:11">
      <c r="B529" s="104"/>
      <c r="C529" s="112"/>
      <c r="D529" s="112"/>
      <c r="E529" s="112"/>
      <c r="F529" s="112"/>
      <c r="G529" s="112"/>
      <c r="H529" s="112"/>
      <c r="I529" s="105"/>
      <c r="J529" s="105"/>
      <c r="K529" s="112"/>
    </row>
    <row r="530" spans="2:11">
      <c r="B530" s="104"/>
      <c r="C530" s="112"/>
      <c r="D530" s="112"/>
      <c r="E530" s="112"/>
      <c r="F530" s="112"/>
      <c r="G530" s="112"/>
      <c r="H530" s="112"/>
      <c r="I530" s="105"/>
      <c r="J530" s="105"/>
      <c r="K530" s="112"/>
    </row>
    <row r="531" spans="2:11">
      <c r="B531" s="104"/>
      <c r="C531" s="112"/>
      <c r="D531" s="112"/>
      <c r="E531" s="112"/>
      <c r="F531" s="112"/>
      <c r="G531" s="112"/>
      <c r="H531" s="112"/>
      <c r="I531" s="105"/>
      <c r="J531" s="105"/>
      <c r="K531" s="112"/>
    </row>
    <row r="532" spans="2:11">
      <c r="B532" s="104"/>
      <c r="C532" s="112"/>
      <c r="D532" s="112"/>
      <c r="E532" s="112"/>
      <c r="F532" s="112"/>
      <c r="G532" s="112"/>
      <c r="H532" s="112"/>
      <c r="I532" s="105"/>
      <c r="J532" s="105"/>
      <c r="K532" s="112"/>
    </row>
    <row r="533" spans="2:11">
      <c r="B533" s="104"/>
      <c r="C533" s="112"/>
      <c r="D533" s="112"/>
      <c r="E533" s="112"/>
      <c r="F533" s="112"/>
      <c r="G533" s="112"/>
      <c r="H533" s="112"/>
      <c r="I533" s="105"/>
      <c r="J533" s="105"/>
      <c r="K533" s="112"/>
    </row>
    <row r="534" spans="2:11">
      <c r="B534" s="104"/>
      <c r="C534" s="112"/>
      <c r="D534" s="112"/>
      <c r="E534" s="112"/>
      <c r="F534" s="112"/>
      <c r="G534" s="112"/>
      <c r="H534" s="112"/>
      <c r="I534" s="105"/>
      <c r="J534" s="105"/>
      <c r="K534" s="112"/>
    </row>
    <row r="535" spans="2:11">
      <c r="B535" s="104"/>
      <c r="C535" s="112"/>
      <c r="D535" s="112"/>
      <c r="E535" s="112"/>
      <c r="F535" s="112"/>
      <c r="G535" s="112"/>
      <c r="H535" s="112"/>
      <c r="I535" s="105"/>
      <c r="J535" s="105"/>
      <c r="K535" s="112"/>
    </row>
    <row r="536" spans="2:11">
      <c r="B536" s="104"/>
      <c r="C536" s="112"/>
      <c r="D536" s="112"/>
      <c r="E536" s="112"/>
      <c r="F536" s="112"/>
      <c r="G536" s="112"/>
      <c r="H536" s="112"/>
      <c r="I536" s="105"/>
      <c r="J536" s="105"/>
      <c r="K536" s="112"/>
    </row>
    <row r="537" spans="2:11">
      <c r="B537" s="104"/>
      <c r="C537" s="112"/>
      <c r="D537" s="112"/>
      <c r="E537" s="112"/>
      <c r="F537" s="112"/>
      <c r="G537" s="112"/>
      <c r="H537" s="112"/>
      <c r="I537" s="105"/>
      <c r="J537" s="105"/>
      <c r="K537" s="112"/>
    </row>
    <row r="538" spans="2:11">
      <c r="B538" s="104"/>
      <c r="C538" s="112"/>
      <c r="D538" s="112"/>
      <c r="E538" s="112"/>
      <c r="F538" s="112"/>
      <c r="G538" s="112"/>
      <c r="H538" s="112"/>
      <c r="I538" s="105"/>
      <c r="J538" s="105"/>
      <c r="K538" s="112"/>
    </row>
    <row r="539" spans="2:11">
      <c r="B539" s="104"/>
      <c r="C539" s="112"/>
      <c r="D539" s="112"/>
      <c r="E539" s="112"/>
      <c r="F539" s="112"/>
      <c r="G539" s="112"/>
      <c r="H539" s="112"/>
      <c r="I539" s="105"/>
      <c r="J539" s="105"/>
      <c r="K539" s="112"/>
    </row>
    <row r="540" spans="2:11">
      <c r="B540" s="104"/>
      <c r="C540" s="112"/>
      <c r="D540" s="112"/>
      <c r="E540" s="112"/>
      <c r="F540" s="112"/>
      <c r="G540" s="112"/>
      <c r="H540" s="112"/>
      <c r="I540" s="105"/>
      <c r="J540" s="105"/>
      <c r="K540" s="112"/>
    </row>
    <row r="541" spans="2:11">
      <c r="B541" s="104"/>
      <c r="C541" s="112"/>
      <c r="D541" s="112"/>
      <c r="E541" s="112"/>
      <c r="F541" s="112"/>
      <c r="G541" s="112"/>
      <c r="H541" s="112"/>
      <c r="I541" s="105"/>
      <c r="J541" s="105"/>
      <c r="K541" s="112"/>
    </row>
    <row r="542" spans="2:11">
      <c r="B542" s="104"/>
      <c r="C542" s="112"/>
      <c r="D542" s="112"/>
      <c r="E542" s="112"/>
      <c r="F542" s="112"/>
      <c r="G542" s="112"/>
      <c r="H542" s="112"/>
      <c r="I542" s="105"/>
      <c r="J542" s="105"/>
      <c r="K542" s="112"/>
    </row>
    <row r="543" spans="2:11">
      <c r="B543" s="104"/>
      <c r="C543" s="112"/>
      <c r="D543" s="112"/>
      <c r="E543" s="112"/>
      <c r="F543" s="112"/>
      <c r="G543" s="112"/>
      <c r="H543" s="112"/>
      <c r="I543" s="105"/>
      <c r="J543" s="105"/>
      <c r="K543" s="112"/>
    </row>
    <row r="544" spans="2:11">
      <c r="B544" s="104"/>
      <c r="C544" s="112"/>
      <c r="D544" s="112"/>
      <c r="E544" s="112"/>
      <c r="F544" s="112"/>
      <c r="G544" s="112"/>
      <c r="H544" s="112"/>
      <c r="I544" s="105"/>
      <c r="J544" s="105"/>
      <c r="K544" s="112"/>
    </row>
    <row r="545" spans="2:11">
      <c r="B545" s="104"/>
      <c r="C545" s="112"/>
      <c r="D545" s="112"/>
      <c r="E545" s="112"/>
      <c r="F545" s="112"/>
      <c r="G545" s="112"/>
      <c r="H545" s="112"/>
      <c r="I545" s="105"/>
      <c r="J545" s="105"/>
      <c r="K545" s="112"/>
    </row>
    <row r="546" spans="2:11">
      <c r="B546" s="104"/>
      <c r="C546" s="112"/>
      <c r="D546" s="112"/>
      <c r="E546" s="112"/>
      <c r="F546" s="112"/>
      <c r="G546" s="112"/>
      <c r="H546" s="112"/>
      <c r="I546" s="105"/>
      <c r="J546" s="105"/>
      <c r="K546" s="112"/>
    </row>
    <row r="547" spans="2:11">
      <c r="B547" s="104"/>
      <c r="C547" s="112"/>
      <c r="D547" s="112"/>
      <c r="E547" s="112"/>
      <c r="F547" s="112"/>
      <c r="G547" s="112"/>
      <c r="H547" s="112"/>
      <c r="I547" s="105"/>
      <c r="J547" s="105"/>
      <c r="K547" s="112"/>
    </row>
    <row r="548" spans="2:11">
      <c r="B548" s="104"/>
      <c r="C548" s="112"/>
      <c r="D548" s="112"/>
      <c r="E548" s="112"/>
      <c r="F548" s="112"/>
      <c r="G548" s="112"/>
      <c r="H548" s="112"/>
      <c r="I548" s="105"/>
      <c r="J548" s="105"/>
      <c r="K548" s="112"/>
    </row>
    <row r="549" spans="2:11">
      <c r="B549" s="104"/>
      <c r="C549" s="112"/>
      <c r="D549" s="112"/>
      <c r="E549" s="112"/>
      <c r="F549" s="112"/>
      <c r="G549" s="112"/>
      <c r="H549" s="112"/>
      <c r="I549" s="105"/>
      <c r="J549" s="105"/>
      <c r="K549" s="112"/>
    </row>
    <row r="550" spans="2:11">
      <c r="B550" s="104"/>
      <c r="C550" s="112"/>
      <c r="D550" s="112"/>
      <c r="E550" s="112"/>
      <c r="F550" s="112"/>
      <c r="G550" s="112"/>
      <c r="H550" s="112"/>
      <c r="I550" s="105"/>
      <c r="J550" s="105"/>
      <c r="K550" s="112"/>
    </row>
    <row r="551" spans="2:11">
      <c r="B551" s="104"/>
      <c r="C551" s="112"/>
      <c r="D551" s="112"/>
      <c r="E551" s="112"/>
      <c r="F551" s="112"/>
      <c r="G551" s="112"/>
      <c r="H551" s="112"/>
      <c r="I551" s="105"/>
      <c r="J551" s="105"/>
      <c r="K551" s="112"/>
    </row>
    <row r="552" spans="2:11">
      <c r="B552" s="104"/>
      <c r="C552" s="112"/>
      <c r="D552" s="112"/>
      <c r="E552" s="112"/>
      <c r="F552" s="112"/>
      <c r="G552" s="112"/>
      <c r="H552" s="112"/>
      <c r="I552" s="105"/>
      <c r="J552" s="105"/>
      <c r="K552" s="112"/>
    </row>
    <row r="553" spans="2:11">
      <c r="B553" s="104"/>
      <c r="C553" s="112"/>
      <c r="D553" s="112"/>
      <c r="E553" s="112"/>
      <c r="F553" s="112"/>
      <c r="G553" s="112"/>
      <c r="H553" s="112"/>
      <c r="I553" s="105"/>
      <c r="J553" s="105"/>
      <c r="K553" s="112"/>
    </row>
    <row r="554" spans="2:11">
      <c r="B554" s="104"/>
      <c r="C554" s="112"/>
      <c r="D554" s="112"/>
      <c r="E554" s="112"/>
      <c r="F554" s="112"/>
      <c r="G554" s="112"/>
      <c r="H554" s="112"/>
      <c r="I554" s="105"/>
      <c r="J554" s="105"/>
      <c r="K554" s="112"/>
    </row>
    <row r="555" spans="2:11">
      <c r="B555" s="104"/>
      <c r="C555" s="112"/>
      <c r="D555" s="112"/>
      <c r="E555" s="112"/>
      <c r="F555" s="112"/>
      <c r="G555" s="112"/>
      <c r="H555" s="112"/>
      <c r="I555" s="105"/>
      <c r="J555" s="105"/>
      <c r="K555" s="112"/>
    </row>
    <row r="556" spans="2:11">
      <c r="B556" s="104"/>
      <c r="C556" s="112"/>
      <c r="D556" s="112"/>
      <c r="E556" s="112"/>
      <c r="F556" s="112"/>
      <c r="G556" s="112"/>
      <c r="H556" s="112"/>
      <c r="I556" s="105"/>
      <c r="J556" s="105"/>
      <c r="K556" s="112"/>
    </row>
    <row r="557" spans="2:11">
      <c r="B557" s="104"/>
      <c r="C557" s="112"/>
      <c r="D557" s="112"/>
      <c r="E557" s="112"/>
      <c r="F557" s="112"/>
      <c r="G557" s="112"/>
      <c r="H557" s="112"/>
      <c r="I557" s="105"/>
      <c r="J557" s="105"/>
      <c r="K557" s="112"/>
    </row>
    <row r="558" spans="2:11">
      <c r="B558" s="104"/>
      <c r="C558" s="112"/>
      <c r="D558" s="112"/>
      <c r="E558" s="112"/>
      <c r="F558" s="112"/>
      <c r="G558" s="112"/>
      <c r="H558" s="112"/>
      <c r="I558" s="105"/>
      <c r="J558" s="105"/>
      <c r="K558" s="112"/>
    </row>
    <row r="559" spans="2:11">
      <c r="B559" s="104"/>
      <c r="C559" s="112"/>
      <c r="D559" s="112"/>
      <c r="E559" s="112"/>
      <c r="F559" s="112"/>
      <c r="G559" s="112"/>
      <c r="H559" s="112"/>
      <c r="I559" s="105"/>
      <c r="J559" s="105"/>
      <c r="K559" s="112"/>
    </row>
    <row r="560" spans="2:11">
      <c r="B560" s="104"/>
      <c r="C560" s="112"/>
      <c r="D560" s="112"/>
      <c r="E560" s="112"/>
      <c r="F560" s="112"/>
      <c r="G560" s="112"/>
      <c r="H560" s="112"/>
      <c r="I560" s="105"/>
      <c r="J560" s="105"/>
      <c r="K560" s="112"/>
    </row>
    <row r="561" spans="2:11">
      <c r="B561" s="104"/>
      <c r="C561" s="112"/>
      <c r="D561" s="112"/>
      <c r="E561" s="112"/>
      <c r="F561" s="112"/>
      <c r="G561" s="112"/>
      <c r="H561" s="112"/>
      <c r="I561" s="105"/>
      <c r="J561" s="105"/>
      <c r="K561" s="112"/>
    </row>
    <row r="562" spans="2:11">
      <c r="B562" s="104"/>
      <c r="C562" s="112"/>
      <c r="D562" s="112"/>
      <c r="E562" s="112"/>
      <c r="F562" s="112"/>
      <c r="G562" s="112"/>
      <c r="H562" s="112"/>
      <c r="I562" s="105"/>
      <c r="J562" s="105"/>
      <c r="K562" s="112"/>
    </row>
    <row r="563" spans="2:11">
      <c r="B563" s="104"/>
      <c r="C563" s="112"/>
      <c r="D563" s="112"/>
      <c r="E563" s="112"/>
      <c r="F563" s="112"/>
      <c r="G563" s="112"/>
      <c r="H563" s="112"/>
      <c r="I563" s="105"/>
      <c r="J563" s="105"/>
      <c r="K563" s="112"/>
    </row>
    <row r="564" spans="2:11">
      <c r="B564" s="104"/>
      <c r="C564" s="112"/>
      <c r="D564" s="112"/>
      <c r="E564" s="112"/>
      <c r="F564" s="112"/>
      <c r="G564" s="112"/>
      <c r="H564" s="112"/>
      <c r="I564" s="105"/>
      <c r="J564" s="10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116</v>
      </c>
      <c r="C1" s="67" t="s" vm="1">
        <v>187</v>
      </c>
    </row>
    <row r="2" spans="2:35">
      <c r="B2" s="46" t="s">
        <v>115</v>
      </c>
      <c r="C2" s="67" t="s">
        <v>188</v>
      </c>
    </row>
    <row r="3" spans="2:35">
      <c r="B3" s="46" t="s">
        <v>117</v>
      </c>
      <c r="C3" s="67" t="s">
        <v>189</v>
      </c>
      <c r="E3" s="2"/>
    </row>
    <row r="4" spans="2:35">
      <c r="B4" s="46" t="s">
        <v>118</v>
      </c>
      <c r="C4" s="67">
        <v>2112</v>
      </c>
    </row>
    <row r="6" spans="2:3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35" ht="26.25" customHeight="1">
      <c r="B7" s="116" t="s">
        <v>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35" s="3" customFormat="1" ht="47.25">
      <c r="B8" s="21" t="s">
        <v>92</v>
      </c>
      <c r="C8" s="29" t="s">
        <v>33</v>
      </c>
      <c r="D8" s="12" t="s">
        <v>36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43</v>
      </c>
      <c r="O8" s="29" t="s">
        <v>42</v>
      </c>
      <c r="P8" s="29" t="s">
        <v>119</v>
      </c>
      <c r="Q8" s="30" t="s">
        <v>121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170</v>
      </c>
      <c r="M9" s="31"/>
      <c r="N9" s="31" t="s">
        <v>166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35" s="4" customFormat="1" ht="18" customHeight="1">
      <c r="B11" s="107" t="s">
        <v>583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.42578125" style="2" bestFit="1" customWidth="1"/>
    <col min="3" max="3" width="49.5703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8554687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8.140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6" s="3" customFormat="1" ht="78.75">
      <c r="B8" s="21" t="s">
        <v>92</v>
      </c>
      <c r="C8" s="29" t="s">
        <v>33</v>
      </c>
      <c r="D8" s="29" t="s">
        <v>14</v>
      </c>
      <c r="E8" s="29" t="s">
        <v>46</v>
      </c>
      <c r="F8" s="29" t="s">
        <v>80</v>
      </c>
      <c r="G8" s="29" t="s">
        <v>17</v>
      </c>
      <c r="H8" s="29" t="s">
        <v>79</v>
      </c>
      <c r="I8" s="29" t="s">
        <v>16</v>
      </c>
      <c r="J8" s="29" t="s">
        <v>18</v>
      </c>
      <c r="K8" s="29" t="s">
        <v>163</v>
      </c>
      <c r="L8" s="29" t="s">
        <v>162</v>
      </c>
      <c r="M8" s="29" t="s">
        <v>87</v>
      </c>
      <c r="N8" s="29" t="s">
        <v>42</v>
      </c>
      <c r="O8" s="29" t="s">
        <v>119</v>
      </c>
      <c r="P8" s="30" t="s">
        <v>121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170</v>
      </c>
      <c r="L9" s="31"/>
      <c r="M9" s="31" t="s">
        <v>166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8.0706280480087109</v>
      </c>
      <c r="H11" s="69"/>
      <c r="I11" s="69"/>
      <c r="J11" s="91">
        <v>4.8525926672194644E-2</v>
      </c>
      <c r="K11" s="77"/>
      <c r="L11" s="79"/>
      <c r="M11" s="77">
        <v>417564.11192</v>
      </c>
      <c r="N11" s="69"/>
      <c r="O11" s="78">
        <f>IFERROR(M11/$M$11,0)</f>
        <v>1</v>
      </c>
      <c r="P11" s="78">
        <f>M11/'סכום נכסי הקרן'!$C$42</f>
        <v>0.27257627221316383</v>
      </c>
    </row>
    <row r="12" spans="2:16" ht="21.75" customHeight="1">
      <c r="B12" s="70" t="s">
        <v>159</v>
      </c>
      <c r="C12" s="71"/>
      <c r="D12" s="71"/>
      <c r="E12" s="71"/>
      <c r="F12" s="71"/>
      <c r="G12" s="80">
        <v>8.0706280480087109</v>
      </c>
      <c r="H12" s="71"/>
      <c r="I12" s="71"/>
      <c r="J12" s="92">
        <v>4.8525926672194644E-2</v>
      </c>
      <c r="K12" s="80"/>
      <c r="L12" s="82"/>
      <c r="M12" s="80">
        <v>417564.11192</v>
      </c>
      <c r="N12" s="71"/>
      <c r="O12" s="81">
        <f t="shared" ref="O12:O75" si="0">IFERROR(M12/$M$11,0)</f>
        <v>1</v>
      </c>
      <c r="P12" s="81">
        <f>M12/'סכום נכסי הקרן'!$C$42</f>
        <v>0.27257627221316383</v>
      </c>
    </row>
    <row r="13" spans="2:16">
      <c r="B13" s="89" t="s">
        <v>47</v>
      </c>
      <c r="C13" s="71"/>
      <c r="D13" s="71"/>
      <c r="E13" s="71"/>
      <c r="F13" s="71"/>
      <c r="G13" s="80">
        <v>8.0706280480087109</v>
      </c>
      <c r="H13" s="71"/>
      <c r="I13" s="71"/>
      <c r="J13" s="92">
        <v>4.8525926672194644E-2</v>
      </c>
      <c r="K13" s="80"/>
      <c r="L13" s="82"/>
      <c r="M13" s="80">
        <v>417564.11192</v>
      </c>
      <c r="N13" s="71"/>
      <c r="O13" s="81">
        <f t="shared" si="0"/>
        <v>1</v>
      </c>
      <c r="P13" s="81">
        <f>M13/'סכום נכסי הקרן'!$C$42</f>
        <v>0.27257627221316383</v>
      </c>
    </row>
    <row r="14" spans="2:16">
      <c r="B14" s="76" t="s">
        <v>305</v>
      </c>
      <c r="C14" s="73">
        <v>8287617</v>
      </c>
      <c r="D14" s="73" t="s">
        <v>192</v>
      </c>
      <c r="E14" s="73"/>
      <c r="F14" s="93">
        <v>40148</v>
      </c>
      <c r="G14" s="83">
        <v>1.85</v>
      </c>
      <c r="H14" s="86" t="s">
        <v>103</v>
      </c>
      <c r="I14" s="87">
        <v>4.8000000000000001E-2</v>
      </c>
      <c r="J14" s="87">
        <v>4.8499999999999995E-2</v>
      </c>
      <c r="K14" s="83">
        <v>61000</v>
      </c>
      <c r="L14" s="85">
        <v>117.56457399999999</v>
      </c>
      <c r="M14" s="83">
        <v>71.714389999999995</v>
      </c>
      <c r="N14" s="73"/>
      <c r="O14" s="84">
        <f t="shared" si="0"/>
        <v>1.7174462065298266E-4</v>
      </c>
      <c r="P14" s="84">
        <f>M14/'סכום נכסי הקרן'!$C$42</f>
        <v>4.681350847025396E-5</v>
      </c>
    </row>
    <row r="15" spans="2:16">
      <c r="B15" s="76" t="s">
        <v>306</v>
      </c>
      <c r="C15" s="73">
        <v>8287716</v>
      </c>
      <c r="D15" s="73" t="s">
        <v>192</v>
      </c>
      <c r="E15" s="73"/>
      <c r="F15" s="93">
        <v>40452</v>
      </c>
      <c r="G15" s="83">
        <v>2.58</v>
      </c>
      <c r="H15" s="86" t="s">
        <v>103</v>
      </c>
      <c r="I15" s="87">
        <v>4.8000000000000001E-2</v>
      </c>
      <c r="J15" s="87">
        <v>4.8599999999999997E-2</v>
      </c>
      <c r="K15" s="83">
        <v>476000</v>
      </c>
      <c r="L15" s="85">
        <v>116.260643</v>
      </c>
      <c r="M15" s="83">
        <v>553.40066000000002</v>
      </c>
      <c r="N15" s="73"/>
      <c r="O15" s="84">
        <f t="shared" si="0"/>
        <v>1.3253070467560311E-3</v>
      </c>
      <c r="P15" s="84">
        <f>M15/'סכום נכסי הקרן'!$C$42</f>
        <v>3.6124725434259617E-4</v>
      </c>
    </row>
    <row r="16" spans="2:16">
      <c r="B16" s="76" t="s">
        <v>307</v>
      </c>
      <c r="C16" s="73">
        <v>71116487</v>
      </c>
      <c r="D16" s="73" t="s">
        <v>192</v>
      </c>
      <c r="E16" s="73"/>
      <c r="F16" s="93">
        <v>40909</v>
      </c>
      <c r="G16" s="83">
        <v>3.6100000000000003</v>
      </c>
      <c r="H16" s="86" t="s">
        <v>103</v>
      </c>
      <c r="I16" s="87">
        <v>4.8000000000000001E-2</v>
      </c>
      <c r="J16" s="87">
        <v>4.8499999999999995E-2</v>
      </c>
      <c r="K16" s="83">
        <v>844000</v>
      </c>
      <c r="L16" s="85">
        <v>114.00473</v>
      </c>
      <c r="M16" s="83">
        <v>962.19992000000002</v>
      </c>
      <c r="N16" s="73"/>
      <c r="O16" s="84">
        <f t="shared" si="0"/>
        <v>2.3043166127848301E-3</v>
      </c>
      <c r="P16" s="84">
        <f>M16/'סכום נכסי הקרן'!$C$42</f>
        <v>6.2810203231175349E-4</v>
      </c>
    </row>
    <row r="17" spans="2:16">
      <c r="B17" s="76" t="s">
        <v>308</v>
      </c>
      <c r="C17" s="73">
        <v>8790</v>
      </c>
      <c r="D17" s="73" t="s">
        <v>192</v>
      </c>
      <c r="E17" s="73"/>
      <c r="F17" s="93">
        <v>41030</v>
      </c>
      <c r="G17" s="83">
        <v>3.94</v>
      </c>
      <c r="H17" s="86" t="s">
        <v>103</v>
      </c>
      <c r="I17" s="87">
        <v>4.8000000000000001E-2</v>
      </c>
      <c r="J17" s="87">
        <v>4.8600000000000004E-2</v>
      </c>
      <c r="K17" s="83">
        <v>580000</v>
      </c>
      <c r="L17" s="85">
        <v>111.777759</v>
      </c>
      <c r="M17" s="83">
        <v>648.31100000000004</v>
      </c>
      <c r="N17" s="73"/>
      <c r="O17" s="84">
        <f t="shared" si="0"/>
        <v>1.552602298648233E-3</v>
      </c>
      <c r="P17" s="84">
        <f>M17/'סכום נכסי הקרן'!$C$42</f>
        <v>4.2320254679512466E-4</v>
      </c>
    </row>
    <row r="18" spans="2:16">
      <c r="B18" s="76" t="s">
        <v>309</v>
      </c>
      <c r="C18" s="73">
        <v>8287928</v>
      </c>
      <c r="D18" s="73" t="s">
        <v>192</v>
      </c>
      <c r="E18" s="73"/>
      <c r="F18" s="93">
        <v>41091</v>
      </c>
      <c r="G18" s="83">
        <v>4.0100000000000007</v>
      </c>
      <c r="H18" s="86" t="s">
        <v>103</v>
      </c>
      <c r="I18" s="87">
        <v>4.8000000000000001E-2</v>
      </c>
      <c r="J18" s="87">
        <v>4.8600000000000004E-2</v>
      </c>
      <c r="K18" s="83">
        <v>1278000</v>
      </c>
      <c r="L18" s="85">
        <v>112.589142</v>
      </c>
      <c r="M18" s="83">
        <v>1438.88923</v>
      </c>
      <c r="N18" s="73"/>
      <c r="O18" s="84">
        <f t="shared" si="0"/>
        <v>3.4459121100801713E-3</v>
      </c>
      <c r="P18" s="84">
        <f>M18/'סכום נכסי הקרן'!$C$42</f>
        <v>9.3927387733985053E-4</v>
      </c>
    </row>
    <row r="19" spans="2:16">
      <c r="B19" s="76" t="s">
        <v>310</v>
      </c>
      <c r="C19" s="73">
        <v>87930</v>
      </c>
      <c r="D19" s="73" t="s">
        <v>192</v>
      </c>
      <c r="E19" s="73"/>
      <c r="F19" s="93">
        <v>41122</v>
      </c>
      <c r="G19" s="83">
        <v>4.0900000000000007</v>
      </c>
      <c r="H19" s="86" t="s">
        <v>103</v>
      </c>
      <c r="I19" s="87">
        <v>4.8000000000000001E-2</v>
      </c>
      <c r="J19" s="87">
        <v>4.8500000000000008E-2</v>
      </c>
      <c r="K19" s="83">
        <v>3291000</v>
      </c>
      <c r="L19" s="85">
        <v>112.465322</v>
      </c>
      <c r="M19" s="83">
        <v>3701.2337599999996</v>
      </c>
      <c r="N19" s="73"/>
      <c r="O19" s="84">
        <f t="shared" si="0"/>
        <v>8.8638694139239367E-3</v>
      </c>
      <c r="P19" s="84">
        <f>M19/'סכום נכסי הקרן'!$C$42</f>
        <v>2.4160804822316679E-3</v>
      </c>
    </row>
    <row r="20" spans="2:16">
      <c r="B20" s="76" t="s">
        <v>311</v>
      </c>
      <c r="C20" s="73">
        <v>71120232</v>
      </c>
      <c r="D20" s="73" t="s">
        <v>192</v>
      </c>
      <c r="E20" s="73"/>
      <c r="F20" s="93">
        <v>41154</v>
      </c>
      <c r="G20" s="83">
        <v>4.1700000000000008</v>
      </c>
      <c r="H20" s="86" t="s">
        <v>103</v>
      </c>
      <c r="I20" s="87">
        <v>4.8000000000000001E-2</v>
      </c>
      <c r="J20" s="87">
        <v>4.8500000000000008E-2</v>
      </c>
      <c r="K20" s="83">
        <v>683000</v>
      </c>
      <c r="L20" s="85">
        <v>111.909325</v>
      </c>
      <c r="M20" s="83">
        <v>764.34069</v>
      </c>
      <c r="N20" s="73"/>
      <c r="O20" s="84">
        <f t="shared" si="0"/>
        <v>1.8304750532450883E-3</v>
      </c>
      <c r="P20" s="84">
        <f>M20/'סכום נכסי הקרן'!$C$42</f>
        <v>4.9894406639273872E-4</v>
      </c>
    </row>
    <row r="21" spans="2:16">
      <c r="B21" s="76" t="s">
        <v>312</v>
      </c>
      <c r="C21" s="73">
        <v>71120356</v>
      </c>
      <c r="D21" s="73" t="s">
        <v>192</v>
      </c>
      <c r="E21" s="73"/>
      <c r="F21" s="93">
        <v>41184</v>
      </c>
      <c r="G21" s="83">
        <v>4.26</v>
      </c>
      <c r="H21" s="86" t="s">
        <v>103</v>
      </c>
      <c r="I21" s="87">
        <v>4.8000000000000001E-2</v>
      </c>
      <c r="J21" s="87">
        <v>4.8600000000000004E-2</v>
      </c>
      <c r="K21" s="83">
        <v>840000</v>
      </c>
      <c r="L21" s="85">
        <v>110.30741399999999</v>
      </c>
      <c r="M21" s="83">
        <v>926.58228000000008</v>
      </c>
      <c r="N21" s="73"/>
      <c r="O21" s="84">
        <f t="shared" si="0"/>
        <v>2.2190179987918155E-3</v>
      </c>
      <c r="P21" s="84">
        <f>M21/'סכום נכסי הקרן'!$C$42</f>
        <v>6.0485165408458803E-4</v>
      </c>
    </row>
    <row r="22" spans="2:16">
      <c r="B22" s="76" t="s">
        <v>313</v>
      </c>
      <c r="C22" s="73">
        <v>98796000</v>
      </c>
      <c r="D22" s="73" t="s">
        <v>192</v>
      </c>
      <c r="E22" s="73"/>
      <c r="F22" s="93">
        <v>41214</v>
      </c>
      <c r="G22" s="83">
        <v>4.3400000000000007</v>
      </c>
      <c r="H22" s="86" t="s">
        <v>103</v>
      </c>
      <c r="I22" s="87">
        <v>4.8000000000000001E-2</v>
      </c>
      <c r="J22" s="87">
        <v>4.8500000000000008E-2</v>
      </c>
      <c r="K22" s="83">
        <v>1077000</v>
      </c>
      <c r="L22" s="85">
        <v>109.884114</v>
      </c>
      <c r="M22" s="83">
        <v>1183.45191</v>
      </c>
      <c r="N22" s="73"/>
      <c r="O22" s="84">
        <f t="shared" si="0"/>
        <v>2.8341801323834418E-3</v>
      </c>
      <c r="P22" s="84">
        <f>M22/'סכום נכסי הקרן'!$C$42</f>
        <v>7.7253025526568978E-4</v>
      </c>
    </row>
    <row r="23" spans="2:16">
      <c r="B23" s="76" t="s">
        <v>314</v>
      </c>
      <c r="C23" s="73">
        <v>98797000</v>
      </c>
      <c r="D23" s="73" t="s">
        <v>192</v>
      </c>
      <c r="E23" s="73"/>
      <c r="F23" s="93">
        <v>41245</v>
      </c>
      <c r="G23" s="83">
        <v>4.43</v>
      </c>
      <c r="H23" s="86" t="s">
        <v>103</v>
      </c>
      <c r="I23" s="87">
        <v>4.8000000000000001E-2</v>
      </c>
      <c r="J23" s="87">
        <v>4.8599999999999997E-2</v>
      </c>
      <c r="K23" s="83">
        <v>1294000</v>
      </c>
      <c r="L23" s="85">
        <v>109.642838</v>
      </c>
      <c r="M23" s="83">
        <v>1418.7783200000001</v>
      </c>
      <c r="N23" s="73"/>
      <c r="O23" s="84">
        <f t="shared" si="0"/>
        <v>3.3977496616658955E-3</v>
      </c>
      <c r="P23" s="84">
        <f>M23/'סכום נכסי הקרן'!$C$42</f>
        <v>9.2614593669042853E-4</v>
      </c>
    </row>
    <row r="24" spans="2:16">
      <c r="B24" s="76" t="s">
        <v>315</v>
      </c>
      <c r="C24" s="73">
        <v>98798000</v>
      </c>
      <c r="D24" s="73" t="s">
        <v>192</v>
      </c>
      <c r="E24" s="73"/>
      <c r="F24" s="93">
        <v>41275</v>
      </c>
      <c r="G24" s="83">
        <v>4.4000000000000004</v>
      </c>
      <c r="H24" s="86" t="s">
        <v>103</v>
      </c>
      <c r="I24" s="87">
        <v>4.8000000000000001E-2</v>
      </c>
      <c r="J24" s="87">
        <v>4.8500000000000008E-2</v>
      </c>
      <c r="K24" s="83">
        <v>777000</v>
      </c>
      <c r="L24" s="85">
        <v>112.367402</v>
      </c>
      <c r="M24" s="83">
        <v>873.09470999999996</v>
      </c>
      <c r="N24" s="73"/>
      <c r="O24" s="84">
        <f t="shared" si="0"/>
        <v>2.090923729018345E-3</v>
      </c>
      <c r="P24" s="84">
        <f>M24/'סכום נכסי הקרן'!$C$42</f>
        <v>5.6993619553786807E-4</v>
      </c>
    </row>
    <row r="25" spans="2:16">
      <c r="B25" s="76" t="s">
        <v>316</v>
      </c>
      <c r="C25" s="73">
        <v>98799000</v>
      </c>
      <c r="D25" s="73" t="s">
        <v>192</v>
      </c>
      <c r="E25" s="73"/>
      <c r="F25" s="93">
        <v>41306</v>
      </c>
      <c r="G25" s="83">
        <v>4.4899999999999993</v>
      </c>
      <c r="H25" s="86" t="s">
        <v>103</v>
      </c>
      <c r="I25" s="87">
        <v>4.8000000000000001E-2</v>
      </c>
      <c r="J25" s="87">
        <v>4.8499999999999995E-2</v>
      </c>
      <c r="K25" s="83">
        <v>1227000</v>
      </c>
      <c r="L25" s="85">
        <v>111.71245399999999</v>
      </c>
      <c r="M25" s="83">
        <v>1370.71181</v>
      </c>
      <c r="N25" s="73"/>
      <c r="O25" s="84">
        <f t="shared" si="0"/>
        <v>3.2826379731182719E-3</v>
      </c>
      <c r="P25" s="84">
        <f>M25/'סכום נכסי הקרן'!$C$42</f>
        <v>8.9476922173795451E-4</v>
      </c>
    </row>
    <row r="26" spans="2:16">
      <c r="B26" s="76" t="s">
        <v>317</v>
      </c>
      <c r="C26" s="73">
        <v>98800000</v>
      </c>
      <c r="D26" s="73" t="s">
        <v>192</v>
      </c>
      <c r="E26" s="73"/>
      <c r="F26" s="93">
        <v>41334</v>
      </c>
      <c r="G26" s="83">
        <v>4.57</v>
      </c>
      <c r="H26" s="86" t="s">
        <v>103</v>
      </c>
      <c r="I26" s="87">
        <v>4.8000000000000001E-2</v>
      </c>
      <c r="J26" s="87">
        <v>4.8599999999999997E-2</v>
      </c>
      <c r="K26" s="83">
        <v>1171000</v>
      </c>
      <c r="L26" s="85">
        <v>111.466168</v>
      </c>
      <c r="M26" s="83">
        <v>1305.26883</v>
      </c>
      <c r="N26" s="73"/>
      <c r="O26" s="84">
        <f t="shared" si="0"/>
        <v>3.1259123874373402E-3</v>
      </c>
      <c r="P26" s="84">
        <f>M26/'סכום נכסי הקרן'!$C$42</f>
        <v>8.5204954583262141E-4</v>
      </c>
    </row>
    <row r="27" spans="2:16">
      <c r="B27" s="76" t="s">
        <v>318</v>
      </c>
      <c r="C27" s="73">
        <v>71120935</v>
      </c>
      <c r="D27" s="73" t="s">
        <v>192</v>
      </c>
      <c r="E27" s="73"/>
      <c r="F27" s="93">
        <v>41366</v>
      </c>
      <c r="G27" s="83">
        <v>4.6500000000000004</v>
      </c>
      <c r="H27" s="86" t="s">
        <v>103</v>
      </c>
      <c r="I27" s="87">
        <v>4.8000000000000001E-2</v>
      </c>
      <c r="J27" s="87">
        <v>4.8599999999999997E-2</v>
      </c>
      <c r="K27" s="83">
        <v>904000</v>
      </c>
      <c r="L27" s="85">
        <v>111.019644</v>
      </c>
      <c r="M27" s="83">
        <v>1003.61758</v>
      </c>
      <c r="N27" s="73"/>
      <c r="O27" s="84">
        <f t="shared" si="0"/>
        <v>2.4035053572618341E-3</v>
      </c>
      <c r="P27" s="84">
        <f>M27/'סכום נכסי הקרן'!$C$42</f>
        <v>6.5513853052679924E-4</v>
      </c>
    </row>
    <row r="28" spans="2:16">
      <c r="B28" s="76" t="s">
        <v>319</v>
      </c>
      <c r="C28" s="73">
        <v>2704</v>
      </c>
      <c r="D28" s="73" t="s">
        <v>192</v>
      </c>
      <c r="E28" s="73"/>
      <c r="F28" s="93">
        <v>41395</v>
      </c>
      <c r="G28" s="83">
        <v>4.74</v>
      </c>
      <c r="H28" s="86" t="s">
        <v>103</v>
      </c>
      <c r="I28" s="87">
        <v>4.8000000000000001E-2</v>
      </c>
      <c r="J28" s="87">
        <v>4.8600000000000004E-2</v>
      </c>
      <c r="K28" s="83">
        <v>925000</v>
      </c>
      <c r="L28" s="85">
        <v>110.367981</v>
      </c>
      <c r="M28" s="83">
        <v>1020.90382</v>
      </c>
      <c r="N28" s="73"/>
      <c r="O28" s="84">
        <f t="shared" si="0"/>
        <v>2.4449031678172388E-3</v>
      </c>
      <c r="P28" s="84">
        <f>M28/'סכום נכסי הקרן'!$C$42</f>
        <v>6.6642259140577826E-4</v>
      </c>
    </row>
    <row r="29" spans="2:16">
      <c r="B29" s="76" t="s">
        <v>320</v>
      </c>
      <c r="C29" s="73">
        <v>71121057</v>
      </c>
      <c r="D29" s="73" t="s">
        <v>192</v>
      </c>
      <c r="E29" s="73"/>
      <c r="F29" s="93">
        <v>41427</v>
      </c>
      <c r="G29" s="83">
        <v>4.82</v>
      </c>
      <c r="H29" s="86" t="s">
        <v>103</v>
      </c>
      <c r="I29" s="87">
        <v>4.8000000000000001E-2</v>
      </c>
      <c r="J29" s="87">
        <v>4.8600000000000004E-2</v>
      </c>
      <c r="K29" s="83">
        <v>1145000</v>
      </c>
      <c r="L29" s="85">
        <v>109.490471</v>
      </c>
      <c r="M29" s="83">
        <v>1253.66589</v>
      </c>
      <c r="N29" s="73"/>
      <c r="O29" s="84">
        <f t="shared" si="0"/>
        <v>3.0023315084132195E-3</v>
      </c>
      <c r="P29" s="84">
        <f>M29/'סכום נכסי הקרן'!$C$42</f>
        <v>8.183643305114005E-4</v>
      </c>
    </row>
    <row r="30" spans="2:16">
      <c r="B30" s="76" t="s">
        <v>321</v>
      </c>
      <c r="C30" s="73">
        <v>8805</v>
      </c>
      <c r="D30" s="73" t="s">
        <v>192</v>
      </c>
      <c r="E30" s="73"/>
      <c r="F30" s="93">
        <v>41487</v>
      </c>
      <c r="G30" s="83">
        <v>4.87</v>
      </c>
      <c r="H30" s="86" t="s">
        <v>103</v>
      </c>
      <c r="I30" s="87">
        <v>4.8000000000000001E-2</v>
      </c>
      <c r="J30" s="87">
        <v>4.8499999999999995E-2</v>
      </c>
      <c r="K30" s="83">
        <v>1405000</v>
      </c>
      <c r="L30" s="85">
        <v>110.258753</v>
      </c>
      <c r="M30" s="83">
        <v>1549.1354799999999</v>
      </c>
      <c r="N30" s="73"/>
      <c r="O30" s="84">
        <f t="shared" si="0"/>
        <v>3.7099344406705016E-3</v>
      </c>
      <c r="P30" s="84">
        <f>M30/'סכום נכסי הקרן'!$C$42</f>
        <v>1.0112400999931943E-3</v>
      </c>
    </row>
    <row r="31" spans="2:16">
      <c r="B31" s="76" t="s">
        <v>322</v>
      </c>
      <c r="C31" s="73">
        <v>88061</v>
      </c>
      <c r="D31" s="73" t="s">
        <v>192</v>
      </c>
      <c r="E31" s="73"/>
      <c r="F31" s="93">
        <v>41518</v>
      </c>
      <c r="G31" s="83">
        <v>4.9599999999999991</v>
      </c>
      <c r="H31" s="86" t="s">
        <v>103</v>
      </c>
      <c r="I31" s="87">
        <v>4.8000000000000001E-2</v>
      </c>
      <c r="J31" s="87">
        <v>4.8499999999999995E-2</v>
      </c>
      <c r="K31" s="83">
        <v>498000</v>
      </c>
      <c r="L31" s="85">
        <v>109.50106</v>
      </c>
      <c r="M31" s="83">
        <v>545.31528000000003</v>
      </c>
      <c r="N31" s="73"/>
      <c r="O31" s="84">
        <f t="shared" si="0"/>
        <v>1.3059438405580112E-3</v>
      </c>
      <c r="P31" s="84">
        <f>M31/'סכום נכסי הקרן'!$C$42</f>
        <v>3.5596930377904508E-4</v>
      </c>
    </row>
    <row r="32" spans="2:16">
      <c r="B32" s="76" t="s">
        <v>323</v>
      </c>
      <c r="C32" s="73">
        <v>3236000</v>
      </c>
      <c r="D32" s="73" t="s">
        <v>192</v>
      </c>
      <c r="E32" s="73"/>
      <c r="F32" s="93">
        <v>41548</v>
      </c>
      <c r="G32" s="83">
        <v>5.04</v>
      </c>
      <c r="H32" s="86" t="s">
        <v>103</v>
      </c>
      <c r="I32" s="87">
        <v>4.8000000000000001E-2</v>
      </c>
      <c r="J32" s="87">
        <v>4.8500000000000008E-2</v>
      </c>
      <c r="K32" s="83">
        <v>2035000</v>
      </c>
      <c r="L32" s="85">
        <v>108.86291199999999</v>
      </c>
      <c r="M32" s="83">
        <v>2215.3602500000002</v>
      </c>
      <c r="N32" s="73"/>
      <c r="O32" s="84">
        <f t="shared" si="0"/>
        <v>5.3054373849648149E-3</v>
      </c>
      <c r="P32" s="84">
        <f>M32/'סכום נכסי הקרן'!$C$42</f>
        <v>1.4461363448540657E-3</v>
      </c>
    </row>
    <row r="33" spans="2:16">
      <c r="B33" s="76" t="s">
        <v>324</v>
      </c>
      <c r="C33" s="73">
        <v>3275000</v>
      </c>
      <c r="D33" s="73" t="s">
        <v>192</v>
      </c>
      <c r="E33" s="73"/>
      <c r="F33" s="93">
        <v>41579</v>
      </c>
      <c r="G33" s="83">
        <v>5.12</v>
      </c>
      <c r="H33" s="86" t="s">
        <v>103</v>
      </c>
      <c r="I33" s="87">
        <v>4.8000000000000001E-2</v>
      </c>
      <c r="J33" s="87">
        <v>4.8500000000000008E-2</v>
      </c>
      <c r="K33" s="83">
        <v>1656000</v>
      </c>
      <c r="L33" s="85">
        <v>108.433403</v>
      </c>
      <c r="M33" s="83">
        <v>1795.65716</v>
      </c>
      <c r="N33" s="73"/>
      <c r="O33" s="84">
        <f t="shared" si="0"/>
        <v>4.3003148707952783E-3</v>
      </c>
      <c r="P33" s="84">
        <f>M33/'סכום נכסי הקרן'!$C$42</f>
        <v>1.1721637968242103E-3</v>
      </c>
    </row>
    <row r="34" spans="2:16">
      <c r="B34" s="76" t="s">
        <v>325</v>
      </c>
      <c r="C34" s="73">
        <v>3322000</v>
      </c>
      <c r="D34" s="73" t="s">
        <v>192</v>
      </c>
      <c r="E34" s="73"/>
      <c r="F34" s="93">
        <v>41609</v>
      </c>
      <c r="G34" s="83">
        <v>5.21</v>
      </c>
      <c r="H34" s="86" t="s">
        <v>103</v>
      </c>
      <c r="I34" s="87">
        <v>4.8000000000000001E-2</v>
      </c>
      <c r="J34" s="87">
        <v>4.8499999999999995E-2</v>
      </c>
      <c r="K34" s="83">
        <v>1765000</v>
      </c>
      <c r="L34" s="85">
        <v>107.703356</v>
      </c>
      <c r="M34" s="83">
        <v>1900.96424</v>
      </c>
      <c r="N34" s="73"/>
      <c r="O34" s="84">
        <f t="shared" si="0"/>
        <v>4.55250867048699E-3</v>
      </c>
      <c r="P34" s="84">
        <f>M34/'סכום נכסי הקרן'!$C$42</f>
        <v>1.2409058426194504E-3</v>
      </c>
    </row>
    <row r="35" spans="2:16">
      <c r="B35" s="76" t="s">
        <v>326</v>
      </c>
      <c r="C35" s="73">
        <v>98811000</v>
      </c>
      <c r="D35" s="73" t="s">
        <v>192</v>
      </c>
      <c r="E35" s="73"/>
      <c r="F35" s="93">
        <v>41672</v>
      </c>
      <c r="G35" s="83">
        <v>5.25</v>
      </c>
      <c r="H35" s="86" t="s">
        <v>103</v>
      </c>
      <c r="I35" s="87">
        <v>4.8000000000000001E-2</v>
      </c>
      <c r="J35" s="87">
        <v>4.8500000000000008E-2</v>
      </c>
      <c r="K35" s="83">
        <v>941000</v>
      </c>
      <c r="L35" s="85">
        <v>109.71943</v>
      </c>
      <c r="M35" s="83">
        <v>1032.45984</v>
      </c>
      <c r="N35" s="73"/>
      <c r="O35" s="84">
        <f t="shared" si="0"/>
        <v>2.4725780078480647E-3</v>
      </c>
      <c r="P35" s="84">
        <f>M35/'סכום נכסי הקרן'!$C$42</f>
        <v>6.7396609613547644E-4</v>
      </c>
    </row>
    <row r="36" spans="2:16">
      <c r="B36" s="76" t="s">
        <v>327</v>
      </c>
      <c r="C36" s="73">
        <v>98812000</v>
      </c>
      <c r="D36" s="73" t="s">
        <v>192</v>
      </c>
      <c r="E36" s="73"/>
      <c r="F36" s="93">
        <v>41700</v>
      </c>
      <c r="G36" s="83">
        <v>5.3299999999999992</v>
      </c>
      <c r="H36" s="86" t="s">
        <v>103</v>
      </c>
      <c r="I36" s="87">
        <v>4.8000000000000001E-2</v>
      </c>
      <c r="J36" s="87">
        <v>4.8599999999999997E-2</v>
      </c>
      <c r="K36" s="83">
        <v>1915000</v>
      </c>
      <c r="L36" s="85">
        <v>109.931383</v>
      </c>
      <c r="M36" s="83">
        <v>2105.1859900000004</v>
      </c>
      <c r="N36" s="73"/>
      <c r="O36" s="84">
        <f t="shared" si="0"/>
        <v>5.0415874590374939E-3</v>
      </c>
      <c r="P36" s="84">
        <f>M36/'סכום נכסי הקרן'!$C$42</f>
        <v>1.3742171156210768E-3</v>
      </c>
    </row>
    <row r="37" spans="2:16">
      <c r="B37" s="76" t="s">
        <v>328</v>
      </c>
      <c r="C37" s="73">
        <v>98813000</v>
      </c>
      <c r="D37" s="73" t="s">
        <v>192</v>
      </c>
      <c r="E37" s="73"/>
      <c r="F37" s="93">
        <v>41730</v>
      </c>
      <c r="G37" s="83">
        <v>5.410000000000001</v>
      </c>
      <c r="H37" s="86" t="s">
        <v>103</v>
      </c>
      <c r="I37" s="87">
        <v>4.8000000000000001E-2</v>
      </c>
      <c r="J37" s="87">
        <v>4.8499999999999995E-2</v>
      </c>
      <c r="K37" s="83">
        <v>2708000</v>
      </c>
      <c r="L37" s="85">
        <v>109.720516</v>
      </c>
      <c r="M37" s="83">
        <v>2971.2315699999999</v>
      </c>
      <c r="N37" s="73"/>
      <c r="O37" s="84">
        <f t="shared" si="0"/>
        <v>7.1156296366993591E-3</v>
      </c>
      <c r="P37" s="84">
        <f>M37/'סכום נכסי הקרן'!$C$42</f>
        <v>1.9395518008210205E-3</v>
      </c>
    </row>
    <row r="38" spans="2:16">
      <c r="B38" s="76" t="s">
        <v>329</v>
      </c>
      <c r="C38" s="73">
        <v>98814000</v>
      </c>
      <c r="D38" s="73" t="s">
        <v>192</v>
      </c>
      <c r="E38" s="73"/>
      <c r="F38" s="93">
        <v>41760</v>
      </c>
      <c r="G38" s="83">
        <v>5.5</v>
      </c>
      <c r="H38" s="86" t="s">
        <v>103</v>
      </c>
      <c r="I38" s="87">
        <v>4.8000000000000001E-2</v>
      </c>
      <c r="J38" s="87">
        <v>4.8600000000000011E-2</v>
      </c>
      <c r="K38" s="83">
        <v>4576000</v>
      </c>
      <c r="L38" s="85">
        <v>108.91801700000001</v>
      </c>
      <c r="M38" s="83">
        <v>4984.0884599999999</v>
      </c>
      <c r="N38" s="73"/>
      <c r="O38" s="84">
        <f t="shared" si="0"/>
        <v>1.1936103505357971E-2</v>
      </c>
      <c r="P38" s="84">
        <f>M38/'סכום נכסי הקרן'!$C$42</f>
        <v>3.2534985982409534E-3</v>
      </c>
    </row>
    <row r="39" spans="2:16">
      <c r="B39" s="76" t="s">
        <v>330</v>
      </c>
      <c r="C39" s="73">
        <v>98815000</v>
      </c>
      <c r="D39" s="73" t="s">
        <v>192</v>
      </c>
      <c r="E39" s="73"/>
      <c r="F39" s="93">
        <v>41791</v>
      </c>
      <c r="G39" s="83">
        <v>5.58</v>
      </c>
      <c r="H39" s="86" t="s">
        <v>103</v>
      </c>
      <c r="I39" s="87">
        <v>4.8000000000000001E-2</v>
      </c>
      <c r="J39" s="87">
        <v>4.8499999999999995E-2</v>
      </c>
      <c r="K39" s="83">
        <v>1451000</v>
      </c>
      <c r="L39" s="85">
        <v>108.429025</v>
      </c>
      <c r="M39" s="83">
        <v>1573.3051599999999</v>
      </c>
      <c r="N39" s="73"/>
      <c r="O39" s="84">
        <f t="shared" si="0"/>
        <v>3.7678170012403396E-3</v>
      </c>
      <c r="P39" s="84">
        <f>M39/'סכום נכסי הקרן'!$C$42</f>
        <v>1.0270175125794735E-3</v>
      </c>
    </row>
    <row r="40" spans="2:16">
      <c r="B40" s="76" t="s">
        <v>331</v>
      </c>
      <c r="C40" s="73">
        <v>98816000</v>
      </c>
      <c r="D40" s="73" t="s">
        <v>192</v>
      </c>
      <c r="E40" s="73"/>
      <c r="F40" s="93">
        <v>41821</v>
      </c>
      <c r="G40" s="83">
        <v>5.53</v>
      </c>
      <c r="H40" s="86" t="s">
        <v>103</v>
      </c>
      <c r="I40" s="87">
        <v>4.8000000000000001E-2</v>
      </c>
      <c r="J40" s="87">
        <v>4.8599999999999997E-2</v>
      </c>
      <c r="K40" s="83">
        <v>1653000</v>
      </c>
      <c r="L40" s="85">
        <v>110.485016</v>
      </c>
      <c r="M40" s="83">
        <v>1826.3173100000001</v>
      </c>
      <c r="N40" s="73"/>
      <c r="O40" s="84">
        <f t="shared" si="0"/>
        <v>4.3737410803874341E-3</v>
      </c>
      <c r="P40" s="84">
        <f>M40/'סכום נכסי הקרן'!$C$42</f>
        <v>1.1921780393175825E-3</v>
      </c>
    </row>
    <row r="41" spans="2:16">
      <c r="B41" s="76" t="s">
        <v>332</v>
      </c>
      <c r="C41" s="73">
        <v>98817000</v>
      </c>
      <c r="D41" s="73" t="s">
        <v>192</v>
      </c>
      <c r="E41" s="73"/>
      <c r="F41" s="93">
        <v>41852</v>
      </c>
      <c r="G41" s="83">
        <v>5.6199999999999992</v>
      </c>
      <c r="H41" s="86" t="s">
        <v>103</v>
      </c>
      <c r="I41" s="87">
        <v>4.8000000000000001E-2</v>
      </c>
      <c r="J41" s="87">
        <v>4.8500000000000008E-2</v>
      </c>
      <c r="K41" s="83">
        <v>1436000</v>
      </c>
      <c r="L41" s="85">
        <v>109.726377</v>
      </c>
      <c r="M41" s="83">
        <v>1575.6707699999999</v>
      </c>
      <c r="N41" s="73"/>
      <c r="O41" s="84">
        <f t="shared" si="0"/>
        <v>3.773482263010856E-3</v>
      </c>
      <c r="P41" s="84">
        <f>M41/'סכום נכסי הקרן'!$C$42</f>
        <v>1.0285617285139925E-3</v>
      </c>
    </row>
    <row r="42" spans="2:16">
      <c r="B42" s="76" t="s">
        <v>333</v>
      </c>
      <c r="C42" s="73">
        <v>98820000</v>
      </c>
      <c r="D42" s="73" t="s">
        <v>192</v>
      </c>
      <c r="E42" s="73"/>
      <c r="F42" s="93">
        <v>41945</v>
      </c>
      <c r="G42" s="83">
        <v>5.87</v>
      </c>
      <c r="H42" s="86" t="s">
        <v>103</v>
      </c>
      <c r="I42" s="87">
        <v>4.8000000000000001E-2</v>
      </c>
      <c r="J42" s="87">
        <v>4.8499999999999995E-2</v>
      </c>
      <c r="K42" s="83">
        <v>1303000</v>
      </c>
      <c r="L42" s="85">
        <v>108.73733900000001</v>
      </c>
      <c r="M42" s="83">
        <v>1416.84753</v>
      </c>
      <c r="N42" s="73"/>
      <c r="O42" s="84">
        <f t="shared" si="0"/>
        <v>3.3931257250178867E-3</v>
      </c>
      <c r="P42" s="84">
        <f>M42/'סכום נכסי הקרן'!$C$42</f>
        <v>9.2488556127596447E-4</v>
      </c>
    </row>
    <row r="43" spans="2:16">
      <c r="B43" s="76" t="s">
        <v>334</v>
      </c>
      <c r="C43" s="73">
        <v>98821000</v>
      </c>
      <c r="D43" s="73" t="s">
        <v>192</v>
      </c>
      <c r="E43" s="73"/>
      <c r="F43" s="93">
        <v>41974</v>
      </c>
      <c r="G43" s="83">
        <v>5.95</v>
      </c>
      <c r="H43" s="86" t="s">
        <v>103</v>
      </c>
      <c r="I43" s="87">
        <v>4.8000000000000001E-2</v>
      </c>
      <c r="J43" s="87">
        <v>4.8500000000000008E-2</v>
      </c>
      <c r="K43" s="83">
        <v>330000</v>
      </c>
      <c r="L43" s="85">
        <v>108.00476399999999</v>
      </c>
      <c r="M43" s="83">
        <v>356.41571999999996</v>
      </c>
      <c r="N43" s="73"/>
      <c r="O43" s="84">
        <f t="shared" si="0"/>
        <v>8.5355927347579316E-4</v>
      </c>
      <c r="P43" s="84">
        <f>M43/'סכום נכסי הקרן'!$C$42</f>
        <v>2.3266000487700815E-4</v>
      </c>
    </row>
    <row r="44" spans="2:16">
      <c r="B44" s="76" t="s">
        <v>335</v>
      </c>
      <c r="C44" s="73">
        <v>9882200</v>
      </c>
      <c r="D44" s="73" t="s">
        <v>192</v>
      </c>
      <c r="E44" s="73"/>
      <c r="F44" s="93">
        <v>42005</v>
      </c>
      <c r="G44" s="83">
        <v>5.89</v>
      </c>
      <c r="H44" s="86" t="s">
        <v>103</v>
      </c>
      <c r="I44" s="87">
        <v>4.8000000000000001E-2</v>
      </c>
      <c r="J44" s="87">
        <v>4.8499999999999995E-2</v>
      </c>
      <c r="K44" s="83">
        <v>1111000</v>
      </c>
      <c r="L44" s="85">
        <v>110.376486</v>
      </c>
      <c r="M44" s="83">
        <v>1226.2827600000001</v>
      </c>
      <c r="N44" s="73"/>
      <c r="O44" s="84">
        <f t="shared" si="0"/>
        <v>2.9367532433796427E-3</v>
      </c>
      <c r="P44" s="84">
        <f>M44/'סכום נכסי הקרן'!$C$42</f>
        <v>8.0048925149034129E-4</v>
      </c>
    </row>
    <row r="45" spans="2:16">
      <c r="B45" s="76" t="s">
        <v>336</v>
      </c>
      <c r="C45" s="73">
        <v>9882300</v>
      </c>
      <c r="D45" s="73" t="s">
        <v>192</v>
      </c>
      <c r="E45" s="73"/>
      <c r="F45" s="93">
        <v>42036</v>
      </c>
      <c r="G45" s="83">
        <v>5.9799999999999986</v>
      </c>
      <c r="H45" s="86" t="s">
        <v>103</v>
      </c>
      <c r="I45" s="87">
        <v>4.8000000000000001E-2</v>
      </c>
      <c r="J45" s="87">
        <v>4.8499999999999995E-2</v>
      </c>
      <c r="K45" s="83">
        <v>1484000</v>
      </c>
      <c r="L45" s="85">
        <v>109.941011</v>
      </c>
      <c r="M45" s="83">
        <v>1631.5246000000002</v>
      </c>
      <c r="N45" s="73"/>
      <c r="O45" s="84">
        <f t="shared" si="0"/>
        <v>3.9072433512020296E-3</v>
      </c>
      <c r="P45" s="84">
        <f>M45/'סכום נכסי הקרן'!$C$42</f>
        <v>1.0650218273003189E-3</v>
      </c>
    </row>
    <row r="46" spans="2:16">
      <c r="B46" s="76" t="s">
        <v>337</v>
      </c>
      <c r="C46" s="73">
        <v>9882500</v>
      </c>
      <c r="D46" s="73" t="s">
        <v>192</v>
      </c>
      <c r="E46" s="73"/>
      <c r="F46" s="93">
        <v>42064</v>
      </c>
      <c r="G46" s="83">
        <v>6.05</v>
      </c>
      <c r="H46" s="86" t="s">
        <v>103</v>
      </c>
      <c r="I46" s="87">
        <v>4.8000000000000001E-2</v>
      </c>
      <c r="J46" s="87">
        <v>4.8600000000000004E-2</v>
      </c>
      <c r="K46" s="83">
        <v>3368000</v>
      </c>
      <c r="L46" s="85">
        <v>110.486023</v>
      </c>
      <c r="M46" s="83">
        <v>3721.1692499999999</v>
      </c>
      <c r="N46" s="73"/>
      <c r="O46" s="84">
        <f t="shared" si="0"/>
        <v>8.9116117591852076E-3</v>
      </c>
      <c r="P46" s="84">
        <f>M46/'סכום נכסי הקרן'!$C$42</f>
        <v>2.4290939127296989E-3</v>
      </c>
    </row>
    <row r="47" spans="2:16">
      <c r="B47" s="76" t="s">
        <v>338</v>
      </c>
      <c r="C47" s="73">
        <v>9882600</v>
      </c>
      <c r="D47" s="73" t="s">
        <v>192</v>
      </c>
      <c r="E47" s="73"/>
      <c r="F47" s="93">
        <v>42095</v>
      </c>
      <c r="G47" s="83">
        <v>6.1400000000000006</v>
      </c>
      <c r="H47" s="86" t="s">
        <v>103</v>
      </c>
      <c r="I47" s="87">
        <v>4.8000000000000001E-2</v>
      </c>
      <c r="J47" s="87">
        <v>4.8600000000000011E-2</v>
      </c>
      <c r="K47" s="83">
        <v>2183000</v>
      </c>
      <c r="L47" s="85">
        <v>110.844813</v>
      </c>
      <c r="M47" s="83">
        <v>2419.74226</v>
      </c>
      <c r="N47" s="73"/>
      <c r="O47" s="84">
        <f t="shared" si="0"/>
        <v>5.7948999708662512E-3</v>
      </c>
      <c r="P47" s="84">
        <f>M47/'סכום נכסי הקרן'!$C$42</f>
        <v>1.5795522319068944E-3</v>
      </c>
    </row>
    <row r="48" spans="2:16">
      <c r="B48" s="76" t="s">
        <v>339</v>
      </c>
      <c r="C48" s="73">
        <v>9882800</v>
      </c>
      <c r="D48" s="73" t="s">
        <v>192</v>
      </c>
      <c r="E48" s="73"/>
      <c r="F48" s="93">
        <v>42156</v>
      </c>
      <c r="G48" s="83">
        <v>6.3100000000000005</v>
      </c>
      <c r="H48" s="86" t="s">
        <v>103</v>
      </c>
      <c r="I48" s="87">
        <v>4.8000000000000001E-2</v>
      </c>
      <c r="J48" s="87">
        <v>4.8500000000000008E-2</v>
      </c>
      <c r="K48" s="83">
        <v>1274000</v>
      </c>
      <c r="L48" s="85">
        <v>108.976168</v>
      </c>
      <c r="M48" s="83">
        <v>1388.3563799999999</v>
      </c>
      <c r="N48" s="73"/>
      <c r="O48" s="84">
        <f t="shared" si="0"/>
        <v>3.3248939273449619E-3</v>
      </c>
      <c r="P48" s="84">
        <f>M48/'סכום נכסי הקרן'!$C$42</f>
        <v>9.0628719221987574E-4</v>
      </c>
    </row>
    <row r="49" spans="2:16">
      <c r="B49" s="76" t="s">
        <v>340</v>
      </c>
      <c r="C49" s="73">
        <v>9882900</v>
      </c>
      <c r="D49" s="73" t="s">
        <v>192</v>
      </c>
      <c r="E49" s="73"/>
      <c r="F49" s="93">
        <v>42218</v>
      </c>
      <c r="G49" s="83">
        <v>6.330000000000001</v>
      </c>
      <c r="H49" s="86" t="s">
        <v>103</v>
      </c>
      <c r="I49" s="87">
        <v>4.8000000000000001E-2</v>
      </c>
      <c r="J49" s="87">
        <v>4.8500000000000008E-2</v>
      </c>
      <c r="K49" s="83">
        <v>2538000</v>
      </c>
      <c r="L49" s="85">
        <v>110.144226</v>
      </c>
      <c r="M49" s="83">
        <v>2795.4604599999998</v>
      </c>
      <c r="N49" s="73"/>
      <c r="O49" s="84">
        <f t="shared" si="0"/>
        <v>6.6946856307794353E-3</v>
      </c>
      <c r="P49" s="84">
        <f>M49/'סכום נכסי הקרן'!$C$42</f>
        <v>1.8248124528768917E-3</v>
      </c>
    </row>
    <row r="50" spans="2:16">
      <c r="B50" s="76" t="s">
        <v>341</v>
      </c>
      <c r="C50" s="73">
        <v>8831000</v>
      </c>
      <c r="D50" s="73" t="s">
        <v>192</v>
      </c>
      <c r="E50" s="73"/>
      <c r="F50" s="93">
        <v>42309</v>
      </c>
      <c r="G50" s="83">
        <v>6.58</v>
      </c>
      <c r="H50" s="86" t="s">
        <v>103</v>
      </c>
      <c r="I50" s="87">
        <v>4.8000000000000001E-2</v>
      </c>
      <c r="J50" s="87">
        <v>4.8499999999999995E-2</v>
      </c>
      <c r="K50" s="83">
        <v>3361000</v>
      </c>
      <c r="L50" s="85">
        <v>109.297466</v>
      </c>
      <c r="M50" s="83">
        <v>3673.48783</v>
      </c>
      <c r="N50" s="73"/>
      <c r="O50" s="84">
        <f t="shared" si="0"/>
        <v>8.7974223002761157E-3</v>
      </c>
      <c r="P50" s="84">
        <f>M50/'סכום נכסי הקרן'!$C$42</f>
        <v>2.3979685756942205E-3</v>
      </c>
    </row>
    <row r="51" spans="2:16">
      <c r="B51" s="76" t="s">
        <v>342</v>
      </c>
      <c r="C51" s="73">
        <v>8833000</v>
      </c>
      <c r="D51" s="73" t="s">
        <v>192</v>
      </c>
      <c r="E51" s="73"/>
      <c r="F51" s="93">
        <v>42339</v>
      </c>
      <c r="G51" s="83">
        <v>6.66</v>
      </c>
      <c r="H51" s="86" t="s">
        <v>103</v>
      </c>
      <c r="I51" s="87">
        <v>4.8000000000000001E-2</v>
      </c>
      <c r="J51" s="87">
        <v>4.8499999999999995E-2</v>
      </c>
      <c r="K51" s="83">
        <v>1833000</v>
      </c>
      <c r="L51" s="85">
        <v>108.75687600000001</v>
      </c>
      <c r="M51" s="83">
        <v>1993.5135400000001</v>
      </c>
      <c r="N51" s="73"/>
      <c r="O51" s="84">
        <f t="shared" si="0"/>
        <v>4.7741496050358184E-3</v>
      </c>
      <c r="P51" s="84">
        <f>M51/'סכום נכסי הקרן'!$C$42</f>
        <v>1.3013199023286118E-3</v>
      </c>
    </row>
    <row r="52" spans="2:16">
      <c r="B52" s="76" t="s">
        <v>343</v>
      </c>
      <c r="C52" s="73">
        <v>8834000</v>
      </c>
      <c r="D52" s="73" t="s">
        <v>192</v>
      </c>
      <c r="E52" s="73"/>
      <c r="F52" s="93">
        <v>42370</v>
      </c>
      <c r="G52" s="83">
        <v>6.5900000000000007</v>
      </c>
      <c r="H52" s="86" t="s">
        <v>103</v>
      </c>
      <c r="I52" s="87">
        <v>4.8000000000000001E-2</v>
      </c>
      <c r="J52" s="87">
        <v>4.8500000000000008E-2</v>
      </c>
      <c r="K52" s="83">
        <v>1209000</v>
      </c>
      <c r="L52" s="85">
        <v>111.375094</v>
      </c>
      <c r="M52" s="83">
        <v>1346.5248899999999</v>
      </c>
      <c r="N52" s="73"/>
      <c r="O52" s="84">
        <f t="shared" si="0"/>
        <v>3.2247141254753641E-3</v>
      </c>
      <c r="P52" s="84">
        <f>M52/'סכום נכסי הקרן'!$C$42</f>
        <v>8.7898055527520745E-4</v>
      </c>
    </row>
    <row r="53" spans="2:16">
      <c r="B53" s="76" t="s">
        <v>344</v>
      </c>
      <c r="C53" s="73">
        <v>8837000</v>
      </c>
      <c r="D53" s="73" t="s">
        <v>192</v>
      </c>
      <c r="E53" s="73"/>
      <c r="F53" s="93">
        <v>42461</v>
      </c>
      <c r="G53" s="83">
        <v>6.83</v>
      </c>
      <c r="H53" s="86" t="s">
        <v>103</v>
      </c>
      <c r="I53" s="87">
        <v>4.8000000000000001E-2</v>
      </c>
      <c r="J53" s="87">
        <v>4.8500000000000008E-2</v>
      </c>
      <c r="K53" s="83">
        <v>2852000</v>
      </c>
      <c r="L53" s="85">
        <v>111.069532</v>
      </c>
      <c r="M53" s="83">
        <v>3167.7030399999999</v>
      </c>
      <c r="N53" s="73"/>
      <c r="O53" s="84">
        <f t="shared" si="0"/>
        <v>7.5861477305475232E-3</v>
      </c>
      <c r="P53" s="84">
        <f>M53/'סכום נכסי הקרן'!$C$42</f>
        <v>2.0678038688509968E-3</v>
      </c>
    </row>
    <row r="54" spans="2:16">
      <c r="B54" s="76" t="s">
        <v>345</v>
      </c>
      <c r="C54" s="73">
        <v>8838000</v>
      </c>
      <c r="D54" s="73" t="s">
        <v>192</v>
      </c>
      <c r="E54" s="73"/>
      <c r="F54" s="93">
        <v>42491</v>
      </c>
      <c r="G54" s="83">
        <v>6.919999999999999</v>
      </c>
      <c r="H54" s="86" t="s">
        <v>103</v>
      </c>
      <c r="I54" s="87">
        <v>4.8000000000000001E-2</v>
      </c>
      <c r="J54" s="87">
        <v>4.8599999999999997E-2</v>
      </c>
      <c r="K54" s="83">
        <v>2210000</v>
      </c>
      <c r="L54" s="85">
        <v>110.856807</v>
      </c>
      <c r="M54" s="83">
        <v>2449.93543</v>
      </c>
      <c r="N54" s="73"/>
      <c r="O54" s="84">
        <f t="shared" si="0"/>
        <v>5.8672078372227947E-3</v>
      </c>
      <c r="P54" s="84">
        <f>M54/'סכום נכסי הקרן'!$C$42</f>
        <v>1.5992616405700487E-3</v>
      </c>
    </row>
    <row r="55" spans="2:16">
      <c r="B55" s="76" t="s">
        <v>346</v>
      </c>
      <c r="C55" s="73">
        <v>8839000</v>
      </c>
      <c r="D55" s="73" t="s">
        <v>192</v>
      </c>
      <c r="E55" s="73"/>
      <c r="F55" s="93">
        <v>42522</v>
      </c>
      <c r="G55" s="83">
        <v>6.9999999999999991</v>
      </c>
      <c r="H55" s="86" t="s">
        <v>103</v>
      </c>
      <c r="I55" s="87">
        <v>4.8000000000000001E-2</v>
      </c>
      <c r="J55" s="87">
        <v>4.8600000000000004E-2</v>
      </c>
      <c r="K55" s="83">
        <v>2744000</v>
      </c>
      <c r="L55" s="85">
        <v>109.970967</v>
      </c>
      <c r="M55" s="83">
        <v>3017.6033299999999</v>
      </c>
      <c r="N55" s="73"/>
      <c r="O55" s="84">
        <f t="shared" si="0"/>
        <v>7.2266826670634339E-3</v>
      </c>
      <c r="P55" s="84">
        <f>M55/'סכום נכסי הקרן'!$C$42</f>
        <v>1.9698222218556354E-3</v>
      </c>
    </row>
    <row r="56" spans="2:16">
      <c r="B56" s="76" t="s">
        <v>347</v>
      </c>
      <c r="C56" s="73">
        <v>8840000</v>
      </c>
      <c r="D56" s="73" t="s">
        <v>192</v>
      </c>
      <c r="E56" s="73"/>
      <c r="F56" s="93">
        <v>42552</v>
      </c>
      <c r="G56" s="83">
        <v>6.92</v>
      </c>
      <c r="H56" s="86" t="s">
        <v>103</v>
      </c>
      <c r="I56" s="87">
        <v>4.8000000000000001E-2</v>
      </c>
      <c r="J56" s="87">
        <v>4.8600000000000011E-2</v>
      </c>
      <c r="K56" s="83">
        <v>562000</v>
      </c>
      <c r="L56" s="85">
        <v>111.825552</v>
      </c>
      <c r="M56" s="83">
        <v>628.45960000000002</v>
      </c>
      <c r="N56" s="73"/>
      <c r="O56" s="84">
        <f t="shared" si="0"/>
        <v>1.5050613356360589E-3</v>
      </c>
      <c r="P56" s="84">
        <f>M56/'סכום נכסי הקרן'!$C$42</f>
        <v>4.1024400831984236E-4</v>
      </c>
    </row>
    <row r="57" spans="2:16">
      <c r="B57" s="76" t="s">
        <v>348</v>
      </c>
      <c r="C57" s="73">
        <v>8841000</v>
      </c>
      <c r="D57" s="73" t="s">
        <v>192</v>
      </c>
      <c r="E57" s="73"/>
      <c r="F57" s="93">
        <v>42583</v>
      </c>
      <c r="G57" s="83">
        <v>7</v>
      </c>
      <c r="H57" s="86" t="s">
        <v>103</v>
      </c>
      <c r="I57" s="87">
        <v>4.8000000000000001E-2</v>
      </c>
      <c r="J57" s="87">
        <v>4.8500000000000008E-2</v>
      </c>
      <c r="K57" s="83">
        <v>3322000</v>
      </c>
      <c r="L57" s="85">
        <v>111.05664400000001</v>
      </c>
      <c r="M57" s="83">
        <v>3689.3017300000001</v>
      </c>
      <c r="N57" s="73"/>
      <c r="O57" s="84">
        <f t="shared" si="0"/>
        <v>8.8352940894183534E-3</v>
      </c>
      <c r="P57" s="84">
        <f>M57/'סכום נכסי הקרן'!$C$42</f>
        <v>2.4082915268006551E-3</v>
      </c>
    </row>
    <row r="58" spans="2:16">
      <c r="B58" s="76" t="s">
        <v>349</v>
      </c>
      <c r="C58" s="73">
        <v>8842000</v>
      </c>
      <c r="D58" s="73" t="s">
        <v>192</v>
      </c>
      <c r="E58" s="73"/>
      <c r="F58" s="93">
        <v>42614</v>
      </c>
      <c r="G58" s="83">
        <v>7.08</v>
      </c>
      <c r="H58" s="86" t="s">
        <v>103</v>
      </c>
      <c r="I58" s="87">
        <v>4.8000000000000001E-2</v>
      </c>
      <c r="J58" s="87">
        <v>4.8500000000000008E-2</v>
      </c>
      <c r="K58" s="83">
        <v>2259000</v>
      </c>
      <c r="L58" s="85">
        <v>110.164259</v>
      </c>
      <c r="M58" s="83">
        <v>2488.6106099999997</v>
      </c>
      <c r="N58" s="73"/>
      <c r="O58" s="84">
        <f t="shared" si="0"/>
        <v>5.9598287758905535E-3</v>
      </c>
      <c r="P58" s="84">
        <f>M58/'סכום נכסי הקרן'!$C$42</f>
        <v>1.6245079107609906E-3</v>
      </c>
    </row>
    <row r="59" spans="2:16">
      <c r="B59" s="76" t="s">
        <v>350</v>
      </c>
      <c r="C59" s="73">
        <v>8843000</v>
      </c>
      <c r="D59" s="73" t="s">
        <v>192</v>
      </c>
      <c r="E59" s="73"/>
      <c r="F59" s="93">
        <v>42644</v>
      </c>
      <c r="G59" s="83">
        <v>7.169999999999999</v>
      </c>
      <c r="H59" s="86" t="s">
        <v>103</v>
      </c>
      <c r="I59" s="87">
        <v>4.8000000000000001E-2</v>
      </c>
      <c r="J59" s="87">
        <v>4.8600000000000004E-2</v>
      </c>
      <c r="K59" s="83">
        <v>3385000</v>
      </c>
      <c r="L59" s="85">
        <v>110.066063</v>
      </c>
      <c r="M59" s="83">
        <v>3725.7362400000002</v>
      </c>
      <c r="N59" s="73"/>
      <c r="O59" s="84">
        <f t="shared" si="0"/>
        <v>8.9225489778532591E-3</v>
      </c>
      <c r="P59" s="84">
        <f>M59/'סכום נכסי הקרן'!$C$42</f>
        <v>2.4320751390226169E-3</v>
      </c>
    </row>
    <row r="60" spans="2:16">
      <c r="B60" s="76" t="s">
        <v>351</v>
      </c>
      <c r="C60" s="73">
        <v>8844000</v>
      </c>
      <c r="D60" s="73" t="s">
        <v>192</v>
      </c>
      <c r="E60" s="73"/>
      <c r="F60" s="93">
        <v>42675</v>
      </c>
      <c r="G60" s="83">
        <v>7.25</v>
      </c>
      <c r="H60" s="86" t="s">
        <v>103</v>
      </c>
      <c r="I60" s="87">
        <v>4.8000000000000001E-2</v>
      </c>
      <c r="J60" s="87">
        <v>4.8500000000000008E-2</v>
      </c>
      <c r="K60" s="83">
        <v>1911000</v>
      </c>
      <c r="L60" s="85">
        <v>109.73771499999999</v>
      </c>
      <c r="M60" s="83">
        <v>2097.0877399999999</v>
      </c>
      <c r="N60" s="73"/>
      <c r="O60" s="84">
        <f t="shared" si="0"/>
        <v>5.02219343122518E-3</v>
      </c>
      <c r="P60" s="84">
        <f>M60/'סכום נכסי הקרן'!$C$42</f>
        <v>1.368930763816798E-3</v>
      </c>
    </row>
    <row r="61" spans="2:16">
      <c r="B61" s="76" t="s">
        <v>352</v>
      </c>
      <c r="C61" s="73">
        <v>8845000</v>
      </c>
      <c r="D61" s="73" t="s">
        <v>192</v>
      </c>
      <c r="E61" s="73"/>
      <c r="F61" s="93">
        <v>42705</v>
      </c>
      <c r="G61" s="83">
        <v>7.34</v>
      </c>
      <c r="H61" s="86" t="s">
        <v>103</v>
      </c>
      <c r="I61" s="87">
        <v>4.8000000000000001E-2</v>
      </c>
      <c r="J61" s="87">
        <v>4.8499999999999995E-2</v>
      </c>
      <c r="K61" s="83">
        <v>2801000</v>
      </c>
      <c r="L61" s="85">
        <v>109.084548</v>
      </c>
      <c r="M61" s="83">
        <v>3055.4582</v>
      </c>
      <c r="N61" s="73"/>
      <c r="O61" s="84">
        <f t="shared" si="0"/>
        <v>7.3173390930334247E-3</v>
      </c>
      <c r="P61" s="84">
        <f>M61/'סכום נכסי הקרן'!$C$42</f>
        <v>1.9945330124987041E-3</v>
      </c>
    </row>
    <row r="62" spans="2:16">
      <c r="B62" s="76" t="s">
        <v>353</v>
      </c>
      <c r="C62" s="73">
        <v>8846000</v>
      </c>
      <c r="D62" s="73" t="s">
        <v>192</v>
      </c>
      <c r="E62" s="73"/>
      <c r="F62" s="93">
        <v>42736</v>
      </c>
      <c r="G62" s="83">
        <v>7.25</v>
      </c>
      <c r="H62" s="86" t="s">
        <v>103</v>
      </c>
      <c r="I62" s="87">
        <v>4.8000000000000001E-2</v>
      </c>
      <c r="J62" s="87">
        <v>4.8600000000000004E-2</v>
      </c>
      <c r="K62" s="83">
        <v>4044000</v>
      </c>
      <c r="L62" s="85">
        <v>111.70190599999999</v>
      </c>
      <c r="M62" s="83">
        <v>4517.2250599999998</v>
      </c>
      <c r="N62" s="73"/>
      <c r="O62" s="84">
        <f t="shared" si="0"/>
        <v>1.0818039508302962E-2</v>
      </c>
      <c r="P62" s="84">
        <f>M62/'סכום נכסי הקרן'!$C$42</f>
        <v>2.9487408818279492E-3</v>
      </c>
    </row>
    <row r="63" spans="2:16">
      <c r="B63" s="76" t="s">
        <v>354</v>
      </c>
      <c r="C63" s="73">
        <v>8847000</v>
      </c>
      <c r="D63" s="73" t="s">
        <v>192</v>
      </c>
      <c r="E63" s="73"/>
      <c r="F63" s="93">
        <v>42767</v>
      </c>
      <c r="G63" s="83">
        <v>7.33</v>
      </c>
      <c r="H63" s="86" t="s">
        <v>103</v>
      </c>
      <c r="I63" s="87">
        <v>4.8000000000000001E-2</v>
      </c>
      <c r="J63" s="87">
        <v>4.8499999999999995E-2</v>
      </c>
      <c r="K63" s="83">
        <v>2410000</v>
      </c>
      <c r="L63" s="85">
        <v>111.271224</v>
      </c>
      <c r="M63" s="83">
        <v>2681.6364900000003</v>
      </c>
      <c r="N63" s="73"/>
      <c r="O63" s="84">
        <f t="shared" si="0"/>
        <v>6.4220952266936387E-3</v>
      </c>
      <c r="P63" s="84">
        <f>M63/'סכום נכסי הקרן'!$C$42</f>
        <v>1.7505107766901055E-3</v>
      </c>
    </row>
    <row r="64" spans="2:16">
      <c r="B64" s="76" t="s">
        <v>355</v>
      </c>
      <c r="C64" s="73">
        <v>8848000</v>
      </c>
      <c r="D64" s="73" t="s">
        <v>192</v>
      </c>
      <c r="E64" s="73"/>
      <c r="F64" s="93">
        <v>42795</v>
      </c>
      <c r="G64" s="83">
        <v>7.4099999999999993</v>
      </c>
      <c r="H64" s="86" t="s">
        <v>103</v>
      </c>
      <c r="I64" s="87">
        <v>4.8000000000000001E-2</v>
      </c>
      <c r="J64" s="87">
        <v>4.8499999999999995E-2</v>
      </c>
      <c r="K64" s="83">
        <v>3327000</v>
      </c>
      <c r="L64" s="85">
        <v>111.054312</v>
      </c>
      <c r="M64" s="83">
        <v>3694.7769700000003</v>
      </c>
      <c r="N64" s="73"/>
      <c r="O64" s="84">
        <f t="shared" si="0"/>
        <v>8.8484064231743008E-3</v>
      </c>
      <c r="P64" s="84">
        <f>M64/'סכום נכסי הקרן'!$C$42</f>
        <v>2.4118656378558654E-3</v>
      </c>
    </row>
    <row r="65" spans="2:16">
      <c r="B65" s="76" t="s">
        <v>356</v>
      </c>
      <c r="C65" s="73">
        <v>8849000</v>
      </c>
      <c r="D65" s="73" t="s">
        <v>192</v>
      </c>
      <c r="E65" s="73"/>
      <c r="F65" s="93">
        <v>42826</v>
      </c>
      <c r="G65" s="83">
        <v>7.49</v>
      </c>
      <c r="H65" s="86" t="s">
        <v>103</v>
      </c>
      <c r="I65" s="87">
        <v>4.8000000000000001E-2</v>
      </c>
      <c r="J65" s="87">
        <v>4.8500000000000008E-2</v>
      </c>
      <c r="K65" s="83">
        <v>1995000</v>
      </c>
      <c r="L65" s="85">
        <v>110.61609799999999</v>
      </c>
      <c r="M65" s="83">
        <v>2206.79115</v>
      </c>
      <c r="N65" s="73"/>
      <c r="O65" s="84">
        <f t="shared" si="0"/>
        <v>5.2849157458790263E-3</v>
      </c>
      <c r="P65" s="84">
        <f>M65/'סכום נכסי הקרן'!$C$42</f>
        <v>1.4405426329723572E-3</v>
      </c>
    </row>
    <row r="66" spans="2:16">
      <c r="B66" s="76" t="s">
        <v>357</v>
      </c>
      <c r="C66" s="73">
        <v>8850000</v>
      </c>
      <c r="D66" s="73" t="s">
        <v>192</v>
      </c>
      <c r="E66" s="73"/>
      <c r="F66" s="93">
        <v>42856</v>
      </c>
      <c r="G66" s="83">
        <v>7.58</v>
      </c>
      <c r="H66" s="86" t="s">
        <v>103</v>
      </c>
      <c r="I66" s="87">
        <v>4.8000000000000001E-2</v>
      </c>
      <c r="J66" s="87">
        <v>4.8500000000000008E-2</v>
      </c>
      <c r="K66" s="83">
        <v>2491000</v>
      </c>
      <c r="L66" s="85">
        <v>109.84932999999999</v>
      </c>
      <c r="M66" s="83">
        <v>2736.3468199999998</v>
      </c>
      <c r="N66" s="73"/>
      <c r="O66" s="84">
        <f t="shared" si="0"/>
        <v>6.5531178132574985E-3</v>
      </c>
      <c r="P66" s="84">
        <f>M66/'סכום נכסי הקרן'!$C$42</f>
        <v>1.7862244249114089E-3</v>
      </c>
    </row>
    <row r="67" spans="2:16">
      <c r="B67" s="76" t="s">
        <v>358</v>
      </c>
      <c r="C67" s="73">
        <v>8851000</v>
      </c>
      <c r="D67" s="73" t="s">
        <v>192</v>
      </c>
      <c r="E67" s="73"/>
      <c r="F67" s="93">
        <v>42887</v>
      </c>
      <c r="G67" s="83">
        <v>7.66</v>
      </c>
      <c r="H67" s="86" t="s">
        <v>103</v>
      </c>
      <c r="I67" s="87">
        <v>4.8000000000000001E-2</v>
      </c>
      <c r="J67" s="87">
        <v>4.8599999999999997E-2</v>
      </c>
      <c r="K67" s="83">
        <v>7488000</v>
      </c>
      <c r="L67" s="85">
        <v>109.185665</v>
      </c>
      <c r="M67" s="83">
        <v>8175.8226299999997</v>
      </c>
      <c r="N67" s="73"/>
      <c r="O67" s="84">
        <f t="shared" si="0"/>
        <v>1.9579801991140428E-2</v>
      </c>
      <c r="P67" s="84">
        <f>M67/'סכום נכסי הקרן'!$C$42</f>
        <v>5.3369894374169398E-3</v>
      </c>
    </row>
    <row r="68" spans="2:16">
      <c r="B68" s="76" t="s">
        <v>359</v>
      </c>
      <c r="C68" s="73">
        <v>8853000</v>
      </c>
      <c r="D68" s="73" t="s">
        <v>192</v>
      </c>
      <c r="E68" s="73"/>
      <c r="F68" s="93">
        <v>42949</v>
      </c>
      <c r="G68" s="83">
        <v>7.6499999999999995</v>
      </c>
      <c r="H68" s="86" t="s">
        <v>103</v>
      </c>
      <c r="I68" s="87">
        <v>4.8000000000000001E-2</v>
      </c>
      <c r="J68" s="87">
        <v>4.8499999999999995E-2</v>
      </c>
      <c r="K68" s="83">
        <v>4693000</v>
      </c>
      <c r="L68" s="85">
        <v>111.25651999999999</v>
      </c>
      <c r="M68" s="83">
        <v>5221.2684800000006</v>
      </c>
      <c r="N68" s="73"/>
      <c r="O68" s="84">
        <f t="shared" si="0"/>
        <v>1.2504112137396352E-2</v>
      </c>
      <c r="P68" s="84">
        <f>M68/'סכום נכסי הקרן'!$C$42</f>
        <v>3.408324273746874E-3</v>
      </c>
    </row>
    <row r="69" spans="2:16">
      <c r="B69" s="76" t="s">
        <v>360</v>
      </c>
      <c r="C69" s="73">
        <v>8854000</v>
      </c>
      <c r="D69" s="73" t="s">
        <v>192</v>
      </c>
      <c r="E69" s="73"/>
      <c r="F69" s="93">
        <v>42979</v>
      </c>
      <c r="G69" s="83">
        <v>7.7299999999999995</v>
      </c>
      <c r="H69" s="86" t="s">
        <v>103</v>
      </c>
      <c r="I69" s="87">
        <v>4.8000000000000001E-2</v>
      </c>
      <c r="J69" s="87">
        <v>4.8499999999999995E-2</v>
      </c>
      <c r="K69" s="83">
        <v>2108000</v>
      </c>
      <c r="L69" s="85">
        <v>110.95322</v>
      </c>
      <c r="M69" s="83">
        <v>2338.8938700000003</v>
      </c>
      <c r="N69" s="73"/>
      <c r="O69" s="84">
        <f t="shared" si="0"/>
        <v>5.6012808649803288E-3</v>
      </c>
      <c r="P69" s="84">
        <f>M69/'סכום נכסי הקרן'!$C$42</f>
        <v>1.526776257795264E-3</v>
      </c>
    </row>
    <row r="70" spans="2:16">
      <c r="B70" s="76" t="s">
        <v>361</v>
      </c>
      <c r="C70" s="73">
        <v>88550000</v>
      </c>
      <c r="D70" s="73" t="s">
        <v>192</v>
      </c>
      <c r="E70" s="73"/>
      <c r="F70" s="93">
        <v>43009</v>
      </c>
      <c r="G70" s="83">
        <v>7.81</v>
      </c>
      <c r="H70" s="86" t="s">
        <v>103</v>
      </c>
      <c r="I70" s="87">
        <v>4.8000000000000001E-2</v>
      </c>
      <c r="J70" s="87">
        <v>4.8500000000000008E-2</v>
      </c>
      <c r="K70" s="83">
        <v>4474000</v>
      </c>
      <c r="L70" s="85">
        <v>110.184557</v>
      </c>
      <c r="M70" s="83">
        <v>4929.65708</v>
      </c>
      <c r="N70" s="73"/>
      <c r="O70" s="84">
        <f t="shared" si="0"/>
        <v>1.1805748959921297E-2</v>
      </c>
      <c r="P70" s="84">
        <f>M70/'סכום נכסי הקרן'!$C$42</f>
        <v>3.2179670421797835E-3</v>
      </c>
    </row>
    <row r="71" spans="2:16">
      <c r="B71" s="76" t="s">
        <v>362</v>
      </c>
      <c r="C71" s="73">
        <v>88560000</v>
      </c>
      <c r="D71" s="73" t="s">
        <v>192</v>
      </c>
      <c r="E71" s="73"/>
      <c r="F71" s="93">
        <v>43040</v>
      </c>
      <c r="G71" s="83">
        <v>7.8999999999999995</v>
      </c>
      <c r="H71" s="86" t="s">
        <v>103</v>
      </c>
      <c r="I71" s="87">
        <v>4.8000000000000001E-2</v>
      </c>
      <c r="J71" s="87">
        <v>4.8500000000000008E-2</v>
      </c>
      <c r="K71" s="83">
        <v>10119000</v>
      </c>
      <c r="L71" s="85">
        <v>109.63240500000001</v>
      </c>
      <c r="M71" s="83">
        <v>11093.703019999999</v>
      </c>
      <c r="N71" s="73"/>
      <c r="O71" s="84">
        <f t="shared" si="0"/>
        <v>2.6567663990542875E-2</v>
      </c>
      <c r="P71" s="84">
        <f>M71/'סכום נכסי הקרן'!$C$42</f>
        <v>7.2417148119540854E-3</v>
      </c>
    </row>
    <row r="72" spans="2:16">
      <c r="B72" s="76" t="s">
        <v>363</v>
      </c>
      <c r="C72" s="73">
        <v>88570000</v>
      </c>
      <c r="D72" s="73" t="s">
        <v>192</v>
      </c>
      <c r="E72" s="73"/>
      <c r="F72" s="93">
        <v>43070</v>
      </c>
      <c r="G72" s="83">
        <v>7.98</v>
      </c>
      <c r="H72" s="86" t="s">
        <v>103</v>
      </c>
      <c r="I72" s="87">
        <v>4.8000000000000001E-2</v>
      </c>
      <c r="J72" s="87">
        <v>4.8500000000000008E-2</v>
      </c>
      <c r="K72" s="83">
        <v>3068000</v>
      </c>
      <c r="L72" s="85">
        <v>108.882278</v>
      </c>
      <c r="M72" s="83">
        <v>3340.50828</v>
      </c>
      <c r="N72" s="73"/>
      <c r="O72" s="84">
        <f t="shared" si="0"/>
        <v>7.9999889469428327E-3</v>
      </c>
      <c r="P72" s="84">
        <f>M72/'סכום נכסי הקרן'!$C$42</f>
        <v>2.1806071649041916E-3</v>
      </c>
    </row>
    <row r="73" spans="2:16">
      <c r="B73" s="76" t="s">
        <v>364</v>
      </c>
      <c r="C73" s="73">
        <v>88580000</v>
      </c>
      <c r="D73" s="73" t="s">
        <v>192</v>
      </c>
      <c r="E73" s="73"/>
      <c r="F73" s="93">
        <v>43101</v>
      </c>
      <c r="G73" s="83">
        <v>7.8800000000000008</v>
      </c>
      <c r="H73" s="86" t="s">
        <v>103</v>
      </c>
      <c r="I73" s="87">
        <v>4.8000000000000001E-2</v>
      </c>
      <c r="J73" s="87">
        <v>4.8600000000000011E-2</v>
      </c>
      <c r="K73" s="83">
        <v>4524000</v>
      </c>
      <c r="L73" s="85">
        <v>111.317578</v>
      </c>
      <c r="M73" s="83">
        <v>5036.0072099999998</v>
      </c>
      <c r="N73" s="73"/>
      <c r="O73" s="84">
        <f t="shared" si="0"/>
        <v>1.2060440699378961E-2</v>
      </c>
      <c r="P73" s="84">
        <f>M73/'סכום נכסי הקרן'!$C$42</f>
        <v>3.2873899670846397E-3</v>
      </c>
    </row>
    <row r="74" spans="2:16">
      <c r="B74" s="76" t="s">
        <v>365</v>
      </c>
      <c r="C74" s="73">
        <v>88590000</v>
      </c>
      <c r="D74" s="73" t="s">
        <v>192</v>
      </c>
      <c r="E74" s="73"/>
      <c r="F74" s="93">
        <v>43132</v>
      </c>
      <c r="G74" s="83">
        <v>7.96</v>
      </c>
      <c r="H74" s="86" t="s">
        <v>103</v>
      </c>
      <c r="I74" s="87">
        <v>4.8000000000000001E-2</v>
      </c>
      <c r="J74" s="87">
        <v>4.8600000000000004E-2</v>
      </c>
      <c r="K74" s="83">
        <v>10855000</v>
      </c>
      <c r="L74" s="85">
        <v>110.796307</v>
      </c>
      <c r="M74" s="83">
        <v>12026.93908</v>
      </c>
      <c r="N74" s="73"/>
      <c r="O74" s="84">
        <f t="shared" si="0"/>
        <v>2.8802616739975511E-2</v>
      </c>
      <c r="P74" s="84">
        <f>M74/'סכום נכסי הקרן'!$C$42</f>
        <v>7.8509099009669951E-3</v>
      </c>
    </row>
    <row r="75" spans="2:16">
      <c r="B75" s="76" t="s">
        <v>366</v>
      </c>
      <c r="C75" s="73">
        <v>88600000</v>
      </c>
      <c r="D75" s="73" t="s">
        <v>192</v>
      </c>
      <c r="E75" s="73"/>
      <c r="F75" s="93">
        <v>43161</v>
      </c>
      <c r="G75" s="83">
        <v>8.0399999999999991</v>
      </c>
      <c r="H75" s="86" t="s">
        <v>103</v>
      </c>
      <c r="I75" s="87">
        <v>4.8000000000000001E-2</v>
      </c>
      <c r="J75" s="87">
        <v>4.8599999999999997E-2</v>
      </c>
      <c r="K75" s="83">
        <v>4493000</v>
      </c>
      <c r="L75" s="85">
        <v>110.921077</v>
      </c>
      <c r="M75" s="83">
        <v>4983.6840000000002</v>
      </c>
      <c r="N75" s="73"/>
      <c r="O75" s="84">
        <f t="shared" si="0"/>
        <v>1.1935134887633281E-2</v>
      </c>
      <c r="P75" s="84">
        <f>M75/'סכום נכסי הקרן'!$C$42</f>
        <v>3.2532345760323579E-3</v>
      </c>
    </row>
    <row r="76" spans="2:16">
      <c r="B76" s="76" t="s">
        <v>367</v>
      </c>
      <c r="C76" s="73">
        <v>88620000</v>
      </c>
      <c r="D76" s="73" t="s">
        <v>192</v>
      </c>
      <c r="E76" s="73"/>
      <c r="F76" s="93">
        <v>43221</v>
      </c>
      <c r="G76" s="83">
        <v>8.2100000000000009</v>
      </c>
      <c r="H76" s="86" t="s">
        <v>103</v>
      </c>
      <c r="I76" s="87">
        <v>4.8000000000000001E-2</v>
      </c>
      <c r="J76" s="87">
        <v>4.8599999999999997E-2</v>
      </c>
      <c r="K76" s="83">
        <v>14419000</v>
      </c>
      <c r="L76" s="85">
        <v>109.62309500000001</v>
      </c>
      <c r="M76" s="83">
        <v>15806.55408</v>
      </c>
      <c r="N76" s="73"/>
      <c r="O76" s="84">
        <f t="shared" ref="O76:O124" si="1">IFERROR(M76/$M$11,0)</f>
        <v>3.7854196825775906E-2</v>
      </c>
      <c r="P76" s="84">
        <f>M76/'סכום נכסי הקרן'!$C$42</f>
        <v>1.0318155858393376E-2</v>
      </c>
    </row>
    <row r="77" spans="2:16">
      <c r="B77" s="76" t="s">
        <v>368</v>
      </c>
      <c r="C77" s="73">
        <v>88630000</v>
      </c>
      <c r="D77" s="73" t="s">
        <v>192</v>
      </c>
      <c r="E77" s="73"/>
      <c r="F77" s="93">
        <v>43252</v>
      </c>
      <c r="G77" s="83">
        <v>8.2899999999999991</v>
      </c>
      <c r="H77" s="86" t="s">
        <v>103</v>
      </c>
      <c r="I77" s="87">
        <v>4.8000000000000001E-2</v>
      </c>
      <c r="J77" s="87">
        <v>4.8499999999999995E-2</v>
      </c>
      <c r="K77" s="83">
        <v>1517000</v>
      </c>
      <c r="L77" s="85">
        <v>108.77424499999999</v>
      </c>
      <c r="M77" s="83">
        <v>1650.10529</v>
      </c>
      <c r="N77" s="73"/>
      <c r="O77" s="84">
        <f t="shared" si="1"/>
        <v>3.9517411647582859E-3</v>
      </c>
      <c r="P77" s="84">
        <f>M77/'סכום נכסי הקרן'!$C$42</f>
        <v>1.0771508754411196E-3</v>
      </c>
    </row>
    <row r="78" spans="2:16">
      <c r="B78" s="76" t="s">
        <v>369</v>
      </c>
      <c r="C78" s="73">
        <v>88640000</v>
      </c>
      <c r="D78" s="73" t="s">
        <v>192</v>
      </c>
      <c r="E78" s="73"/>
      <c r="F78" s="93">
        <v>43282</v>
      </c>
      <c r="G78" s="83">
        <v>8.1800000000000015</v>
      </c>
      <c r="H78" s="86" t="s">
        <v>103</v>
      </c>
      <c r="I78" s="87">
        <v>4.8000000000000001E-2</v>
      </c>
      <c r="J78" s="87">
        <v>4.8500000000000008E-2</v>
      </c>
      <c r="K78" s="83">
        <v>1978000</v>
      </c>
      <c r="L78" s="85">
        <v>110.397251</v>
      </c>
      <c r="M78" s="83">
        <v>2183.6576299999997</v>
      </c>
      <c r="N78" s="73"/>
      <c r="O78" s="84">
        <f t="shared" si="1"/>
        <v>5.2295146246149641E-3</v>
      </c>
      <c r="P78" s="84">
        <f>M78/'סכום נכסי הקרן'!$C$42</f>
        <v>1.4254416018617698E-3</v>
      </c>
    </row>
    <row r="79" spans="2:16">
      <c r="B79" s="76" t="s">
        <v>370</v>
      </c>
      <c r="C79" s="73">
        <v>88650000</v>
      </c>
      <c r="D79" s="73" t="s">
        <v>192</v>
      </c>
      <c r="E79" s="73"/>
      <c r="F79" s="93">
        <v>43313</v>
      </c>
      <c r="G79" s="83">
        <v>8.26</v>
      </c>
      <c r="H79" s="86" t="s">
        <v>103</v>
      </c>
      <c r="I79" s="87">
        <v>4.8000000000000001E-2</v>
      </c>
      <c r="J79" s="87">
        <v>4.8599999999999997E-2</v>
      </c>
      <c r="K79" s="83">
        <v>15914000</v>
      </c>
      <c r="L79" s="85">
        <v>109.825188</v>
      </c>
      <c r="M79" s="83">
        <v>17477.580389999999</v>
      </c>
      <c r="N79" s="73"/>
      <c r="O79" s="84">
        <f t="shared" si="1"/>
        <v>4.1856040524259619E-2</v>
      </c>
      <c r="P79" s="84">
        <f>M79/'סכום נכסי הקרן'!$C$42</f>
        <v>1.1408963495705807E-2</v>
      </c>
    </row>
    <row r="80" spans="2:16">
      <c r="B80" s="76" t="s">
        <v>371</v>
      </c>
      <c r="C80" s="73">
        <v>88660000</v>
      </c>
      <c r="D80" s="73" t="s">
        <v>192</v>
      </c>
      <c r="E80" s="73"/>
      <c r="F80" s="93">
        <v>43345</v>
      </c>
      <c r="G80" s="83">
        <v>8.35</v>
      </c>
      <c r="H80" s="86" t="s">
        <v>103</v>
      </c>
      <c r="I80" s="87">
        <v>4.8000000000000001E-2</v>
      </c>
      <c r="J80" s="87">
        <v>4.8499999999999988E-2</v>
      </c>
      <c r="K80" s="83">
        <v>3105580</v>
      </c>
      <c r="L80" s="85">
        <v>109.405389</v>
      </c>
      <c r="M80" s="83">
        <v>3397.6718700000001</v>
      </c>
      <c r="N80" s="73"/>
      <c r="O80" s="84">
        <f t="shared" si="1"/>
        <v>8.1368867031632042E-3</v>
      </c>
      <c r="P80" s="84">
        <f>M80/'סכום נכסי הקרן'!$C$42</f>
        <v>2.2179222449690869E-3</v>
      </c>
    </row>
    <row r="81" spans="2:16">
      <c r="B81" s="76" t="s">
        <v>372</v>
      </c>
      <c r="C81" s="73">
        <v>88670000</v>
      </c>
      <c r="D81" s="73" t="s">
        <v>192</v>
      </c>
      <c r="E81" s="73"/>
      <c r="F81" s="93">
        <v>43375</v>
      </c>
      <c r="G81" s="83">
        <v>8.4300000000000015</v>
      </c>
      <c r="H81" s="86" t="s">
        <v>103</v>
      </c>
      <c r="I81" s="87">
        <v>4.8000000000000001E-2</v>
      </c>
      <c r="J81" s="87">
        <v>4.8499999999999995E-2</v>
      </c>
      <c r="K81" s="83">
        <v>292000</v>
      </c>
      <c r="L81" s="85">
        <v>108.866308</v>
      </c>
      <c r="M81" s="83">
        <v>317.88961999999998</v>
      </c>
      <c r="N81" s="73"/>
      <c r="O81" s="84">
        <f t="shared" si="1"/>
        <v>7.6129535782735948E-4</v>
      </c>
      <c r="P81" s="84">
        <f>M81/'סכום נכסי הקרן'!$C$42</f>
        <v>2.0751105068976831E-4</v>
      </c>
    </row>
    <row r="82" spans="2:16">
      <c r="B82" s="76" t="s">
        <v>373</v>
      </c>
      <c r="C82" s="73">
        <v>88690000</v>
      </c>
      <c r="D82" s="73" t="s">
        <v>192</v>
      </c>
      <c r="E82" s="73"/>
      <c r="F82" s="93">
        <v>43435</v>
      </c>
      <c r="G82" s="83">
        <v>8.6</v>
      </c>
      <c r="H82" s="86" t="s">
        <v>103</v>
      </c>
      <c r="I82" s="87">
        <v>4.8000000000000001E-2</v>
      </c>
      <c r="J82" s="87">
        <v>4.8499999999999995E-2</v>
      </c>
      <c r="K82" s="83">
        <v>2887000</v>
      </c>
      <c r="L82" s="85">
        <v>107.598842</v>
      </c>
      <c r="M82" s="83">
        <v>3106.3785800000001</v>
      </c>
      <c r="N82" s="73"/>
      <c r="O82" s="84">
        <f t="shared" si="1"/>
        <v>7.4392853488212196E-3</v>
      </c>
      <c r="P82" s="84">
        <f>M82/'סכום נכסי הקרן'!$C$42</f>
        <v>2.0277726683116943E-3</v>
      </c>
    </row>
    <row r="83" spans="2:16">
      <c r="B83" s="76" t="s">
        <v>374</v>
      </c>
      <c r="C83" s="73">
        <v>88710000</v>
      </c>
      <c r="D83" s="73" t="s">
        <v>192</v>
      </c>
      <c r="E83" s="73"/>
      <c r="F83" s="93">
        <v>43497</v>
      </c>
      <c r="G83" s="83">
        <v>8.56</v>
      </c>
      <c r="H83" s="86" t="s">
        <v>103</v>
      </c>
      <c r="I83" s="87">
        <v>4.8000000000000001E-2</v>
      </c>
      <c r="J83" s="87">
        <v>4.8500000000000008E-2</v>
      </c>
      <c r="K83" s="83">
        <v>6455000</v>
      </c>
      <c r="L83" s="85">
        <v>109.961752</v>
      </c>
      <c r="M83" s="83">
        <v>7098.0310599999993</v>
      </c>
      <c r="N83" s="73"/>
      <c r="O83" s="84">
        <f t="shared" si="1"/>
        <v>1.6998661660271926E-2</v>
      </c>
      <c r="P83" s="84">
        <f>M83/'סכום נכסי הקרן'!$C$42</f>
        <v>4.6334318279697521E-3</v>
      </c>
    </row>
    <row r="84" spans="2:16">
      <c r="B84" s="76" t="s">
        <v>375</v>
      </c>
      <c r="C84" s="73">
        <v>88720000</v>
      </c>
      <c r="D84" s="73" t="s">
        <v>192</v>
      </c>
      <c r="E84" s="73"/>
      <c r="F84" s="93">
        <v>43525</v>
      </c>
      <c r="G84" s="83">
        <v>8.6399999999999988</v>
      </c>
      <c r="H84" s="86" t="s">
        <v>103</v>
      </c>
      <c r="I84" s="87">
        <v>4.8000000000000001E-2</v>
      </c>
      <c r="J84" s="87">
        <v>4.8500000000000008E-2</v>
      </c>
      <c r="K84" s="83">
        <v>5518000</v>
      </c>
      <c r="L84" s="85">
        <v>109.641668</v>
      </c>
      <c r="M84" s="83">
        <v>6050.0272500000001</v>
      </c>
      <c r="N84" s="73"/>
      <c r="O84" s="84">
        <f t="shared" si="1"/>
        <v>1.4488858302935547E-2</v>
      </c>
      <c r="P84" s="84">
        <f>M84/'סכום נכסי הקרן'!$C$42</f>
        <v>3.949318984838919E-3</v>
      </c>
    </row>
    <row r="85" spans="2:16">
      <c r="B85" s="76" t="s">
        <v>376</v>
      </c>
      <c r="C85" s="73">
        <v>88730000</v>
      </c>
      <c r="D85" s="73" t="s">
        <v>192</v>
      </c>
      <c r="E85" s="73"/>
      <c r="F85" s="93">
        <v>43556</v>
      </c>
      <c r="G85" s="83">
        <v>8.7199999999999989</v>
      </c>
      <c r="H85" s="86" t="s">
        <v>103</v>
      </c>
      <c r="I85" s="87">
        <v>4.8000000000000001E-2</v>
      </c>
      <c r="J85" s="87">
        <v>4.8499999999999995E-2</v>
      </c>
      <c r="K85" s="83">
        <v>2699000</v>
      </c>
      <c r="L85" s="85">
        <v>109.093636</v>
      </c>
      <c r="M85" s="83">
        <v>2944.43723</v>
      </c>
      <c r="N85" s="73"/>
      <c r="O85" s="84">
        <f t="shared" si="1"/>
        <v>7.0514614305841423E-3</v>
      </c>
      <c r="P85" s="84">
        <f>M85/'סכום נכסי הקרן'!$C$42</f>
        <v>1.9220610704035288E-3</v>
      </c>
    </row>
    <row r="86" spans="2:16">
      <c r="B86" s="76" t="s">
        <v>377</v>
      </c>
      <c r="C86" s="73">
        <v>88740000</v>
      </c>
      <c r="D86" s="73" t="s">
        <v>192</v>
      </c>
      <c r="E86" s="73"/>
      <c r="F86" s="93">
        <v>43586</v>
      </c>
      <c r="G86" s="83">
        <v>8.81</v>
      </c>
      <c r="H86" s="86" t="s">
        <v>103</v>
      </c>
      <c r="I86" s="87">
        <v>4.8000000000000001E-2</v>
      </c>
      <c r="J86" s="87">
        <v>4.8500000000000008E-2</v>
      </c>
      <c r="K86" s="83">
        <v>6887000</v>
      </c>
      <c r="L86" s="85">
        <v>108.126518</v>
      </c>
      <c r="M86" s="83">
        <v>7446.6732899999997</v>
      </c>
      <c r="N86" s="73"/>
      <c r="O86" s="84">
        <f t="shared" si="1"/>
        <v>1.7833604654766615E-2</v>
      </c>
      <c r="P86" s="84">
        <f>M86/'סכום נכסי הקרן'!$C$42</f>
        <v>4.861017476919611E-3</v>
      </c>
    </row>
    <row r="87" spans="2:16">
      <c r="B87" s="76" t="s">
        <v>378</v>
      </c>
      <c r="C87" s="73">
        <v>88760000</v>
      </c>
      <c r="D87" s="73" t="s">
        <v>192</v>
      </c>
      <c r="E87" s="73"/>
      <c r="F87" s="93">
        <v>43647</v>
      </c>
      <c r="G87" s="83">
        <v>8.77</v>
      </c>
      <c r="H87" s="86" t="s">
        <v>103</v>
      </c>
      <c r="I87" s="87">
        <v>4.8000000000000001E-2</v>
      </c>
      <c r="J87" s="87">
        <v>4.8499999999999995E-2</v>
      </c>
      <c r="K87" s="83">
        <v>5515000</v>
      </c>
      <c r="L87" s="85">
        <v>108.76675299999999</v>
      </c>
      <c r="M87" s="83">
        <v>5998.4864400000006</v>
      </c>
      <c r="N87" s="73"/>
      <c r="O87" s="84">
        <f t="shared" si="1"/>
        <v>1.4365426215434038E-2</v>
      </c>
      <c r="P87" s="84">
        <f>M87/'סכום נכסי הקרן'!$C$42</f>
        <v>3.9156743265562682E-3</v>
      </c>
    </row>
    <row r="88" spans="2:16">
      <c r="B88" s="76" t="s">
        <v>379</v>
      </c>
      <c r="C88" s="73">
        <v>88770000</v>
      </c>
      <c r="D88" s="73" t="s">
        <v>192</v>
      </c>
      <c r="E88" s="73"/>
      <c r="F88" s="93">
        <v>43678</v>
      </c>
      <c r="G88" s="83">
        <v>8.85</v>
      </c>
      <c r="H88" s="86" t="s">
        <v>103</v>
      </c>
      <c r="I88" s="87">
        <v>4.8000000000000001E-2</v>
      </c>
      <c r="J88" s="87">
        <v>4.8499999999999995E-2</v>
      </c>
      <c r="K88" s="83">
        <v>5960000</v>
      </c>
      <c r="L88" s="85">
        <v>108.980712</v>
      </c>
      <c r="M88" s="83">
        <v>6495.2504600000002</v>
      </c>
      <c r="N88" s="73"/>
      <c r="O88" s="84">
        <f t="shared" si="1"/>
        <v>1.5555097467869577E-2</v>
      </c>
      <c r="P88" s="84">
        <f>M88/'סכום נכסי הקרן'!$C$42</f>
        <v>4.2399504817043129E-3</v>
      </c>
    </row>
    <row r="89" spans="2:16">
      <c r="B89" s="76" t="s">
        <v>380</v>
      </c>
      <c r="C89" s="73">
        <v>88790000</v>
      </c>
      <c r="D89" s="73" t="s">
        <v>192</v>
      </c>
      <c r="E89" s="73"/>
      <c r="F89" s="93">
        <v>43740</v>
      </c>
      <c r="G89" s="83">
        <v>9.02</v>
      </c>
      <c r="H89" s="86" t="s">
        <v>103</v>
      </c>
      <c r="I89" s="87">
        <v>4.8000000000000001E-2</v>
      </c>
      <c r="J89" s="87">
        <v>4.8499999999999988E-2</v>
      </c>
      <c r="K89" s="83">
        <v>5179000</v>
      </c>
      <c r="L89" s="85">
        <v>108.21536999999999</v>
      </c>
      <c r="M89" s="83">
        <v>5604.4740300000003</v>
      </c>
      <c r="N89" s="73"/>
      <c r="O89" s="84">
        <f t="shared" si="1"/>
        <v>1.3421828816250729E-2</v>
      </c>
      <c r="P89" s="84">
        <f>M89/'סכום נכסי הקרן'!$C$42</f>
        <v>3.6584720650168451E-3</v>
      </c>
    </row>
    <row r="90" spans="2:16">
      <c r="B90" s="76" t="s">
        <v>381</v>
      </c>
      <c r="C90" s="73">
        <v>88800000</v>
      </c>
      <c r="D90" s="73" t="s">
        <v>192</v>
      </c>
      <c r="E90" s="73"/>
      <c r="F90" s="93">
        <v>43770</v>
      </c>
      <c r="G90" s="83">
        <v>9.1</v>
      </c>
      <c r="H90" s="86" t="s">
        <v>103</v>
      </c>
      <c r="I90" s="87">
        <v>4.8000000000000001E-2</v>
      </c>
      <c r="J90" s="87">
        <v>4.8499999999999995E-2</v>
      </c>
      <c r="K90" s="83">
        <v>5828000</v>
      </c>
      <c r="L90" s="85">
        <v>108.016487</v>
      </c>
      <c r="M90" s="83">
        <v>6295.2008499999993</v>
      </c>
      <c r="N90" s="73"/>
      <c r="O90" s="84">
        <f t="shared" si="1"/>
        <v>1.5076010294692375E-2</v>
      </c>
      <c r="P90" s="84">
        <f>M90/'סכום נכסי הקרן'!$C$42</f>
        <v>4.109362685974529E-3</v>
      </c>
    </row>
    <row r="91" spans="2:16">
      <c r="B91" s="76" t="s">
        <v>382</v>
      </c>
      <c r="C91" s="73">
        <v>88810000</v>
      </c>
      <c r="D91" s="73" t="s">
        <v>192</v>
      </c>
      <c r="E91" s="73"/>
      <c r="F91" s="93">
        <v>43800</v>
      </c>
      <c r="G91" s="83">
        <v>9.19</v>
      </c>
      <c r="H91" s="86" t="s">
        <v>103</v>
      </c>
      <c r="I91" s="87">
        <v>4.8000000000000001E-2</v>
      </c>
      <c r="J91" s="87">
        <v>4.8500000000000008E-2</v>
      </c>
      <c r="K91" s="83">
        <v>3408000</v>
      </c>
      <c r="L91" s="85">
        <v>107.16515800000001</v>
      </c>
      <c r="M91" s="83">
        <v>3652.1886</v>
      </c>
      <c r="N91" s="73"/>
      <c r="O91" s="84">
        <f t="shared" si="1"/>
        <v>8.7464140134239157E-3</v>
      </c>
      <c r="P91" s="84">
        <f>M91/'סכום נכסי הקרן'!$C$42</f>
        <v>2.3840649270120678E-3</v>
      </c>
    </row>
    <row r="92" spans="2:16">
      <c r="B92" s="76" t="s">
        <v>383</v>
      </c>
      <c r="C92" s="73">
        <v>88820000</v>
      </c>
      <c r="D92" s="73" t="s">
        <v>192</v>
      </c>
      <c r="E92" s="73"/>
      <c r="F92" s="93">
        <v>43831</v>
      </c>
      <c r="G92" s="83">
        <v>9.0499999999999989</v>
      </c>
      <c r="H92" s="86" t="s">
        <v>103</v>
      </c>
      <c r="I92" s="87">
        <v>4.8000000000000001E-2</v>
      </c>
      <c r="J92" s="87">
        <v>4.8500000000000015E-2</v>
      </c>
      <c r="K92" s="83">
        <v>4799000</v>
      </c>
      <c r="L92" s="85">
        <v>109.737908</v>
      </c>
      <c r="M92" s="83">
        <v>5266.32222</v>
      </c>
      <c r="N92" s="73"/>
      <c r="O92" s="84">
        <f t="shared" si="1"/>
        <v>1.261200871833775E-2</v>
      </c>
      <c r="P92" s="84">
        <f>M92/'סכום נכסי הקרן'!$C$42</f>
        <v>3.4377343215644261E-3</v>
      </c>
    </row>
    <row r="93" spans="2:16">
      <c r="B93" s="76" t="s">
        <v>384</v>
      </c>
      <c r="C93" s="73">
        <v>88830000</v>
      </c>
      <c r="D93" s="73" t="s">
        <v>192</v>
      </c>
      <c r="E93" s="73"/>
      <c r="F93" s="93">
        <v>43863</v>
      </c>
      <c r="G93" s="83">
        <v>9.14</v>
      </c>
      <c r="H93" s="86" t="s">
        <v>103</v>
      </c>
      <c r="I93" s="87">
        <v>4.8000000000000001E-2</v>
      </c>
      <c r="J93" s="87">
        <v>4.8500000000000008E-2</v>
      </c>
      <c r="K93" s="83">
        <v>7241000</v>
      </c>
      <c r="L93" s="85">
        <v>109.292917</v>
      </c>
      <c r="M93" s="83">
        <v>7913.9000999999998</v>
      </c>
      <c r="N93" s="73"/>
      <c r="O93" s="84">
        <f t="shared" si="1"/>
        <v>1.8952538961289383E-2</v>
      </c>
      <c r="P93" s="84">
        <f>M93/'סכום נכסי הקרן'!$C$42</f>
        <v>5.166012419043008E-3</v>
      </c>
    </row>
    <row r="94" spans="2:16">
      <c r="B94" s="76" t="s">
        <v>385</v>
      </c>
      <c r="C94" s="73">
        <v>88880000</v>
      </c>
      <c r="D94" s="73" t="s">
        <v>192</v>
      </c>
      <c r="E94" s="73"/>
      <c r="F94" s="93">
        <v>44045</v>
      </c>
      <c r="G94" s="83">
        <v>9.41</v>
      </c>
      <c r="H94" s="86" t="s">
        <v>103</v>
      </c>
      <c r="I94" s="87">
        <v>4.8000000000000001E-2</v>
      </c>
      <c r="J94" s="87">
        <v>4.8499999999999995E-2</v>
      </c>
      <c r="K94" s="83">
        <v>3060000</v>
      </c>
      <c r="L94" s="85">
        <v>110.164935</v>
      </c>
      <c r="M94" s="83">
        <v>3371.047</v>
      </c>
      <c r="N94" s="73"/>
      <c r="O94" s="84">
        <f t="shared" si="1"/>
        <v>8.073124350892134E-3</v>
      </c>
      <c r="P94" s="84">
        <f>M94/'סכום נכסי הקרן'!$C$42</f>
        <v>2.2005421406794956E-3</v>
      </c>
    </row>
    <row r="95" spans="2:16">
      <c r="B95" s="76" t="s">
        <v>386</v>
      </c>
      <c r="C95" s="73">
        <v>88890000</v>
      </c>
      <c r="D95" s="73" t="s">
        <v>192</v>
      </c>
      <c r="E95" s="73"/>
      <c r="F95" s="93">
        <v>44075</v>
      </c>
      <c r="G95" s="83">
        <v>9.49</v>
      </c>
      <c r="H95" s="86" t="s">
        <v>103</v>
      </c>
      <c r="I95" s="87">
        <v>4.8000000000000001E-2</v>
      </c>
      <c r="J95" s="87">
        <v>4.8499999999999995E-2</v>
      </c>
      <c r="K95" s="83">
        <v>9125000</v>
      </c>
      <c r="L95" s="85">
        <v>109.525719</v>
      </c>
      <c r="M95" s="83">
        <v>9994.2218499999999</v>
      </c>
      <c r="N95" s="73"/>
      <c r="O95" s="84">
        <f t="shared" si="1"/>
        <v>2.3934580498418807E-2</v>
      </c>
      <c r="P95" s="84">
        <f>M95/'סכום נכסי הקרן'!$C$42</f>
        <v>6.5239987292448872E-3</v>
      </c>
    </row>
    <row r="96" spans="2:16">
      <c r="B96" s="76" t="s">
        <v>387</v>
      </c>
      <c r="C96" s="73">
        <v>88920000</v>
      </c>
      <c r="D96" s="73" t="s">
        <v>192</v>
      </c>
      <c r="E96" s="73"/>
      <c r="F96" s="93">
        <v>44166</v>
      </c>
      <c r="G96" s="83">
        <v>9.7399999999999984</v>
      </c>
      <c r="H96" s="86" t="s">
        <v>103</v>
      </c>
      <c r="I96" s="87">
        <v>4.8000000000000001E-2</v>
      </c>
      <c r="J96" s="87">
        <v>4.8499999999999995E-2</v>
      </c>
      <c r="K96" s="83">
        <v>16023000</v>
      </c>
      <c r="L96" s="85">
        <v>108.01908</v>
      </c>
      <c r="M96" s="83">
        <v>17307.897140000001</v>
      </c>
      <c r="N96" s="73"/>
      <c r="O96" s="84">
        <f t="shared" si="1"/>
        <v>4.1449675980094705E-2</v>
      </c>
      <c r="P96" s="84">
        <f>M96/'סכום נכסי הקרן'!$C$42</f>
        <v>1.1298198163097734E-2</v>
      </c>
    </row>
    <row r="97" spans="2:16">
      <c r="B97" s="76" t="s">
        <v>388</v>
      </c>
      <c r="C97" s="73">
        <v>88930000</v>
      </c>
      <c r="D97" s="73" t="s">
        <v>192</v>
      </c>
      <c r="E97" s="73"/>
      <c r="F97" s="93">
        <v>44197</v>
      </c>
      <c r="G97" s="83">
        <v>9.6</v>
      </c>
      <c r="H97" s="86" t="s">
        <v>103</v>
      </c>
      <c r="I97" s="87">
        <v>4.8000000000000001E-2</v>
      </c>
      <c r="J97" s="87">
        <v>4.8499999999999995E-2</v>
      </c>
      <c r="K97" s="83">
        <v>4705000</v>
      </c>
      <c r="L97" s="85">
        <v>110.395009</v>
      </c>
      <c r="M97" s="83">
        <v>5194.0851700000003</v>
      </c>
      <c r="N97" s="73"/>
      <c r="O97" s="84">
        <f t="shared" si="1"/>
        <v>1.243901240965632E-2</v>
      </c>
      <c r="P97" s="84">
        <f>M97/'סכום נכסי הקרן'!$C$42</f>
        <v>3.3905796326374042E-3</v>
      </c>
    </row>
    <row r="98" spans="2:16">
      <c r="B98" s="76" t="s">
        <v>389</v>
      </c>
      <c r="C98" s="73">
        <v>88940000</v>
      </c>
      <c r="D98" s="73" t="s">
        <v>192</v>
      </c>
      <c r="E98" s="73"/>
      <c r="F98" s="93">
        <v>44228</v>
      </c>
      <c r="G98" s="83">
        <v>9.6799999999999979</v>
      </c>
      <c r="H98" s="86" t="s">
        <v>103</v>
      </c>
      <c r="I98" s="87">
        <v>4.8000000000000001E-2</v>
      </c>
      <c r="J98" s="87">
        <v>4.8499999999999995E-2</v>
      </c>
      <c r="K98" s="83">
        <v>9151000</v>
      </c>
      <c r="L98" s="85">
        <v>110.069371</v>
      </c>
      <c r="M98" s="83">
        <v>10072.44814</v>
      </c>
      <c r="N98" s="73"/>
      <c r="O98" s="84">
        <f t="shared" si="1"/>
        <v>2.4121920089554424E-2</v>
      </c>
      <c r="P98" s="84">
        <f>M98/'סכום נכסי הקרן'!$C$42</f>
        <v>6.5750630566345728E-3</v>
      </c>
    </row>
    <row r="99" spans="2:16">
      <c r="B99" s="76" t="s">
        <v>390</v>
      </c>
      <c r="C99" s="73">
        <v>88950000</v>
      </c>
      <c r="D99" s="73" t="s">
        <v>192</v>
      </c>
      <c r="E99" s="73"/>
      <c r="F99" s="93">
        <v>44256</v>
      </c>
      <c r="G99" s="83">
        <v>9.76</v>
      </c>
      <c r="H99" s="86" t="s">
        <v>103</v>
      </c>
      <c r="I99" s="87">
        <v>4.8000000000000001E-2</v>
      </c>
      <c r="J99" s="87">
        <v>4.8500000000000008E-2</v>
      </c>
      <c r="K99" s="83">
        <v>3531000</v>
      </c>
      <c r="L99" s="85">
        <v>109.745773</v>
      </c>
      <c r="M99" s="83">
        <v>3875.1232400000004</v>
      </c>
      <c r="N99" s="73"/>
      <c r="O99" s="84">
        <f t="shared" si="1"/>
        <v>9.2803072136199895E-3</v>
      </c>
      <c r="P99" s="84">
        <f>M99/'סכום נכסי הקרן'!$C$42</f>
        <v>2.52959154528147E-3</v>
      </c>
    </row>
    <row r="100" spans="2:16">
      <c r="B100" s="76" t="s">
        <v>391</v>
      </c>
      <c r="C100" s="73">
        <v>88960000</v>
      </c>
      <c r="D100" s="73" t="s">
        <v>192</v>
      </c>
      <c r="E100" s="73"/>
      <c r="F100" s="93">
        <v>44287</v>
      </c>
      <c r="G100" s="83">
        <v>9.85</v>
      </c>
      <c r="H100" s="86" t="s">
        <v>103</v>
      </c>
      <c r="I100" s="87">
        <v>4.8000000000000001E-2</v>
      </c>
      <c r="J100" s="87">
        <v>4.8499999999999995E-2</v>
      </c>
      <c r="K100" s="83">
        <v>7663000</v>
      </c>
      <c r="L100" s="85">
        <v>108.984976</v>
      </c>
      <c r="M100" s="83">
        <v>8351.5187299999998</v>
      </c>
      <c r="N100" s="73"/>
      <c r="O100" s="84">
        <f t="shared" si="1"/>
        <v>2.000056635997503E-2</v>
      </c>
      <c r="P100" s="84">
        <f>M100/'סכום נכסי הקרן'!$C$42</f>
        <v>5.4516798205540007E-3</v>
      </c>
    </row>
    <row r="101" spans="2:16">
      <c r="B101" s="76" t="s">
        <v>392</v>
      </c>
      <c r="C101" s="73">
        <v>88970000</v>
      </c>
      <c r="D101" s="73" t="s">
        <v>192</v>
      </c>
      <c r="E101" s="73"/>
      <c r="F101" s="93">
        <v>44318</v>
      </c>
      <c r="G101" s="83">
        <v>9.93</v>
      </c>
      <c r="H101" s="86" t="s">
        <v>103</v>
      </c>
      <c r="I101" s="87">
        <v>4.8000000000000001E-2</v>
      </c>
      <c r="J101" s="87">
        <v>4.8499999999999995E-2</v>
      </c>
      <c r="K101" s="83">
        <v>8076000</v>
      </c>
      <c r="L101" s="85">
        <v>107.893327</v>
      </c>
      <c r="M101" s="83">
        <v>8713.4650600000004</v>
      </c>
      <c r="N101" s="73"/>
      <c r="O101" s="84">
        <f t="shared" si="1"/>
        <v>2.0867370569598639E-2</v>
      </c>
      <c r="P101" s="84">
        <f>M101/'סכום נכסי הקרן'!$C$42</f>
        <v>5.6879500807518824E-3</v>
      </c>
    </row>
    <row r="102" spans="2:16">
      <c r="B102" s="76" t="s">
        <v>393</v>
      </c>
      <c r="C102" s="73">
        <v>88980000</v>
      </c>
      <c r="D102" s="73" t="s">
        <v>192</v>
      </c>
      <c r="E102" s="73"/>
      <c r="F102" s="93">
        <v>44348</v>
      </c>
      <c r="G102" s="83">
        <v>10.02</v>
      </c>
      <c r="H102" s="86" t="s">
        <v>103</v>
      </c>
      <c r="I102" s="87">
        <v>4.8000000000000001E-2</v>
      </c>
      <c r="J102" s="87">
        <v>4.8499999999999995E-2</v>
      </c>
      <c r="K102" s="83">
        <v>8250000</v>
      </c>
      <c r="L102" s="85">
        <v>107.162262</v>
      </c>
      <c r="M102" s="83">
        <v>8840.8865900000001</v>
      </c>
      <c r="N102" s="73"/>
      <c r="O102" s="84">
        <f t="shared" si="1"/>
        <v>2.1172524979095431E-2</v>
      </c>
      <c r="P102" s="84">
        <f>M102/'סכום נכסי הקרן'!$C$42</f>
        <v>5.771127932141927E-3</v>
      </c>
    </row>
    <row r="103" spans="2:16">
      <c r="B103" s="76" t="s">
        <v>394</v>
      </c>
      <c r="C103" s="73">
        <v>88990000</v>
      </c>
      <c r="D103" s="73" t="s">
        <v>192</v>
      </c>
      <c r="E103" s="73"/>
      <c r="F103" s="93">
        <v>44378</v>
      </c>
      <c r="G103" s="83">
        <v>9.8600000000000012</v>
      </c>
      <c r="H103" s="86" t="s">
        <v>103</v>
      </c>
      <c r="I103" s="87">
        <v>4.8000000000000001E-2</v>
      </c>
      <c r="J103" s="87">
        <v>4.8500000000000008E-2</v>
      </c>
      <c r="K103" s="83">
        <v>5220000</v>
      </c>
      <c r="L103" s="85">
        <v>108.869737</v>
      </c>
      <c r="M103" s="83">
        <v>5683.0002599999998</v>
      </c>
      <c r="N103" s="73"/>
      <c r="O103" s="84">
        <f t="shared" si="1"/>
        <v>1.3609886716243446E-2</v>
      </c>
      <c r="P103" s="84">
        <f>M103/'סכום נכסי הקרן'!$C$42</f>
        <v>3.7097321863570963E-3</v>
      </c>
    </row>
    <row r="104" spans="2:16">
      <c r="B104" s="76" t="s">
        <v>395</v>
      </c>
      <c r="C104" s="73">
        <v>89000000</v>
      </c>
      <c r="D104" s="73" t="s">
        <v>192</v>
      </c>
      <c r="E104" s="73"/>
      <c r="F104" s="93">
        <v>44409</v>
      </c>
      <c r="G104" s="83">
        <v>9.94</v>
      </c>
      <c r="H104" s="86" t="s">
        <v>103</v>
      </c>
      <c r="I104" s="87">
        <v>4.8000000000000001E-2</v>
      </c>
      <c r="J104" s="87">
        <v>4.8500000000000008E-2</v>
      </c>
      <c r="K104" s="83">
        <v>5581000</v>
      </c>
      <c r="L104" s="85">
        <v>108.33330100000001</v>
      </c>
      <c r="M104" s="83">
        <v>6046.08151</v>
      </c>
      <c r="N104" s="73"/>
      <c r="O104" s="84">
        <f t="shared" si="1"/>
        <v>1.4479408879751507E-2</v>
      </c>
      <c r="P104" s="84">
        <f>M104/'סכום נכסי הקרן'!$C$42</f>
        <v>3.9467432962928487E-3</v>
      </c>
    </row>
    <row r="105" spans="2:16">
      <c r="B105" s="76" t="s">
        <v>396</v>
      </c>
      <c r="C105" s="73">
        <v>89010000</v>
      </c>
      <c r="D105" s="73" t="s">
        <v>192</v>
      </c>
      <c r="E105" s="73"/>
      <c r="F105" s="93">
        <v>44440</v>
      </c>
      <c r="G105" s="83">
        <v>10.029999999999998</v>
      </c>
      <c r="H105" s="86" t="s">
        <v>103</v>
      </c>
      <c r="I105" s="87">
        <v>4.8000000000000001E-2</v>
      </c>
      <c r="J105" s="87">
        <v>4.8499999999999995E-2</v>
      </c>
      <c r="K105" s="83">
        <v>10003000</v>
      </c>
      <c r="L105" s="85">
        <v>107.481909</v>
      </c>
      <c r="M105" s="83">
        <v>10751.4154</v>
      </c>
      <c r="N105" s="73"/>
      <c r="O105" s="84">
        <f t="shared" si="1"/>
        <v>2.5747939281860113E-2</v>
      </c>
      <c r="P105" s="84">
        <f>M105/'סכום נכסי הקרן'!$C$42</f>
        <v>7.0182773066203158E-3</v>
      </c>
    </row>
    <row r="106" spans="2:16">
      <c r="B106" s="76" t="s">
        <v>397</v>
      </c>
      <c r="C106" s="73">
        <v>89030000</v>
      </c>
      <c r="D106" s="73" t="s">
        <v>192</v>
      </c>
      <c r="E106" s="73"/>
      <c r="F106" s="93">
        <v>44501</v>
      </c>
      <c r="G106" s="83">
        <v>10.200000000000001</v>
      </c>
      <c r="H106" s="86" t="s">
        <v>103</v>
      </c>
      <c r="I106" s="87">
        <v>4.8000000000000001E-2</v>
      </c>
      <c r="J106" s="87">
        <v>4.8499999999999995E-2</v>
      </c>
      <c r="K106" s="83">
        <v>11993000</v>
      </c>
      <c r="L106" s="85">
        <v>106.114333</v>
      </c>
      <c r="M106" s="83">
        <v>12726.292009999999</v>
      </c>
      <c r="N106" s="73"/>
      <c r="O106" s="84">
        <f t="shared" si="1"/>
        <v>3.0477456387435414E-2</v>
      </c>
      <c r="P106" s="84">
        <f>M106/'סכום נכסי הקרן'!$C$42</f>
        <v>8.3074314486264247E-3</v>
      </c>
    </row>
    <row r="107" spans="2:16">
      <c r="B107" s="76" t="s">
        <v>398</v>
      </c>
      <c r="C107" s="73">
        <v>89040000</v>
      </c>
      <c r="D107" s="73" t="s">
        <v>192</v>
      </c>
      <c r="E107" s="73"/>
      <c r="F107" s="93">
        <v>44531</v>
      </c>
      <c r="G107" s="83">
        <v>10.280000000000001</v>
      </c>
      <c r="H107" s="86" t="s">
        <v>103</v>
      </c>
      <c r="I107" s="87">
        <v>4.8000000000000001E-2</v>
      </c>
      <c r="J107" s="87">
        <v>4.8500000000000008E-2</v>
      </c>
      <c r="K107" s="83">
        <v>6678000</v>
      </c>
      <c r="L107" s="85">
        <v>105.59249199999999</v>
      </c>
      <c r="M107" s="83">
        <v>7051.4666299999999</v>
      </c>
      <c r="N107" s="73"/>
      <c r="O107" s="84">
        <f t="shared" si="1"/>
        <v>1.6887147215733356E-2</v>
      </c>
      <c r="P107" s="84">
        <f>M107/'סכום נכסי הקרן'!$C$42</f>
        <v>4.6030356363795074E-3</v>
      </c>
    </row>
    <row r="108" spans="2:16">
      <c r="B108" s="76" t="s">
        <v>399</v>
      </c>
      <c r="C108" s="73">
        <v>89050000</v>
      </c>
      <c r="D108" s="73" t="s">
        <v>192</v>
      </c>
      <c r="E108" s="73"/>
      <c r="F108" s="93">
        <v>44563</v>
      </c>
      <c r="G108" s="83">
        <v>10.120000000000001</v>
      </c>
      <c r="H108" s="86" t="s">
        <v>103</v>
      </c>
      <c r="I108" s="87">
        <v>4.8000000000000001E-2</v>
      </c>
      <c r="J108" s="87">
        <v>4.8499999999999995E-2</v>
      </c>
      <c r="K108" s="83">
        <v>12207000</v>
      </c>
      <c r="L108" s="85">
        <v>107.79123800000001</v>
      </c>
      <c r="M108" s="83">
        <v>13158.07648</v>
      </c>
      <c r="N108" s="73"/>
      <c r="O108" s="84">
        <f t="shared" si="1"/>
        <v>3.151151189573715E-2</v>
      </c>
      <c r="P108" s="84">
        <f>M108/'סכום נכסי הקרן'!$C$42</f>
        <v>8.5892904443408014E-3</v>
      </c>
    </row>
    <row r="109" spans="2:16">
      <c r="B109" s="76" t="s">
        <v>400</v>
      </c>
      <c r="C109" s="73">
        <v>8287583</v>
      </c>
      <c r="D109" s="73" t="s">
        <v>192</v>
      </c>
      <c r="E109" s="73"/>
      <c r="F109" s="93">
        <v>40057</v>
      </c>
      <c r="G109" s="83">
        <v>1.5999999999999996</v>
      </c>
      <c r="H109" s="86" t="s">
        <v>103</v>
      </c>
      <c r="I109" s="87">
        <v>4.8000000000000001E-2</v>
      </c>
      <c r="J109" s="87">
        <v>4.8499999999999995E-2</v>
      </c>
      <c r="K109" s="83">
        <v>206000</v>
      </c>
      <c r="L109" s="85">
        <v>119.43081100000001</v>
      </c>
      <c r="M109" s="83">
        <v>246.02746999999999</v>
      </c>
      <c r="N109" s="73"/>
      <c r="O109" s="84">
        <f t="shared" si="1"/>
        <v>5.8919687534625994E-4</v>
      </c>
      <c r="P109" s="84">
        <f>M109/'סכום נכסי הקרן'!$C$42</f>
        <v>1.6060108788152773E-4</v>
      </c>
    </row>
    <row r="110" spans="2:16">
      <c r="B110" s="76" t="s">
        <v>401</v>
      </c>
      <c r="C110" s="73">
        <v>8287567</v>
      </c>
      <c r="D110" s="73" t="s">
        <v>192</v>
      </c>
      <c r="E110" s="73"/>
      <c r="F110" s="93">
        <v>39995</v>
      </c>
      <c r="G110" s="83">
        <v>1.4300000000000002</v>
      </c>
      <c r="H110" s="86" t="s">
        <v>103</v>
      </c>
      <c r="I110" s="87">
        <v>4.8000000000000001E-2</v>
      </c>
      <c r="J110" s="87">
        <v>4.8600000000000011E-2</v>
      </c>
      <c r="K110" s="83">
        <v>251000</v>
      </c>
      <c r="L110" s="85">
        <v>122.714837</v>
      </c>
      <c r="M110" s="83">
        <v>308.01423999999997</v>
      </c>
      <c r="N110" s="73"/>
      <c r="O110" s="84">
        <f t="shared" si="1"/>
        <v>7.3764538476192511E-4</v>
      </c>
      <c r="P110" s="84">
        <f>M110/'סכום נכסי הקרן'!$C$42</f>
        <v>2.0106462919365048E-4</v>
      </c>
    </row>
    <row r="111" spans="2:16">
      <c r="B111" s="76" t="s">
        <v>402</v>
      </c>
      <c r="C111" s="73">
        <v>8287575</v>
      </c>
      <c r="D111" s="73" t="s">
        <v>192</v>
      </c>
      <c r="E111" s="73"/>
      <c r="F111" s="93">
        <v>40027</v>
      </c>
      <c r="G111" s="83">
        <v>1.52</v>
      </c>
      <c r="H111" s="86" t="s">
        <v>103</v>
      </c>
      <c r="I111" s="87">
        <v>4.8000000000000001E-2</v>
      </c>
      <c r="J111" s="87">
        <v>4.8499999999999995E-2</v>
      </c>
      <c r="K111" s="83">
        <v>528000</v>
      </c>
      <c r="L111" s="85">
        <v>121.16321600000001</v>
      </c>
      <c r="M111" s="83">
        <v>639.74178000000006</v>
      </c>
      <c r="N111" s="73"/>
      <c r="O111" s="84">
        <f t="shared" si="1"/>
        <v>1.5320803721814256E-3</v>
      </c>
      <c r="P111" s="84">
        <f>M111/'סכום נכסי הקרן'!$C$42</f>
        <v>4.1760875658016964E-4</v>
      </c>
    </row>
    <row r="112" spans="2:16">
      <c r="B112" s="76" t="s">
        <v>403</v>
      </c>
      <c r="C112" s="73">
        <v>8287724</v>
      </c>
      <c r="D112" s="73" t="s">
        <v>192</v>
      </c>
      <c r="E112" s="73"/>
      <c r="F112" s="93">
        <v>40483</v>
      </c>
      <c r="G112" s="83">
        <v>2.6699999999999995</v>
      </c>
      <c r="H112" s="86" t="s">
        <v>103</v>
      </c>
      <c r="I112" s="87">
        <v>4.8000000000000001E-2</v>
      </c>
      <c r="J112" s="87">
        <v>4.8600000000000004E-2</v>
      </c>
      <c r="K112" s="83">
        <v>307000</v>
      </c>
      <c r="L112" s="85">
        <v>115.478544</v>
      </c>
      <c r="M112" s="83">
        <v>354.51913000000002</v>
      </c>
      <c r="N112" s="73"/>
      <c r="O112" s="84">
        <f t="shared" si="1"/>
        <v>8.4901724041821244E-4</v>
      </c>
      <c r="P112" s="84">
        <f>M112/'סכום נכסי הקרן'!$C$42</f>
        <v>2.3142195443790387E-4</v>
      </c>
    </row>
    <row r="113" spans="2:16">
      <c r="B113" s="76" t="s">
        <v>404</v>
      </c>
      <c r="C113" s="73">
        <v>8287732</v>
      </c>
      <c r="D113" s="73" t="s">
        <v>192</v>
      </c>
      <c r="E113" s="73"/>
      <c r="F113" s="93">
        <v>40513</v>
      </c>
      <c r="G113" s="83">
        <v>2.7499999999999996</v>
      </c>
      <c r="H113" s="86" t="s">
        <v>103</v>
      </c>
      <c r="I113" s="87">
        <v>4.8000000000000001E-2</v>
      </c>
      <c r="J113" s="87">
        <v>4.8499999999999995E-2</v>
      </c>
      <c r="K113" s="83">
        <v>2887000</v>
      </c>
      <c r="L113" s="85">
        <v>114.726405</v>
      </c>
      <c r="M113" s="83">
        <v>3312.1513100000002</v>
      </c>
      <c r="N113" s="73"/>
      <c r="O113" s="84">
        <f t="shared" si="1"/>
        <v>7.9320784891460366E-3</v>
      </c>
      <c r="P113" s="84">
        <f>M113/'סכום נכסי הקרן'!$C$42</f>
        <v>2.1620963854736513E-3</v>
      </c>
    </row>
    <row r="114" spans="2:16">
      <c r="B114" s="76" t="s">
        <v>405</v>
      </c>
      <c r="C114" s="73">
        <v>8287740</v>
      </c>
      <c r="D114" s="73" t="s">
        <v>192</v>
      </c>
      <c r="E114" s="73"/>
      <c r="F114" s="93">
        <v>40544</v>
      </c>
      <c r="G114" s="83">
        <v>2.77</v>
      </c>
      <c r="H114" s="86" t="s">
        <v>103</v>
      </c>
      <c r="I114" s="87">
        <v>4.8000000000000001E-2</v>
      </c>
      <c r="J114" s="87">
        <v>4.8499999999999995E-2</v>
      </c>
      <c r="K114" s="83">
        <v>1264000</v>
      </c>
      <c r="L114" s="85">
        <v>116.90676499999999</v>
      </c>
      <c r="M114" s="83">
        <v>1477.7015100000001</v>
      </c>
      <c r="N114" s="73"/>
      <c r="O114" s="84">
        <f t="shared" si="1"/>
        <v>3.5388613815621897E-3</v>
      </c>
      <c r="P114" s="84">
        <f>M114/'סכום נכסי הקרן'!$C$42</f>
        <v>9.646096432653486E-4</v>
      </c>
    </row>
    <row r="115" spans="2:16">
      <c r="B115" s="76" t="s">
        <v>406</v>
      </c>
      <c r="C115" s="73">
        <v>8287757</v>
      </c>
      <c r="D115" s="73" t="s">
        <v>192</v>
      </c>
      <c r="E115" s="73"/>
      <c r="F115" s="93">
        <v>40575</v>
      </c>
      <c r="G115" s="83">
        <v>2.85</v>
      </c>
      <c r="H115" s="86" t="s">
        <v>103</v>
      </c>
      <c r="I115" s="87">
        <v>4.8000000000000001E-2</v>
      </c>
      <c r="J115" s="87">
        <v>4.8499999999999995E-2</v>
      </c>
      <c r="K115" s="83">
        <v>568000</v>
      </c>
      <c r="L115" s="85">
        <v>116.015002</v>
      </c>
      <c r="M115" s="83">
        <v>658.96520999999996</v>
      </c>
      <c r="N115" s="73"/>
      <c r="O115" s="84">
        <f t="shared" si="1"/>
        <v>1.578117446372521E-3</v>
      </c>
      <c r="P115" s="84">
        <f>M115/'סכום נכסי הקרן'!$C$42</f>
        <v>4.301573706467793E-4</v>
      </c>
    </row>
    <row r="116" spans="2:16">
      <c r="B116" s="76" t="s">
        <v>407</v>
      </c>
      <c r="C116" s="73">
        <v>8287765</v>
      </c>
      <c r="D116" s="73" t="s">
        <v>192</v>
      </c>
      <c r="E116" s="73"/>
      <c r="F116" s="93">
        <v>40603</v>
      </c>
      <c r="G116" s="83">
        <v>2.9299999999999993</v>
      </c>
      <c r="H116" s="86" t="s">
        <v>103</v>
      </c>
      <c r="I116" s="87">
        <v>4.8000000000000001E-2</v>
      </c>
      <c r="J116" s="87">
        <v>4.8600000000000004E-2</v>
      </c>
      <c r="K116" s="83">
        <v>829000</v>
      </c>
      <c r="L116" s="85">
        <v>115.31996700000001</v>
      </c>
      <c r="M116" s="83">
        <v>956.00252999999998</v>
      </c>
      <c r="N116" s="73"/>
      <c r="O116" s="84">
        <f t="shared" si="1"/>
        <v>2.2894748440046926E-3</v>
      </c>
      <c r="P116" s="84">
        <f>M116/'סכום נכסי הקרן'!$C$42</f>
        <v>6.2405651830461386E-4</v>
      </c>
    </row>
    <row r="117" spans="2:16">
      <c r="B117" s="76" t="s">
        <v>408</v>
      </c>
      <c r="C117" s="73">
        <v>8287773</v>
      </c>
      <c r="D117" s="73" t="s">
        <v>192</v>
      </c>
      <c r="E117" s="73"/>
      <c r="F117" s="93">
        <v>40634</v>
      </c>
      <c r="G117" s="83">
        <v>3.0199999999999996</v>
      </c>
      <c r="H117" s="86" t="s">
        <v>103</v>
      </c>
      <c r="I117" s="87">
        <v>4.8000000000000001E-2</v>
      </c>
      <c r="J117" s="87">
        <v>4.8599999999999997E-2</v>
      </c>
      <c r="K117" s="83">
        <v>522000</v>
      </c>
      <c r="L117" s="85">
        <v>114.527328</v>
      </c>
      <c r="M117" s="83">
        <v>597.83265000000006</v>
      </c>
      <c r="N117" s="73"/>
      <c r="O117" s="84">
        <f t="shared" si="1"/>
        <v>1.4317146347925065E-3</v>
      </c>
      <c r="P117" s="84">
        <f>M117/'סכום נכסי הקרן'!$C$42</f>
        <v>3.9025143802477269E-4</v>
      </c>
    </row>
    <row r="118" spans="2:16">
      <c r="B118" s="76" t="s">
        <v>409</v>
      </c>
      <c r="C118" s="73">
        <v>8287781</v>
      </c>
      <c r="D118" s="73" t="s">
        <v>192</v>
      </c>
      <c r="E118" s="73"/>
      <c r="F118" s="93">
        <v>40664</v>
      </c>
      <c r="G118" s="83">
        <v>3.0999999999999996</v>
      </c>
      <c r="H118" s="86" t="s">
        <v>103</v>
      </c>
      <c r="I118" s="87">
        <v>4.8000000000000001E-2</v>
      </c>
      <c r="J118" s="87">
        <v>4.8599999999999997E-2</v>
      </c>
      <c r="K118" s="83">
        <v>254000</v>
      </c>
      <c r="L118" s="85">
        <v>113.85623200000001</v>
      </c>
      <c r="M118" s="83">
        <v>289.19483000000002</v>
      </c>
      <c r="N118" s="73"/>
      <c r="O118" s="84">
        <f t="shared" si="1"/>
        <v>6.9257587456511614E-4</v>
      </c>
      <c r="P118" s="84">
        <f>M118/'סכום נכסי הקרן'!$C$42</f>
        <v>1.8877975011373112E-4</v>
      </c>
    </row>
    <row r="119" spans="2:16">
      <c r="B119" s="76" t="s">
        <v>410</v>
      </c>
      <c r="C119" s="73">
        <v>8287815</v>
      </c>
      <c r="D119" s="73" t="s">
        <v>192</v>
      </c>
      <c r="E119" s="73"/>
      <c r="F119" s="93">
        <v>40756</v>
      </c>
      <c r="G119" s="83">
        <v>3.2699999999999996</v>
      </c>
      <c r="H119" s="86" t="s">
        <v>103</v>
      </c>
      <c r="I119" s="87">
        <v>4.8000000000000001E-2</v>
      </c>
      <c r="J119" s="87">
        <v>4.8499999999999995E-2</v>
      </c>
      <c r="K119" s="83">
        <v>798000</v>
      </c>
      <c r="L119" s="85">
        <v>113.55022099999999</v>
      </c>
      <c r="M119" s="83">
        <v>906.13076000000001</v>
      </c>
      <c r="N119" s="73"/>
      <c r="O119" s="84">
        <f t="shared" si="1"/>
        <v>2.1700398433033997E-3</v>
      </c>
      <c r="P119" s="84">
        <f>M119/'סכום נכסי הקרן'!$C$42</f>
        <v>5.9150137104167885E-4</v>
      </c>
    </row>
    <row r="120" spans="2:16">
      <c r="B120" s="76" t="s">
        <v>411</v>
      </c>
      <c r="C120" s="73">
        <v>8287849</v>
      </c>
      <c r="D120" s="73" t="s">
        <v>192</v>
      </c>
      <c r="E120" s="73"/>
      <c r="F120" s="93">
        <v>40848</v>
      </c>
      <c r="G120" s="83">
        <v>3.52</v>
      </c>
      <c r="H120" s="86" t="s">
        <v>103</v>
      </c>
      <c r="I120" s="87">
        <v>4.8000000000000001E-2</v>
      </c>
      <c r="J120" s="87">
        <v>4.8499999999999995E-2</v>
      </c>
      <c r="K120" s="83">
        <v>433000</v>
      </c>
      <c r="L120" s="85">
        <v>112.20899799999999</v>
      </c>
      <c r="M120" s="83">
        <v>485.86496</v>
      </c>
      <c r="N120" s="73"/>
      <c r="O120" s="84">
        <f t="shared" si="1"/>
        <v>1.1635697276903088E-3</v>
      </c>
      <c r="P120" s="84">
        <f>M120/'סכום נכסי הקרן'!$C$42</f>
        <v>3.1716149883391053E-4</v>
      </c>
    </row>
    <row r="121" spans="2:16">
      <c r="B121" s="76" t="s">
        <v>412</v>
      </c>
      <c r="C121" s="73">
        <v>8287872</v>
      </c>
      <c r="D121" s="73" t="s">
        <v>192</v>
      </c>
      <c r="E121" s="73"/>
      <c r="F121" s="93">
        <v>40940</v>
      </c>
      <c r="G121" s="83">
        <v>3.69</v>
      </c>
      <c r="H121" s="86" t="s">
        <v>103</v>
      </c>
      <c r="I121" s="87">
        <v>4.8000000000000001E-2</v>
      </c>
      <c r="J121" s="87">
        <v>4.8499999999999995E-2</v>
      </c>
      <c r="K121" s="83">
        <v>813000</v>
      </c>
      <c r="L121" s="85">
        <v>113.555752</v>
      </c>
      <c r="M121" s="83">
        <v>923.20826</v>
      </c>
      <c r="N121" s="73"/>
      <c r="O121" s="84">
        <f t="shared" si="1"/>
        <v>2.2109377545761763E-3</v>
      </c>
      <c r="P121" s="84">
        <f>M121/'סכום נכסי הקרן'!$C$42</f>
        <v>6.0264917123771706E-4</v>
      </c>
    </row>
    <row r="122" spans="2:16">
      <c r="B122" s="76" t="s">
        <v>413</v>
      </c>
      <c r="C122" s="73">
        <v>71116727</v>
      </c>
      <c r="D122" s="73" t="s">
        <v>192</v>
      </c>
      <c r="E122" s="73"/>
      <c r="F122" s="93">
        <v>40969</v>
      </c>
      <c r="G122" s="83">
        <v>3.7699999999999996</v>
      </c>
      <c r="H122" s="86" t="s">
        <v>103</v>
      </c>
      <c r="I122" s="87">
        <v>4.8000000000000001E-2</v>
      </c>
      <c r="J122" s="87">
        <v>4.8599999999999997E-2</v>
      </c>
      <c r="K122" s="83">
        <v>2313000</v>
      </c>
      <c r="L122" s="85">
        <v>113.074198</v>
      </c>
      <c r="M122" s="83">
        <v>2615.4062100000001</v>
      </c>
      <c r="N122" s="73"/>
      <c r="O122" s="84">
        <f t="shared" si="1"/>
        <v>6.2634841820435917E-3</v>
      </c>
      <c r="P122" s="84">
        <f>M122/'סכום נכסי הקרן'!$C$42</f>
        <v>1.7072771694075599E-3</v>
      </c>
    </row>
    <row r="123" spans="2:16">
      <c r="B123" s="76" t="s">
        <v>414</v>
      </c>
      <c r="C123" s="73">
        <v>87890</v>
      </c>
      <c r="D123" s="73" t="s">
        <v>192</v>
      </c>
      <c r="E123" s="73"/>
      <c r="F123" s="93">
        <v>41000</v>
      </c>
      <c r="G123" s="83">
        <v>3.85</v>
      </c>
      <c r="H123" s="86" t="s">
        <v>103</v>
      </c>
      <c r="I123" s="87">
        <v>4.8000000000000001E-2</v>
      </c>
      <c r="J123" s="87">
        <v>4.8600000000000011E-2</v>
      </c>
      <c r="K123" s="83">
        <v>593000</v>
      </c>
      <c r="L123" s="85">
        <v>112.654465</v>
      </c>
      <c r="M123" s="83">
        <v>668.04097999999999</v>
      </c>
      <c r="N123" s="73"/>
      <c r="O123" s="84">
        <f t="shared" si="1"/>
        <v>1.5998524799659703E-3</v>
      </c>
      <c r="P123" s="84">
        <f>M123/'סכום נכסי הקרן'!$C$42</f>
        <v>4.360818250801096E-4</v>
      </c>
    </row>
    <row r="124" spans="2:16">
      <c r="B124" s="76" t="s">
        <v>415</v>
      </c>
      <c r="C124" s="73">
        <v>71121438</v>
      </c>
      <c r="D124" s="73" t="s">
        <v>192</v>
      </c>
      <c r="E124" s="73"/>
      <c r="F124" s="93">
        <v>41640</v>
      </c>
      <c r="G124" s="83">
        <v>5.169999999999999</v>
      </c>
      <c r="H124" s="86" t="s">
        <v>103</v>
      </c>
      <c r="I124" s="87">
        <v>4.8000000000000001E-2</v>
      </c>
      <c r="J124" s="87">
        <v>4.8499999999999995E-2</v>
      </c>
      <c r="K124" s="83">
        <v>1306000</v>
      </c>
      <c r="L124" s="85">
        <v>110.269395</v>
      </c>
      <c r="M124" s="83">
        <v>1440.1183000000001</v>
      </c>
      <c r="N124" s="73"/>
      <c r="O124" s="84">
        <f t="shared" si="1"/>
        <v>3.4488555383224806E-3</v>
      </c>
      <c r="P124" s="84">
        <f>M124/'סכום נכסי הקרן'!$C$42</f>
        <v>9.4007618603766615E-4</v>
      </c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10" t="s">
        <v>88</v>
      </c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10" t="s">
        <v>161</v>
      </c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10" t="s">
        <v>169</v>
      </c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116</v>
      </c>
      <c r="C1" s="67" t="s" vm="1">
        <v>187</v>
      </c>
    </row>
    <row r="2" spans="2:19">
      <c r="B2" s="46" t="s">
        <v>115</v>
      </c>
      <c r="C2" s="67" t="s">
        <v>188</v>
      </c>
    </row>
    <row r="3" spans="2:19">
      <c r="B3" s="46" t="s">
        <v>117</v>
      </c>
      <c r="C3" s="67" t="s">
        <v>189</v>
      </c>
    </row>
    <row r="4" spans="2:19">
      <c r="B4" s="46" t="s">
        <v>118</v>
      </c>
      <c r="C4" s="67">
        <v>2112</v>
      </c>
    </row>
    <row r="6" spans="2:19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19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19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29" t="s">
        <v>163</v>
      </c>
      <c r="O8" s="29" t="s">
        <v>162</v>
      </c>
      <c r="P8" s="29" t="s">
        <v>87</v>
      </c>
      <c r="Q8" s="29" t="s">
        <v>42</v>
      </c>
      <c r="R8" s="29" t="s">
        <v>119</v>
      </c>
      <c r="S8" s="30" t="s">
        <v>121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</row>
    <row r="11" spans="2:19" s="4" customFormat="1" ht="18" customHeight="1">
      <c r="B11" s="107" t="s">
        <v>577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116</v>
      </c>
      <c r="C1" s="67" t="s" vm="1">
        <v>187</v>
      </c>
    </row>
    <row r="2" spans="2:30">
      <c r="B2" s="46" t="s">
        <v>115</v>
      </c>
      <c r="C2" s="67" t="s">
        <v>188</v>
      </c>
    </row>
    <row r="3" spans="2:30">
      <c r="B3" s="46" t="s">
        <v>117</v>
      </c>
      <c r="C3" s="67" t="s">
        <v>189</v>
      </c>
    </row>
    <row r="4" spans="2:30">
      <c r="B4" s="46" t="s">
        <v>118</v>
      </c>
      <c r="C4" s="67">
        <v>2112</v>
      </c>
    </row>
    <row r="6" spans="2:30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30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30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58" t="s">
        <v>163</v>
      </c>
      <c r="O8" s="29" t="s">
        <v>162</v>
      </c>
      <c r="P8" s="29" t="s">
        <v>87</v>
      </c>
      <c r="Q8" s="29" t="s">
        <v>42</v>
      </c>
      <c r="R8" s="29" t="s">
        <v>119</v>
      </c>
      <c r="S8" s="30" t="s">
        <v>121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170</v>
      </c>
      <c r="O9" s="31"/>
      <c r="P9" s="31" t="s">
        <v>166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  <c r="AA10" s="1"/>
    </row>
    <row r="11" spans="2:30" s="4" customFormat="1" ht="18" customHeight="1">
      <c r="B11" s="107" t="s">
        <v>584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  <c r="AA11" s="1"/>
      <c r="AD11" s="1"/>
    </row>
    <row r="12" spans="2:30" ht="17.25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1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1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2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4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116</v>
      </c>
      <c r="C1" s="67" t="s" vm="1">
        <v>187</v>
      </c>
    </row>
    <row r="2" spans="2:49">
      <c r="B2" s="46" t="s">
        <v>115</v>
      </c>
      <c r="C2" s="67" t="s">
        <v>188</v>
      </c>
    </row>
    <row r="3" spans="2:49">
      <c r="B3" s="46" t="s">
        <v>117</v>
      </c>
      <c r="C3" s="67" t="s">
        <v>189</v>
      </c>
    </row>
    <row r="4" spans="2:49">
      <c r="B4" s="46" t="s">
        <v>118</v>
      </c>
      <c r="C4" s="67">
        <v>2112</v>
      </c>
    </row>
    <row r="6" spans="2:49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49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49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79</v>
      </c>
      <c r="H8" s="29" t="s">
        <v>163</v>
      </c>
      <c r="I8" s="29" t="s">
        <v>162</v>
      </c>
      <c r="J8" s="29" t="s">
        <v>87</v>
      </c>
      <c r="K8" s="29" t="s">
        <v>42</v>
      </c>
      <c r="L8" s="29" t="s">
        <v>119</v>
      </c>
      <c r="M8" s="30" t="s">
        <v>121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170</v>
      </c>
      <c r="I9" s="31"/>
      <c r="J9" s="31" t="s">
        <v>166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579</v>
      </c>
      <c r="C11" s="88"/>
      <c r="D11" s="88"/>
      <c r="E11" s="88"/>
      <c r="F11" s="88"/>
      <c r="G11" s="88"/>
      <c r="H11" s="88"/>
      <c r="I11" s="88"/>
      <c r="J11" s="108">
        <v>0</v>
      </c>
      <c r="K11" s="8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74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78.75">
      <c r="B8" s="21" t="s">
        <v>92</v>
      </c>
      <c r="C8" s="29" t="s">
        <v>33</v>
      </c>
      <c r="D8" s="29" t="s">
        <v>79</v>
      </c>
      <c r="E8" s="29" t="s">
        <v>80</v>
      </c>
      <c r="F8" s="29" t="s">
        <v>163</v>
      </c>
      <c r="G8" s="29" t="s">
        <v>162</v>
      </c>
      <c r="H8" s="29" t="s">
        <v>87</v>
      </c>
      <c r="I8" s="29" t="s">
        <v>42</v>
      </c>
      <c r="J8" s="29" t="s">
        <v>119</v>
      </c>
      <c r="K8" s="30" t="s">
        <v>121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170</v>
      </c>
      <c r="G9" s="31"/>
      <c r="H9" s="31" t="s">
        <v>166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585</v>
      </c>
      <c r="C11" s="88"/>
      <c r="D11" s="88"/>
      <c r="E11" s="88"/>
      <c r="F11" s="88"/>
      <c r="G11" s="88"/>
      <c r="H11" s="108">
        <v>0</v>
      </c>
      <c r="I11" s="88"/>
      <c r="J11" s="109">
        <v>0</v>
      </c>
      <c r="K11" s="109">
        <v>0</v>
      </c>
    </row>
    <row r="12" spans="2:11" ht="21" customHeight="1">
      <c r="B12" s="110" t="s">
        <v>88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10" t="s">
        <v>161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10" t="s">
        <v>169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42</v>
      </c>
      <c r="K8" s="29" t="s">
        <v>119</v>
      </c>
      <c r="L8" s="30" t="s">
        <v>121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581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ht="21" customHeight="1">
      <c r="B12" s="103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3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3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116</v>
      </c>
      <c r="C1" s="67" t="s" vm="1">
        <v>187</v>
      </c>
    </row>
    <row r="2" spans="2:12">
      <c r="B2" s="46" t="s">
        <v>115</v>
      </c>
      <c r="C2" s="67" t="s">
        <v>188</v>
      </c>
    </row>
    <row r="3" spans="2:12">
      <c r="B3" s="46" t="s">
        <v>117</v>
      </c>
      <c r="C3" s="67" t="s">
        <v>189</v>
      </c>
    </row>
    <row r="4" spans="2:12">
      <c r="B4" s="46" t="s">
        <v>118</v>
      </c>
      <c r="C4" s="67">
        <v>2112</v>
      </c>
    </row>
    <row r="6" spans="2:12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76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42</v>
      </c>
      <c r="K8" s="29" t="s">
        <v>119</v>
      </c>
      <c r="L8" s="30" t="s">
        <v>121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582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ht="19.5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9.5703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77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63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163</v>
      </c>
      <c r="H8" s="29" t="s">
        <v>162</v>
      </c>
      <c r="I8" s="29" t="s">
        <v>87</v>
      </c>
      <c r="J8" s="29" t="s">
        <v>119</v>
      </c>
      <c r="K8" s="30" t="s">
        <v>121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170</v>
      </c>
      <c r="H9" s="15"/>
      <c r="I9" s="15" t="s">
        <v>166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35</v>
      </c>
      <c r="C11" s="69"/>
      <c r="D11" s="69"/>
      <c r="E11" s="69"/>
      <c r="F11" s="69"/>
      <c r="G11" s="77"/>
      <c r="H11" s="79"/>
      <c r="I11" s="77">
        <v>-12871.11845</v>
      </c>
      <c r="J11" s="78">
        <f>IFERROR(I11/$I$11,0)</f>
        <v>1</v>
      </c>
      <c r="K11" s="78">
        <f>I11/'סכום נכסי הקרן'!$C$42</f>
        <v>-8.4019708259488388E-3</v>
      </c>
    </row>
    <row r="12" spans="2:11" ht="19.5" customHeight="1">
      <c r="B12" s="70" t="s">
        <v>27</v>
      </c>
      <c r="C12" s="71"/>
      <c r="D12" s="71"/>
      <c r="E12" s="71"/>
      <c r="F12" s="71"/>
      <c r="G12" s="80"/>
      <c r="H12" s="82"/>
      <c r="I12" s="80">
        <v>-12871.11845</v>
      </c>
      <c r="J12" s="81">
        <f t="shared" ref="J12:J75" si="0">IFERROR(I12/$I$11,0)</f>
        <v>1</v>
      </c>
      <c r="K12" s="81">
        <f>I12/'סכום נכסי הקרן'!$C$42</f>
        <v>-8.4019708259488388E-3</v>
      </c>
    </row>
    <row r="13" spans="2:11">
      <c r="B13" s="89" t="s">
        <v>416</v>
      </c>
      <c r="C13" s="71"/>
      <c r="D13" s="71"/>
      <c r="E13" s="71"/>
      <c r="F13" s="71"/>
      <c r="G13" s="80"/>
      <c r="H13" s="82"/>
      <c r="I13" s="80">
        <v>-13217.5052</v>
      </c>
      <c r="J13" s="81">
        <f t="shared" si="0"/>
        <v>1.0269119386435295</v>
      </c>
      <c r="K13" s="81">
        <f>I13/'סכום נכסי הקרן'!$C$42</f>
        <v>-8.6280841493014977E-3</v>
      </c>
    </row>
    <row r="14" spans="2:11">
      <c r="B14" s="76" t="s">
        <v>417</v>
      </c>
      <c r="C14" s="73" t="s">
        <v>418</v>
      </c>
      <c r="D14" s="86" t="s">
        <v>302</v>
      </c>
      <c r="E14" s="86" t="s">
        <v>102</v>
      </c>
      <c r="F14" s="93">
        <v>44655</v>
      </c>
      <c r="G14" s="83">
        <v>102506938</v>
      </c>
      <c r="H14" s="85">
        <v>-10.88087</v>
      </c>
      <c r="I14" s="83">
        <v>-11153.646500000001</v>
      </c>
      <c r="J14" s="84">
        <f t="shared" si="0"/>
        <v>0.86656389212236651</v>
      </c>
      <c r="K14" s="84">
        <f>I14/'סכום נכסי הקרן'!$C$42</f>
        <v>-7.2808445404327991E-3</v>
      </c>
    </row>
    <row r="15" spans="2:11">
      <c r="B15" s="76" t="s">
        <v>419</v>
      </c>
      <c r="C15" s="73" t="s">
        <v>420</v>
      </c>
      <c r="D15" s="86" t="s">
        <v>302</v>
      </c>
      <c r="E15" s="86" t="s">
        <v>102</v>
      </c>
      <c r="F15" s="93">
        <v>44790</v>
      </c>
      <c r="G15" s="83">
        <v>3218800</v>
      </c>
      <c r="H15" s="85">
        <v>-9.3031559999999995</v>
      </c>
      <c r="I15" s="83">
        <v>-299.45</v>
      </c>
      <c r="J15" s="84">
        <f t="shared" si="0"/>
        <v>2.3265266430672931E-2</v>
      </c>
      <c r="K15" s="84">
        <f>I15/'סכום נכסי הקרן'!$C$42</f>
        <v>-1.954740898084408E-4</v>
      </c>
    </row>
    <row r="16" spans="2:11" s="6" customFormat="1">
      <c r="B16" s="76" t="s">
        <v>421</v>
      </c>
      <c r="C16" s="73" t="s">
        <v>422</v>
      </c>
      <c r="D16" s="86" t="s">
        <v>302</v>
      </c>
      <c r="E16" s="86" t="s">
        <v>102</v>
      </c>
      <c r="F16" s="93">
        <v>44784</v>
      </c>
      <c r="G16" s="83">
        <v>2905650</v>
      </c>
      <c r="H16" s="85">
        <v>-8.9747559999999993</v>
      </c>
      <c r="I16" s="83">
        <v>-260.77499999999998</v>
      </c>
      <c r="J16" s="84">
        <f t="shared" si="0"/>
        <v>2.0260477052792564E-2</v>
      </c>
      <c r="K16" s="84">
        <f>I16/'סכום נכסי הקרן'!$C$42</f>
        <v>-1.7022793711736901E-4</v>
      </c>
    </row>
    <row r="17" spans="2:11" s="6" customFormat="1">
      <c r="B17" s="76" t="s">
        <v>423</v>
      </c>
      <c r="C17" s="73" t="s">
        <v>424</v>
      </c>
      <c r="D17" s="86" t="s">
        <v>302</v>
      </c>
      <c r="E17" s="86" t="s">
        <v>102</v>
      </c>
      <c r="F17" s="93">
        <v>44798</v>
      </c>
      <c r="G17" s="83">
        <v>11437650</v>
      </c>
      <c r="H17" s="85">
        <v>-7.6608830000000001</v>
      </c>
      <c r="I17" s="83">
        <v>-876.22500000000002</v>
      </c>
      <c r="J17" s="84">
        <f t="shared" si="0"/>
        <v>6.8076834457226218E-2</v>
      </c>
      <c r="K17" s="84">
        <f>I17/'סכום נכסי הקרן'!$C$42</f>
        <v>-5.7197957703256324E-4</v>
      </c>
    </row>
    <row r="18" spans="2:11" s="6" customFormat="1">
      <c r="B18" s="76" t="s">
        <v>425</v>
      </c>
      <c r="C18" s="73" t="s">
        <v>426</v>
      </c>
      <c r="D18" s="86" t="s">
        <v>302</v>
      </c>
      <c r="E18" s="86" t="s">
        <v>102</v>
      </c>
      <c r="F18" s="93">
        <v>44711</v>
      </c>
      <c r="G18" s="83">
        <v>2614960</v>
      </c>
      <c r="H18" s="85">
        <v>-7.6345340000000004</v>
      </c>
      <c r="I18" s="83">
        <v>-199.64</v>
      </c>
      <c r="J18" s="84">
        <f t="shared" si="0"/>
        <v>1.5510695575954395E-2</v>
      </c>
      <c r="K18" s="84">
        <f>I18/'סכום נכסי הקרן'!$C$42</f>
        <v>-1.3032041171934252E-4</v>
      </c>
    </row>
    <row r="19" spans="2:11">
      <c r="B19" s="76" t="s">
        <v>427</v>
      </c>
      <c r="C19" s="73" t="s">
        <v>428</v>
      </c>
      <c r="D19" s="86" t="s">
        <v>302</v>
      </c>
      <c r="E19" s="86" t="s">
        <v>102</v>
      </c>
      <c r="F19" s="93">
        <v>44678</v>
      </c>
      <c r="G19" s="83">
        <v>3925680</v>
      </c>
      <c r="H19" s="85">
        <v>-7.5456989999999999</v>
      </c>
      <c r="I19" s="83">
        <v>-296.22000000000003</v>
      </c>
      <c r="J19" s="84">
        <f t="shared" si="0"/>
        <v>2.3014316988124683E-2</v>
      </c>
      <c r="K19" s="84">
        <f>I19/'סכום נכסי הקרן'!$C$42</f>
        <v>-1.9336561991336232E-4</v>
      </c>
    </row>
    <row r="20" spans="2:11">
      <c r="B20" s="76" t="s">
        <v>429</v>
      </c>
      <c r="C20" s="73" t="s">
        <v>430</v>
      </c>
      <c r="D20" s="86" t="s">
        <v>302</v>
      </c>
      <c r="E20" s="86" t="s">
        <v>102</v>
      </c>
      <c r="F20" s="93">
        <v>44782</v>
      </c>
      <c r="G20" s="83">
        <v>2291660</v>
      </c>
      <c r="H20" s="85">
        <v>-7.4668580000000002</v>
      </c>
      <c r="I20" s="83">
        <v>-171.11500000000001</v>
      </c>
      <c r="J20" s="84">
        <f t="shared" si="0"/>
        <v>1.3294493455617295E-2</v>
      </c>
      <c r="K20" s="84">
        <f>I20/'סכום נכסי הקרן'!$C$42</f>
        <v>-1.1169994615986426E-4</v>
      </c>
    </row>
    <row r="21" spans="2:11">
      <c r="B21" s="76" t="s">
        <v>431</v>
      </c>
      <c r="C21" s="73" t="s">
        <v>432</v>
      </c>
      <c r="D21" s="86" t="s">
        <v>302</v>
      </c>
      <c r="E21" s="86" t="s">
        <v>102</v>
      </c>
      <c r="F21" s="93">
        <v>44679</v>
      </c>
      <c r="G21" s="83">
        <v>1639000</v>
      </c>
      <c r="H21" s="85">
        <v>-7.3291639999999996</v>
      </c>
      <c r="I21" s="83">
        <v>-120.125</v>
      </c>
      <c r="J21" s="84">
        <f t="shared" si="0"/>
        <v>9.3329107696930574E-3</v>
      </c>
      <c r="K21" s="84">
        <f>I21/'סכום נכסי הקרן'!$C$42</f>
        <v>-7.8414844008144771E-5</v>
      </c>
    </row>
    <row r="22" spans="2:11">
      <c r="B22" s="76" t="s">
        <v>433</v>
      </c>
      <c r="C22" s="73" t="s">
        <v>434</v>
      </c>
      <c r="D22" s="86" t="s">
        <v>302</v>
      </c>
      <c r="E22" s="86" t="s">
        <v>102</v>
      </c>
      <c r="F22" s="93">
        <v>44679</v>
      </c>
      <c r="G22" s="83">
        <v>12137110</v>
      </c>
      <c r="H22" s="85">
        <v>-7.2539100000000003</v>
      </c>
      <c r="I22" s="83">
        <v>-880.41499999999996</v>
      </c>
      <c r="J22" s="84">
        <f t="shared" si="0"/>
        <v>6.8402369492606141E-2</v>
      </c>
      <c r="K22" s="84">
        <f>I22/'סכום נכסי הקרן'!$C$42</f>
        <v>-5.7471471290264961E-4</v>
      </c>
    </row>
    <row r="23" spans="2:11">
      <c r="B23" s="76" t="s">
        <v>435</v>
      </c>
      <c r="C23" s="73" t="s">
        <v>436</v>
      </c>
      <c r="D23" s="86" t="s">
        <v>302</v>
      </c>
      <c r="E23" s="86" t="s">
        <v>102</v>
      </c>
      <c r="F23" s="93">
        <v>44711</v>
      </c>
      <c r="G23" s="83">
        <v>5909040</v>
      </c>
      <c r="H23" s="85">
        <v>-7.172231</v>
      </c>
      <c r="I23" s="83">
        <v>-423.81</v>
      </c>
      <c r="J23" s="84">
        <f t="shared" si="0"/>
        <v>3.2927208435409902E-2</v>
      </c>
      <c r="K23" s="84">
        <f>I23/'סכום נכסי הקרן'!$C$42</f>
        <v>-2.7665344465425045E-4</v>
      </c>
    </row>
    <row r="24" spans="2:11">
      <c r="B24" s="76" t="s">
        <v>437</v>
      </c>
      <c r="C24" s="73" t="s">
        <v>438</v>
      </c>
      <c r="D24" s="86" t="s">
        <v>302</v>
      </c>
      <c r="E24" s="86" t="s">
        <v>102</v>
      </c>
      <c r="F24" s="93">
        <v>44705</v>
      </c>
      <c r="G24" s="83">
        <v>4943250</v>
      </c>
      <c r="H24" s="85">
        <v>-6.7592169999999996</v>
      </c>
      <c r="I24" s="83">
        <v>-334.125</v>
      </c>
      <c r="J24" s="84">
        <f t="shared" si="0"/>
        <v>2.5959282505087972E-2</v>
      </c>
      <c r="K24" s="84">
        <f>I24/'סכום נכסי הקרן'!$C$42</f>
        <v>-2.1810913427031321E-4</v>
      </c>
    </row>
    <row r="25" spans="2:11">
      <c r="B25" s="76" t="s">
        <v>439</v>
      </c>
      <c r="C25" s="73" t="s">
        <v>440</v>
      </c>
      <c r="D25" s="86" t="s">
        <v>302</v>
      </c>
      <c r="E25" s="86" t="s">
        <v>102</v>
      </c>
      <c r="F25" s="93">
        <v>44706</v>
      </c>
      <c r="G25" s="83">
        <v>1984200</v>
      </c>
      <c r="H25" s="85">
        <v>-6.3879650000000003</v>
      </c>
      <c r="I25" s="83">
        <v>-126.75</v>
      </c>
      <c r="J25" s="84">
        <f t="shared" si="0"/>
        <v>9.8476290535575023E-3</v>
      </c>
      <c r="K25" s="84">
        <f>I25/'סכום נכסי הקרן'!$C$42</f>
        <v>-8.2739492012756297E-5</v>
      </c>
    </row>
    <row r="26" spans="2:11">
      <c r="B26" s="76" t="s">
        <v>441</v>
      </c>
      <c r="C26" s="73" t="s">
        <v>442</v>
      </c>
      <c r="D26" s="86" t="s">
        <v>302</v>
      </c>
      <c r="E26" s="86" t="s">
        <v>102</v>
      </c>
      <c r="F26" s="93">
        <v>44704</v>
      </c>
      <c r="G26" s="83">
        <v>4964400</v>
      </c>
      <c r="H26" s="85">
        <v>-6.3043870000000002</v>
      </c>
      <c r="I26" s="83">
        <v>-312.97500000000002</v>
      </c>
      <c r="J26" s="84">
        <f t="shared" si="0"/>
        <v>2.4316068663015063E-2</v>
      </c>
      <c r="K26" s="84">
        <f>I26/'סכום נכסי הקרן'!$C$42</f>
        <v>-2.0430289950842134E-4</v>
      </c>
    </row>
    <row r="27" spans="2:11">
      <c r="B27" s="76" t="s">
        <v>443</v>
      </c>
      <c r="C27" s="73" t="s">
        <v>444</v>
      </c>
      <c r="D27" s="86" t="s">
        <v>302</v>
      </c>
      <c r="E27" s="86" t="s">
        <v>102</v>
      </c>
      <c r="F27" s="93">
        <v>44707</v>
      </c>
      <c r="G27" s="83">
        <v>2649200</v>
      </c>
      <c r="H27" s="85">
        <v>-6.2433940000000003</v>
      </c>
      <c r="I27" s="83">
        <v>-165.4</v>
      </c>
      <c r="J27" s="84">
        <f t="shared" si="0"/>
        <v>1.285047609829121E-2</v>
      </c>
      <c r="K27" s="84">
        <f>I27/'סכום נכסי הקרן'!$C$42</f>
        <v>-1.079693252773956E-4</v>
      </c>
    </row>
    <row r="28" spans="2:11">
      <c r="B28" s="76" t="s">
        <v>445</v>
      </c>
      <c r="C28" s="73" t="s">
        <v>446</v>
      </c>
      <c r="D28" s="86" t="s">
        <v>302</v>
      </c>
      <c r="E28" s="86" t="s">
        <v>102</v>
      </c>
      <c r="F28" s="93">
        <v>44817</v>
      </c>
      <c r="G28" s="83">
        <v>1998300</v>
      </c>
      <c r="H28" s="85">
        <v>-5.6372920000000004</v>
      </c>
      <c r="I28" s="83">
        <v>-112.65</v>
      </c>
      <c r="J28" s="84">
        <f t="shared" si="0"/>
        <v>8.7521531588422297E-3</v>
      </c>
      <c r="K28" s="84">
        <f>I28/'סכום נכסי הקרן'!$C$42</f>
        <v>-7.353533550482838E-5</v>
      </c>
    </row>
    <row r="29" spans="2:11">
      <c r="B29" s="76" t="s">
        <v>447</v>
      </c>
      <c r="C29" s="73" t="s">
        <v>448</v>
      </c>
      <c r="D29" s="86" t="s">
        <v>302</v>
      </c>
      <c r="E29" s="86" t="s">
        <v>102</v>
      </c>
      <c r="F29" s="93">
        <v>44739</v>
      </c>
      <c r="G29" s="83">
        <v>2013420</v>
      </c>
      <c r="H29" s="85">
        <v>-4.8439969999999999</v>
      </c>
      <c r="I29" s="83">
        <v>-97.53</v>
      </c>
      <c r="J29" s="84">
        <f t="shared" si="0"/>
        <v>7.5774300717432993E-3</v>
      </c>
      <c r="K29" s="84">
        <f>I29/'סכום נכסי הקרן'!$C$42</f>
        <v>-6.3665346398454606E-5</v>
      </c>
    </row>
    <row r="30" spans="2:11">
      <c r="B30" s="76" t="s">
        <v>449</v>
      </c>
      <c r="C30" s="73" t="s">
        <v>450</v>
      </c>
      <c r="D30" s="86" t="s">
        <v>302</v>
      </c>
      <c r="E30" s="86" t="s">
        <v>102</v>
      </c>
      <c r="F30" s="93">
        <v>44816</v>
      </c>
      <c r="G30" s="83">
        <v>3365100</v>
      </c>
      <c r="H30" s="85">
        <v>-4.5511280000000003</v>
      </c>
      <c r="I30" s="83">
        <v>-153.15</v>
      </c>
      <c r="J30" s="84">
        <f t="shared" si="0"/>
        <v>1.1898732856428651E-2</v>
      </c>
      <c r="K30" s="84">
        <f>I30/'סכום נכסי הקרן'!$C$42</f>
        <v>-9.9972806325472412E-5</v>
      </c>
    </row>
    <row r="31" spans="2:11">
      <c r="B31" s="76" t="s">
        <v>451</v>
      </c>
      <c r="C31" s="73" t="s">
        <v>452</v>
      </c>
      <c r="D31" s="86" t="s">
        <v>302</v>
      </c>
      <c r="E31" s="86" t="s">
        <v>102</v>
      </c>
      <c r="F31" s="93">
        <v>44809</v>
      </c>
      <c r="G31" s="83">
        <v>3383300</v>
      </c>
      <c r="H31" s="85">
        <v>-3.9887090000000001</v>
      </c>
      <c r="I31" s="83">
        <v>-134.94999999999999</v>
      </c>
      <c r="J31" s="84">
        <f t="shared" si="0"/>
        <v>1.0484714325661419E-2</v>
      </c>
      <c r="K31" s="84">
        <f>I31/'סכום נכסי הקרן'!$C$42</f>
        <v>-8.8092263882615083E-5</v>
      </c>
    </row>
    <row r="32" spans="2:11">
      <c r="B32" s="76" t="s">
        <v>453</v>
      </c>
      <c r="C32" s="73" t="s">
        <v>454</v>
      </c>
      <c r="D32" s="86" t="s">
        <v>302</v>
      </c>
      <c r="E32" s="86" t="s">
        <v>102</v>
      </c>
      <c r="F32" s="93">
        <v>44740</v>
      </c>
      <c r="G32" s="83">
        <v>2030760</v>
      </c>
      <c r="H32" s="85">
        <v>-3.9487679999999998</v>
      </c>
      <c r="I32" s="83">
        <v>-80.19</v>
      </c>
      <c r="J32" s="84">
        <f t="shared" si="0"/>
        <v>6.2302278012211125E-3</v>
      </c>
      <c r="K32" s="84">
        <f>I32/'סכום נכסי הקרן'!$C$42</f>
        <v>-5.2346192224875167E-5</v>
      </c>
    </row>
    <row r="33" spans="2:11">
      <c r="B33" s="76" t="s">
        <v>455</v>
      </c>
      <c r="C33" s="73" t="s">
        <v>456</v>
      </c>
      <c r="D33" s="86" t="s">
        <v>302</v>
      </c>
      <c r="E33" s="86" t="s">
        <v>102</v>
      </c>
      <c r="F33" s="93">
        <v>44908</v>
      </c>
      <c r="G33" s="83">
        <v>2200380</v>
      </c>
      <c r="H33" s="85">
        <v>-3.9303439999999998</v>
      </c>
      <c r="I33" s="83">
        <v>-86.482500000000002</v>
      </c>
      <c r="J33" s="84">
        <f t="shared" si="0"/>
        <v>6.7191130542350033E-3</v>
      </c>
      <c r="K33" s="84">
        <f>I33/'סכום נכסי הקרן'!$C$42</f>
        <v>-5.6453791857934492E-5</v>
      </c>
    </row>
    <row r="34" spans="2:11">
      <c r="B34" s="76" t="s">
        <v>457</v>
      </c>
      <c r="C34" s="73" t="s">
        <v>458</v>
      </c>
      <c r="D34" s="86" t="s">
        <v>302</v>
      </c>
      <c r="E34" s="86" t="s">
        <v>102</v>
      </c>
      <c r="F34" s="93">
        <v>44896</v>
      </c>
      <c r="G34" s="83">
        <v>6095520</v>
      </c>
      <c r="H34" s="85">
        <v>-3.8935149999999998</v>
      </c>
      <c r="I34" s="83">
        <v>-237.33</v>
      </c>
      <c r="J34" s="84">
        <f t="shared" si="0"/>
        <v>1.8438957027856428E-2</v>
      </c>
      <c r="K34" s="84">
        <f>I34/'סכום נכסי הקרן'!$C$42</f>
        <v>-1.5492357900897399E-4</v>
      </c>
    </row>
    <row r="35" spans="2:11">
      <c r="B35" s="76" t="s">
        <v>459</v>
      </c>
      <c r="C35" s="73" t="s">
        <v>460</v>
      </c>
      <c r="D35" s="86" t="s">
        <v>302</v>
      </c>
      <c r="E35" s="86" t="s">
        <v>102</v>
      </c>
      <c r="F35" s="93">
        <v>44880</v>
      </c>
      <c r="G35" s="83">
        <v>2241228</v>
      </c>
      <c r="H35" s="85">
        <v>-3.605925</v>
      </c>
      <c r="I35" s="83">
        <v>-80.816999999999993</v>
      </c>
      <c r="J35" s="84">
        <f t="shared" si="0"/>
        <v>6.2789415165393023E-3</v>
      </c>
      <c r="K35" s="84">
        <f>I35/'סכום נכסי הקרן'!$C$42</f>
        <v>-5.2755483439802173E-5</v>
      </c>
    </row>
    <row r="36" spans="2:11">
      <c r="B36" s="76" t="s">
        <v>461</v>
      </c>
      <c r="C36" s="73" t="s">
        <v>462</v>
      </c>
      <c r="D36" s="86" t="s">
        <v>302</v>
      </c>
      <c r="E36" s="86" t="s">
        <v>102</v>
      </c>
      <c r="F36" s="93">
        <v>44812</v>
      </c>
      <c r="G36" s="83">
        <v>1359600</v>
      </c>
      <c r="H36" s="85">
        <v>-3.5083850000000001</v>
      </c>
      <c r="I36" s="83">
        <v>-47.7</v>
      </c>
      <c r="J36" s="84">
        <f t="shared" si="0"/>
        <v>3.7059716438240069E-3</v>
      </c>
      <c r="K36" s="84">
        <f>I36/'סכום נכסי הקרן'!$C$42</f>
        <v>-3.1137465633202965E-5</v>
      </c>
    </row>
    <row r="37" spans="2:11">
      <c r="B37" s="76" t="s">
        <v>463</v>
      </c>
      <c r="C37" s="73" t="s">
        <v>464</v>
      </c>
      <c r="D37" s="86" t="s">
        <v>302</v>
      </c>
      <c r="E37" s="86" t="s">
        <v>102</v>
      </c>
      <c r="F37" s="93">
        <v>44819</v>
      </c>
      <c r="G37" s="83">
        <v>4425460</v>
      </c>
      <c r="H37" s="85">
        <v>-3.083548</v>
      </c>
      <c r="I37" s="83">
        <v>-136.46120000000002</v>
      </c>
      <c r="J37" s="84">
        <f t="shared" si="0"/>
        <v>1.0602124479710621E-2</v>
      </c>
      <c r="K37" s="84">
        <f>I37/'סכום נכסי הקרן'!$C$42</f>
        <v>-8.9078740571606633E-5</v>
      </c>
    </row>
    <row r="38" spans="2:11">
      <c r="B38" s="76" t="s">
        <v>465</v>
      </c>
      <c r="C38" s="73" t="s">
        <v>466</v>
      </c>
      <c r="D38" s="86" t="s">
        <v>302</v>
      </c>
      <c r="E38" s="86" t="s">
        <v>102</v>
      </c>
      <c r="F38" s="93">
        <v>44760</v>
      </c>
      <c r="G38" s="83">
        <v>5123250</v>
      </c>
      <c r="H38" s="85">
        <v>-3.0083440000000001</v>
      </c>
      <c r="I38" s="83">
        <v>-154.125</v>
      </c>
      <c r="J38" s="84">
        <f t="shared" si="0"/>
        <v>1.1974483849148324E-2</v>
      </c>
      <c r="K38" s="84">
        <f>I38/'סכום נכסי הקרן'!$C$42</f>
        <v>-1.0060926395633976E-4</v>
      </c>
    </row>
    <row r="39" spans="2:11">
      <c r="B39" s="76" t="s">
        <v>467</v>
      </c>
      <c r="C39" s="73" t="s">
        <v>468</v>
      </c>
      <c r="D39" s="86" t="s">
        <v>302</v>
      </c>
      <c r="E39" s="86" t="s">
        <v>102</v>
      </c>
      <c r="F39" s="93">
        <v>44893</v>
      </c>
      <c r="G39" s="83">
        <v>4462900</v>
      </c>
      <c r="H39" s="85">
        <v>-2.4832510000000001</v>
      </c>
      <c r="I39" s="83">
        <v>-110.825</v>
      </c>
      <c r="J39" s="84">
        <f t="shared" si="0"/>
        <v>8.6103628391361754E-3</v>
      </c>
      <c r="K39" s="84">
        <f>I39/'סכום נכסי הקרן'!$C$42</f>
        <v>-7.2344017375256152E-5</v>
      </c>
    </row>
    <row r="40" spans="2:11">
      <c r="B40" s="76" t="s">
        <v>469</v>
      </c>
      <c r="C40" s="73" t="s">
        <v>470</v>
      </c>
      <c r="D40" s="86" t="s">
        <v>302</v>
      </c>
      <c r="E40" s="86" t="s">
        <v>102</v>
      </c>
      <c r="F40" s="93">
        <v>44746</v>
      </c>
      <c r="G40" s="83">
        <v>3453400</v>
      </c>
      <c r="H40" s="85">
        <v>-1.8778600000000001</v>
      </c>
      <c r="I40" s="83">
        <v>-64.849999999999994</v>
      </c>
      <c r="J40" s="84">
        <f t="shared" si="0"/>
        <v>5.0384121824315889E-3</v>
      </c>
      <c r="K40" s="84">
        <f>I40/'סכום נכסי הקרן'!$C$42</f>
        <v>-4.2332592165895428E-5</v>
      </c>
    </row>
    <row r="41" spans="2:11">
      <c r="B41" s="76" t="s">
        <v>471</v>
      </c>
      <c r="C41" s="73" t="s">
        <v>472</v>
      </c>
      <c r="D41" s="86" t="s">
        <v>302</v>
      </c>
      <c r="E41" s="86" t="s">
        <v>102</v>
      </c>
      <c r="F41" s="93">
        <v>44886</v>
      </c>
      <c r="G41" s="83">
        <v>1554075</v>
      </c>
      <c r="H41" s="85">
        <v>-1.8749100000000001</v>
      </c>
      <c r="I41" s="83">
        <v>-29.137499999999999</v>
      </c>
      <c r="J41" s="84">
        <f t="shared" si="0"/>
        <v>2.2637892824302302E-3</v>
      </c>
      <c r="K41" s="84">
        <f>I41/'סכום נכסי הקרן'!$C$42</f>
        <v>-1.9020291507074451E-5</v>
      </c>
    </row>
    <row r="42" spans="2:11">
      <c r="B42" s="76" t="s">
        <v>473</v>
      </c>
      <c r="C42" s="73" t="s">
        <v>474</v>
      </c>
      <c r="D42" s="86" t="s">
        <v>302</v>
      </c>
      <c r="E42" s="86" t="s">
        <v>102</v>
      </c>
      <c r="F42" s="93">
        <v>44887</v>
      </c>
      <c r="G42" s="83">
        <v>5877240</v>
      </c>
      <c r="H42" s="85">
        <v>-1.7658799999999999</v>
      </c>
      <c r="I42" s="83">
        <v>-103.785</v>
      </c>
      <c r="J42" s="84">
        <f t="shared" si="0"/>
        <v>8.0634018250372013E-3</v>
      </c>
      <c r="K42" s="84">
        <f>I42/'סכום נכסי הקרן'!$C$42</f>
        <v>-6.7748466891865179E-5</v>
      </c>
    </row>
    <row r="43" spans="2:11">
      <c r="B43" s="76" t="s">
        <v>475</v>
      </c>
      <c r="C43" s="73" t="s">
        <v>476</v>
      </c>
      <c r="D43" s="86" t="s">
        <v>302</v>
      </c>
      <c r="E43" s="86" t="s">
        <v>102</v>
      </c>
      <c r="F43" s="93">
        <v>44861</v>
      </c>
      <c r="G43" s="83">
        <v>2205315</v>
      </c>
      <c r="H43" s="85">
        <v>-0.50707000000000002</v>
      </c>
      <c r="I43" s="83">
        <v>-11.182499999999999</v>
      </c>
      <c r="J43" s="84">
        <f t="shared" si="0"/>
        <v>8.6880561650025054E-4</v>
      </c>
      <c r="K43" s="84">
        <f>I43/'סכום נכסי הקרן'!$C$42</f>
        <v>-7.2996794432555996E-6</v>
      </c>
    </row>
    <row r="44" spans="2:11">
      <c r="B44" s="76" t="s">
        <v>477</v>
      </c>
      <c r="C44" s="73" t="s">
        <v>478</v>
      </c>
      <c r="D44" s="86" t="s">
        <v>302</v>
      </c>
      <c r="E44" s="86" t="s">
        <v>102</v>
      </c>
      <c r="F44" s="93">
        <v>44865</v>
      </c>
      <c r="G44" s="83">
        <v>1402800</v>
      </c>
      <c r="H44" s="85">
        <v>-0.32078699999999999</v>
      </c>
      <c r="I44" s="83">
        <v>-4.5</v>
      </c>
      <c r="J44" s="84">
        <f t="shared" si="0"/>
        <v>3.4961996639849119E-4</v>
      </c>
      <c r="K44" s="84">
        <f>I44/'סכום נכסי הקרן'!$C$42</f>
        <v>-2.9374967578493358E-6</v>
      </c>
    </row>
    <row r="45" spans="2:11">
      <c r="B45" s="76" t="s">
        <v>479</v>
      </c>
      <c r="C45" s="73" t="s">
        <v>480</v>
      </c>
      <c r="D45" s="86" t="s">
        <v>302</v>
      </c>
      <c r="E45" s="86" t="s">
        <v>102</v>
      </c>
      <c r="F45" s="93">
        <v>44832</v>
      </c>
      <c r="G45" s="83">
        <v>4577300</v>
      </c>
      <c r="H45" s="85">
        <v>7.8103000000000006E-2</v>
      </c>
      <c r="I45" s="83">
        <v>3.5750000000000002</v>
      </c>
      <c r="J45" s="84">
        <f t="shared" si="0"/>
        <v>-2.7775363997213469E-4</v>
      </c>
      <c r="K45" s="84">
        <f>I45/'סכום נכסי הקרן'!$C$42</f>
        <v>2.3336779798469724E-6</v>
      </c>
    </row>
    <row r="46" spans="2:11">
      <c r="B46" s="76" t="s">
        <v>481</v>
      </c>
      <c r="C46" s="73" t="s">
        <v>482</v>
      </c>
      <c r="D46" s="86" t="s">
        <v>302</v>
      </c>
      <c r="E46" s="86" t="s">
        <v>102</v>
      </c>
      <c r="F46" s="93">
        <v>44655</v>
      </c>
      <c r="G46" s="83">
        <v>8797500</v>
      </c>
      <c r="H46" s="85">
        <v>9.8678600000000003</v>
      </c>
      <c r="I46" s="83">
        <v>868.125</v>
      </c>
      <c r="J46" s="84">
        <f t="shared" si="0"/>
        <v>-6.7447518517708929E-2</v>
      </c>
      <c r="K46" s="84">
        <f>I46/'סכום נכסי הקרן'!$C$42</f>
        <v>5.6669208286843438E-4</v>
      </c>
    </row>
    <row r="47" spans="2:11">
      <c r="B47" s="76" t="s">
        <v>483</v>
      </c>
      <c r="C47" s="73" t="s">
        <v>484</v>
      </c>
      <c r="D47" s="86" t="s">
        <v>302</v>
      </c>
      <c r="E47" s="86" t="s">
        <v>102</v>
      </c>
      <c r="F47" s="93">
        <v>44669</v>
      </c>
      <c r="G47" s="83">
        <v>2463300</v>
      </c>
      <c r="H47" s="85">
        <v>9.0721799999999995</v>
      </c>
      <c r="I47" s="83">
        <v>223.47499999999999</v>
      </c>
      <c r="J47" s="84">
        <f t="shared" si="0"/>
        <v>-1.7362515997978403E-2</v>
      </c>
      <c r="K47" s="84">
        <f>I47/'סכום נכסי הקרן'!$C$42</f>
        <v>1.4587935288008452E-4</v>
      </c>
    </row>
    <row r="48" spans="2:11">
      <c r="B48" s="76" t="s">
        <v>485</v>
      </c>
      <c r="C48" s="73" t="s">
        <v>486</v>
      </c>
      <c r="D48" s="86" t="s">
        <v>302</v>
      </c>
      <c r="E48" s="86" t="s">
        <v>102</v>
      </c>
      <c r="F48" s="93">
        <v>44676</v>
      </c>
      <c r="G48" s="83">
        <v>6686100</v>
      </c>
      <c r="H48" s="85">
        <v>8.0690539999999995</v>
      </c>
      <c r="I48" s="83">
        <v>539.505</v>
      </c>
      <c r="J48" s="84">
        <f t="shared" si="0"/>
        <v>-4.1915937771515109E-2</v>
      </c>
      <c r="K48" s="84">
        <f>I48/'סכום נכסי הקרן'!$C$42</f>
        <v>3.5217648629855692E-4</v>
      </c>
    </row>
    <row r="49" spans="2:11">
      <c r="B49" s="76" t="s">
        <v>485</v>
      </c>
      <c r="C49" s="73" t="s">
        <v>487</v>
      </c>
      <c r="D49" s="86" t="s">
        <v>302</v>
      </c>
      <c r="E49" s="86" t="s">
        <v>102</v>
      </c>
      <c r="F49" s="93">
        <v>44676</v>
      </c>
      <c r="G49" s="83">
        <v>5278500</v>
      </c>
      <c r="H49" s="85">
        <v>8.0690539999999995</v>
      </c>
      <c r="I49" s="83">
        <v>425.92500000000001</v>
      </c>
      <c r="J49" s="84">
        <f t="shared" si="0"/>
        <v>-3.3091529819617195E-2</v>
      </c>
      <c r="K49" s="84">
        <f>I49/'סכום נכסי הקרן'!$C$42</f>
        <v>2.7803406813043969E-4</v>
      </c>
    </row>
    <row r="50" spans="2:11">
      <c r="B50" s="76" t="s">
        <v>488</v>
      </c>
      <c r="C50" s="73" t="s">
        <v>489</v>
      </c>
      <c r="D50" s="86" t="s">
        <v>302</v>
      </c>
      <c r="E50" s="86" t="s">
        <v>102</v>
      </c>
      <c r="F50" s="93">
        <v>44796</v>
      </c>
      <c r="G50" s="83">
        <v>1583550</v>
      </c>
      <c r="H50" s="85">
        <v>7.4381930000000001</v>
      </c>
      <c r="I50" s="83">
        <v>117.78749999999999</v>
      </c>
      <c r="J50" s="84">
        <f t="shared" si="0"/>
        <v>-9.1513026204805073E-3</v>
      </c>
      <c r="K50" s="84">
        <f>I50/'סכום נכסי הקרן'!$C$42</f>
        <v>7.6888977636706371E-5</v>
      </c>
    </row>
    <row r="51" spans="2:11">
      <c r="B51" s="76" t="s">
        <v>490</v>
      </c>
      <c r="C51" s="73" t="s">
        <v>491</v>
      </c>
      <c r="D51" s="86" t="s">
        <v>302</v>
      </c>
      <c r="E51" s="86" t="s">
        <v>102</v>
      </c>
      <c r="F51" s="93">
        <v>44802</v>
      </c>
      <c r="G51" s="83">
        <v>1583550</v>
      </c>
      <c r="H51" s="85">
        <v>6.1622620000000001</v>
      </c>
      <c r="I51" s="83">
        <v>97.582499999999996</v>
      </c>
      <c r="J51" s="84">
        <f t="shared" si="0"/>
        <v>-7.5815089713512814E-3</v>
      </c>
      <c r="K51" s="84">
        <f>I51/'סכום נכסי הקרן'!$C$42</f>
        <v>6.3699617193962849E-5</v>
      </c>
    </row>
    <row r="52" spans="2:11">
      <c r="B52" s="76" t="s">
        <v>492</v>
      </c>
      <c r="C52" s="73" t="s">
        <v>493</v>
      </c>
      <c r="D52" s="86" t="s">
        <v>302</v>
      </c>
      <c r="E52" s="86" t="s">
        <v>102</v>
      </c>
      <c r="F52" s="93">
        <v>44700</v>
      </c>
      <c r="G52" s="83">
        <v>2815200</v>
      </c>
      <c r="H52" s="85">
        <v>4.9658990000000003</v>
      </c>
      <c r="I52" s="83">
        <v>139.80000000000001</v>
      </c>
      <c r="J52" s="84">
        <f t="shared" si="0"/>
        <v>-1.0861526956113128E-2</v>
      </c>
      <c r="K52" s="84">
        <f>I52/'סכום נכסי הקרן'!$C$42</f>
        <v>9.1258232610519387E-5</v>
      </c>
    </row>
    <row r="53" spans="2:11">
      <c r="B53" s="76" t="s">
        <v>494</v>
      </c>
      <c r="C53" s="73" t="s">
        <v>495</v>
      </c>
      <c r="D53" s="86" t="s">
        <v>302</v>
      </c>
      <c r="E53" s="86" t="s">
        <v>102</v>
      </c>
      <c r="F53" s="93">
        <v>44700</v>
      </c>
      <c r="G53" s="83">
        <v>4222800</v>
      </c>
      <c r="H53" s="85">
        <v>4.7300370000000003</v>
      </c>
      <c r="I53" s="83">
        <v>199.74</v>
      </c>
      <c r="J53" s="84">
        <f t="shared" si="0"/>
        <v>-1.551846490854103E-2</v>
      </c>
      <c r="K53" s="84">
        <f>I53/'סכום נכסי הקרן'!$C$42</f>
        <v>1.3038568942507254E-4</v>
      </c>
    </row>
    <row r="54" spans="2:11">
      <c r="B54" s="76" t="s">
        <v>496</v>
      </c>
      <c r="C54" s="73" t="s">
        <v>497</v>
      </c>
      <c r="D54" s="86" t="s">
        <v>302</v>
      </c>
      <c r="E54" s="86" t="s">
        <v>102</v>
      </c>
      <c r="F54" s="93">
        <v>44692</v>
      </c>
      <c r="G54" s="83">
        <v>2111400</v>
      </c>
      <c r="H54" s="85">
        <v>3.9855070000000001</v>
      </c>
      <c r="I54" s="83">
        <v>84.15</v>
      </c>
      <c r="J54" s="84">
        <f t="shared" si="0"/>
        <v>-6.5378933716517861E-3</v>
      </c>
      <c r="K54" s="84">
        <f>I54/'סכום נכסי הקרן'!$C$42</f>
        <v>5.4931189371782585E-5</v>
      </c>
    </row>
    <row r="55" spans="2:11">
      <c r="B55" s="76" t="s">
        <v>498</v>
      </c>
      <c r="C55" s="73" t="s">
        <v>499</v>
      </c>
      <c r="D55" s="86" t="s">
        <v>302</v>
      </c>
      <c r="E55" s="86" t="s">
        <v>102</v>
      </c>
      <c r="F55" s="93">
        <v>44725</v>
      </c>
      <c r="G55" s="83">
        <v>6334200</v>
      </c>
      <c r="H55" s="85">
        <v>3.4057970000000002</v>
      </c>
      <c r="I55" s="83">
        <v>215.73</v>
      </c>
      <c r="J55" s="84">
        <f t="shared" si="0"/>
        <v>-1.6760781189143668E-2</v>
      </c>
      <c r="K55" s="84">
        <f>I55/'סכום נכסי הקרן'!$C$42</f>
        <v>1.4082359457129716E-4</v>
      </c>
    </row>
    <row r="56" spans="2:11">
      <c r="B56" s="76" t="s">
        <v>500</v>
      </c>
      <c r="C56" s="73" t="s">
        <v>501</v>
      </c>
      <c r="D56" s="86" t="s">
        <v>302</v>
      </c>
      <c r="E56" s="86" t="s">
        <v>102</v>
      </c>
      <c r="F56" s="93">
        <v>44693</v>
      </c>
      <c r="G56" s="83">
        <v>4222800</v>
      </c>
      <c r="H56" s="85">
        <v>3.246661</v>
      </c>
      <c r="I56" s="83">
        <v>137.1</v>
      </c>
      <c r="J56" s="84">
        <f t="shared" si="0"/>
        <v>-1.0651754976274031E-2</v>
      </c>
      <c r="K56" s="84">
        <f>I56/'סכום נכסי הקרן'!$C$42</f>
        <v>8.949573455580977E-5</v>
      </c>
    </row>
    <row r="57" spans="2:11">
      <c r="B57" s="76" t="s">
        <v>502</v>
      </c>
      <c r="C57" s="73" t="s">
        <v>503</v>
      </c>
      <c r="D57" s="86" t="s">
        <v>302</v>
      </c>
      <c r="E57" s="86" t="s">
        <v>102</v>
      </c>
      <c r="F57" s="93">
        <v>44726</v>
      </c>
      <c r="G57" s="83">
        <v>6334200</v>
      </c>
      <c r="H57" s="85">
        <v>3.2040350000000002</v>
      </c>
      <c r="I57" s="83">
        <v>202.95</v>
      </c>
      <c r="J57" s="84">
        <f t="shared" si="0"/>
        <v>-1.576786048457195E-2</v>
      </c>
      <c r="K57" s="84">
        <f>I57/'סכום נכסי הקרן'!$C$42</f>
        <v>1.3248110377900505E-4</v>
      </c>
    </row>
    <row r="58" spans="2:11">
      <c r="B58" s="76" t="s">
        <v>504</v>
      </c>
      <c r="C58" s="73" t="s">
        <v>505</v>
      </c>
      <c r="D58" s="86" t="s">
        <v>302</v>
      </c>
      <c r="E58" s="86" t="s">
        <v>102</v>
      </c>
      <c r="F58" s="93">
        <v>44763</v>
      </c>
      <c r="G58" s="83">
        <v>879750</v>
      </c>
      <c r="H58" s="85">
        <v>3.1472009999999999</v>
      </c>
      <c r="I58" s="83">
        <v>27.6875</v>
      </c>
      <c r="J58" s="84">
        <f t="shared" si="0"/>
        <v>-2.1511339599240499E-3</v>
      </c>
      <c r="K58" s="84">
        <f>I58/'סכום נכסי הקרן'!$C$42</f>
        <v>1.8073764773989665E-5</v>
      </c>
    </row>
    <row r="59" spans="2:11">
      <c r="B59" s="76" t="s">
        <v>506</v>
      </c>
      <c r="C59" s="73" t="s">
        <v>507</v>
      </c>
      <c r="D59" s="86" t="s">
        <v>302</v>
      </c>
      <c r="E59" s="86" t="s">
        <v>102</v>
      </c>
      <c r="F59" s="93">
        <v>44732</v>
      </c>
      <c r="G59" s="83">
        <v>6334200</v>
      </c>
      <c r="H59" s="85">
        <v>2.9113380000000002</v>
      </c>
      <c r="I59" s="83">
        <v>184.41</v>
      </c>
      <c r="J59" s="84">
        <f t="shared" si="0"/>
        <v>-1.4327426223010168E-2</v>
      </c>
      <c r="K59" s="84">
        <f>I59/'סכום נכסי הקרן'!$C$42</f>
        <v>1.2037861713666579E-4</v>
      </c>
    </row>
    <row r="60" spans="2:11">
      <c r="B60" s="76" t="s">
        <v>508</v>
      </c>
      <c r="C60" s="73" t="s">
        <v>509</v>
      </c>
      <c r="D60" s="86" t="s">
        <v>302</v>
      </c>
      <c r="E60" s="86" t="s">
        <v>102</v>
      </c>
      <c r="F60" s="93">
        <v>44725</v>
      </c>
      <c r="G60" s="83">
        <v>5278500</v>
      </c>
      <c r="H60" s="85">
        <v>2.7578860000000001</v>
      </c>
      <c r="I60" s="83">
        <v>145.57499999999999</v>
      </c>
      <c r="J60" s="84">
        <f t="shared" si="0"/>
        <v>-1.131020591299119E-2</v>
      </c>
      <c r="K60" s="84">
        <f>I60/'סכום נכסי הקרן'!$C$42</f>
        <v>9.5028020116426007E-5</v>
      </c>
    </row>
    <row r="61" spans="2:11">
      <c r="B61" s="76" t="s">
        <v>510</v>
      </c>
      <c r="C61" s="73" t="s">
        <v>511</v>
      </c>
      <c r="D61" s="86" t="s">
        <v>302</v>
      </c>
      <c r="E61" s="86" t="s">
        <v>102</v>
      </c>
      <c r="F61" s="93">
        <v>44823</v>
      </c>
      <c r="G61" s="83">
        <v>4574700</v>
      </c>
      <c r="H61" s="85">
        <v>2.7408350000000001</v>
      </c>
      <c r="I61" s="83">
        <v>125.38500000000001</v>
      </c>
      <c r="J61" s="84">
        <f t="shared" si="0"/>
        <v>-9.7415776637499608E-3</v>
      </c>
      <c r="K61" s="84">
        <f>I61/'סכום נכסי הקרן'!$C$42</f>
        <v>8.1848451329541997E-5</v>
      </c>
    </row>
    <row r="62" spans="2:11">
      <c r="B62" s="76" t="s">
        <v>512</v>
      </c>
      <c r="C62" s="73" t="s">
        <v>513</v>
      </c>
      <c r="D62" s="86" t="s">
        <v>302</v>
      </c>
      <c r="E62" s="86" t="s">
        <v>102</v>
      </c>
      <c r="F62" s="93">
        <v>44726</v>
      </c>
      <c r="G62" s="83">
        <v>2744820</v>
      </c>
      <c r="H62" s="85">
        <v>2.5902240000000001</v>
      </c>
      <c r="I62" s="83">
        <v>71.096999999999994</v>
      </c>
      <c r="J62" s="84">
        <f t="shared" si="0"/>
        <v>-5.5237623891185618E-3</v>
      </c>
      <c r="K62" s="84">
        <f>I62/'סכום נכסי הקרן'!$C$42</f>
        <v>4.6410490442847607E-5</v>
      </c>
    </row>
    <row r="63" spans="2:11">
      <c r="B63" s="76" t="s">
        <v>514</v>
      </c>
      <c r="C63" s="73" t="s">
        <v>515</v>
      </c>
      <c r="D63" s="86" t="s">
        <v>302</v>
      </c>
      <c r="E63" s="86" t="s">
        <v>102</v>
      </c>
      <c r="F63" s="93">
        <v>44902</v>
      </c>
      <c r="G63" s="83">
        <v>5630400</v>
      </c>
      <c r="H63" s="85">
        <v>2.3316279999999998</v>
      </c>
      <c r="I63" s="83">
        <v>131.28</v>
      </c>
      <c r="J63" s="84">
        <f t="shared" si="0"/>
        <v>-1.0199579819731984E-2</v>
      </c>
      <c r="K63" s="84">
        <f>I63/'סכום נכסי הקרן'!$C$42</f>
        <v>8.5696572082324628E-5</v>
      </c>
    </row>
    <row r="64" spans="2:11">
      <c r="B64" s="76" t="s">
        <v>516</v>
      </c>
      <c r="C64" s="73" t="s">
        <v>517</v>
      </c>
      <c r="D64" s="86" t="s">
        <v>302</v>
      </c>
      <c r="E64" s="86" t="s">
        <v>102</v>
      </c>
      <c r="F64" s="93">
        <v>44826</v>
      </c>
      <c r="G64" s="83">
        <v>7038000</v>
      </c>
      <c r="H64" s="85">
        <v>1.669508</v>
      </c>
      <c r="I64" s="83">
        <v>117.5</v>
      </c>
      <c r="J64" s="84">
        <f t="shared" si="0"/>
        <v>-9.1289657892939368E-3</v>
      </c>
      <c r="K64" s="84">
        <f>I64/'סכום נכסי הקרן'!$C$42</f>
        <v>7.6701304232732658E-5</v>
      </c>
    </row>
    <row r="65" spans="2:11">
      <c r="B65" s="76" t="s">
        <v>518</v>
      </c>
      <c r="C65" s="73" t="s">
        <v>519</v>
      </c>
      <c r="D65" s="86" t="s">
        <v>302</v>
      </c>
      <c r="E65" s="86" t="s">
        <v>102</v>
      </c>
      <c r="F65" s="93">
        <v>44915</v>
      </c>
      <c r="G65" s="83">
        <v>1583550</v>
      </c>
      <c r="H65" s="85">
        <v>1.4478549999999999</v>
      </c>
      <c r="I65" s="83">
        <v>22.927499999999998</v>
      </c>
      <c r="J65" s="84">
        <f t="shared" si="0"/>
        <v>-1.7813137288003125E-3</v>
      </c>
      <c r="K65" s="84">
        <f>I65/'סכום נכסי הקרן'!$C$42</f>
        <v>1.4966545981242366E-5</v>
      </c>
    </row>
    <row r="66" spans="2:11">
      <c r="B66" s="76" t="s">
        <v>520</v>
      </c>
      <c r="C66" s="73" t="s">
        <v>521</v>
      </c>
      <c r="D66" s="86" t="s">
        <v>302</v>
      </c>
      <c r="E66" s="86" t="s">
        <v>102</v>
      </c>
      <c r="F66" s="93">
        <v>44873</v>
      </c>
      <c r="G66" s="83">
        <v>5278500</v>
      </c>
      <c r="H66" s="85">
        <v>0.18329100000000001</v>
      </c>
      <c r="I66" s="83">
        <v>9.6750000000000007</v>
      </c>
      <c r="J66" s="84">
        <f t="shared" si="0"/>
        <v>-7.5168292775675612E-4</v>
      </c>
      <c r="K66" s="84">
        <f>I66/'סכום נכסי הקרן'!$C$42</f>
        <v>6.3156180293760727E-6</v>
      </c>
    </row>
    <row r="67" spans="2:11">
      <c r="B67" s="76" t="s">
        <v>522</v>
      </c>
      <c r="C67" s="73" t="s">
        <v>523</v>
      </c>
      <c r="D67" s="86" t="s">
        <v>302</v>
      </c>
      <c r="E67" s="86" t="s">
        <v>102</v>
      </c>
      <c r="F67" s="93">
        <v>44846</v>
      </c>
      <c r="G67" s="83">
        <v>2815200</v>
      </c>
      <c r="H67" s="85">
        <v>-0.737425</v>
      </c>
      <c r="I67" s="83">
        <v>-20.76</v>
      </c>
      <c r="J67" s="84">
        <f t="shared" si="0"/>
        <v>1.6129134449850394E-3</v>
      </c>
      <c r="K67" s="84">
        <f>I67/'סכום נכסי הקרן'!$C$42</f>
        <v>-1.3551651709544938E-5</v>
      </c>
    </row>
    <row r="68" spans="2:11">
      <c r="B68" s="76" t="s">
        <v>524</v>
      </c>
      <c r="C68" s="73" t="s">
        <v>525</v>
      </c>
      <c r="D68" s="86" t="s">
        <v>302</v>
      </c>
      <c r="E68" s="86" t="s">
        <v>102</v>
      </c>
      <c r="F68" s="93">
        <v>44845</v>
      </c>
      <c r="G68" s="83">
        <v>2111400</v>
      </c>
      <c r="H68" s="85">
        <v>-1.013072</v>
      </c>
      <c r="I68" s="83">
        <v>-21.39</v>
      </c>
      <c r="J68" s="84">
        <f t="shared" si="0"/>
        <v>1.6618602402808283E-3</v>
      </c>
      <c r="K68" s="84">
        <f>I68/'סכום נכסי הקרן'!$C$42</f>
        <v>-1.3962901255643845E-5</v>
      </c>
    </row>
    <row r="69" spans="2:11">
      <c r="B69" s="72"/>
      <c r="C69" s="73"/>
      <c r="D69" s="73"/>
      <c r="E69" s="73"/>
      <c r="F69" s="73"/>
      <c r="G69" s="83"/>
      <c r="H69" s="85"/>
      <c r="I69" s="73"/>
      <c r="J69" s="84"/>
      <c r="K69" s="73"/>
    </row>
    <row r="70" spans="2:11">
      <c r="B70" s="89" t="s">
        <v>157</v>
      </c>
      <c r="C70" s="71"/>
      <c r="D70" s="71"/>
      <c r="E70" s="71"/>
      <c r="F70" s="71"/>
      <c r="G70" s="80"/>
      <c r="H70" s="82"/>
      <c r="I70" s="80">
        <v>346.38675000000001</v>
      </c>
      <c r="J70" s="81">
        <f t="shared" si="0"/>
        <v>-2.6911938643529459E-2</v>
      </c>
      <c r="K70" s="81">
        <f>I70/'סכום נכסי הקרן'!$C$42</f>
        <v>2.2611332335265968E-4</v>
      </c>
    </row>
    <row r="71" spans="2:11">
      <c r="B71" s="76" t="s">
        <v>526</v>
      </c>
      <c r="C71" s="73" t="s">
        <v>527</v>
      </c>
      <c r="D71" s="86" t="s">
        <v>302</v>
      </c>
      <c r="E71" s="86" t="s">
        <v>104</v>
      </c>
      <c r="F71" s="93">
        <v>44819</v>
      </c>
      <c r="G71" s="83">
        <v>2214270</v>
      </c>
      <c r="H71" s="85">
        <v>5.5177719999999999</v>
      </c>
      <c r="I71" s="83">
        <v>122.17838</v>
      </c>
      <c r="J71" s="84">
        <f t="shared" si="0"/>
        <v>-9.4924446911604649E-3</v>
      </c>
      <c r="K71" s="84">
        <f>I71/'סכום נכסי הקרן'!$C$42</f>
        <v>7.9755243362063152E-5</v>
      </c>
    </row>
    <row r="72" spans="2:11">
      <c r="B72" s="76" t="s">
        <v>528</v>
      </c>
      <c r="C72" s="73" t="s">
        <v>529</v>
      </c>
      <c r="D72" s="86" t="s">
        <v>302</v>
      </c>
      <c r="E72" s="86" t="s">
        <v>104</v>
      </c>
      <c r="F72" s="93">
        <v>44761</v>
      </c>
      <c r="G72" s="83">
        <v>2026620</v>
      </c>
      <c r="H72" s="85">
        <v>2.6710669999999999</v>
      </c>
      <c r="I72" s="83">
        <v>54.132379999999998</v>
      </c>
      <c r="J72" s="84">
        <f t="shared" si="0"/>
        <v>-4.205724639260079E-3</v>
      </c>
      <c r="K72" s="84">
        <f>I72/'סכום נכסי הקרן'!$C$42</f>
        <v>3.5336375721037387E-5</v>
      </c>
    </row>
    <row r="73" spans="2:11">
      <c r="B73" s="76" t="s">
        <v>530</v>
      </c>
      <c r="C73" s="73" t="s">
        <v>531</v>
      </c>
      <c r="D73" s="86" t="s">
        <v>302</v>
      </c>
      <c r="E73" s="86" t="s">
        <v>104</v>
      </c>
      <c r="F73" s="93">
        <v>44924</v>
      </c>
      <c r="G73" s="83">
        <v>7354754.0999999996</v>
      </c>
      <c r="H73" s="85">
        <v>0.121597</v>
      </c>
      <c r="I73" s="83">
        <v>8.9431799999999999</v>
      </c>
      <c r="J73" s="84">
        <f t="shared" si="0"/>
        <v>-6.9482539802125738E-4</v>
      </c>
      <c r="K73" s="84">
        <f>I73/'סכום נכסי הקרן'!$C$42</f>
        <v>5.8379027233028942E-6</v>
      </c>
    </row>
    <row r="74" spans="2:11">
      <c r="B74" s="76" t="s">
        <v>532</v>
      </c>
      <c r="C74" s="73" t="s">
        <v>533</v>
      </c>
      <c r="D74" s="86" t="s">
        <v>302</v>
      </c>
      <c r="E74" s="86" t="s">
        <v>104</v>
      </c>
      <c r="F74" s="93">
        <v>44739</v>
      </c>
      <c r="G74" s="83">
        <v>2064150</v>
      </c>
      <c r="H74" s="85">
        <v>-0.59570500000000004</v>
      </c>
      <c r="I74" s="83">
        <v>-12.296239999999999</v>
      </c>
      <c r="J74" s="84">
        <f t="shared" si="0"/>
        <v>9.5533578125061842E-4</v>
      </c>
      <c r="K74" s="84">
        <f>I74/'סכום נכסי הקרן'!$C$42</f>
        <v>-8.0267033630527365E-6</v>
      </c>
    </row>
    <row r="75" spans="2:11">
      <c r="B75" s="76" t="s">
        <v>534</v>
      </c>
      <c r="C75" s="73" t="s">
        <v>535</v>
      </c>
      <c r="D75" s="86" t="s">
        <v>302</v>
      </c>
      <c r="E75" s="86" t="s">
        <v>106</v>
      </c>
      <c r="F75" s="93">
        <v>44763</v>
      </c>
      <c r="G75" s="83">
        <v>2453149.62</v>
      </c>
      <c r="H75" s="85">
        <v>0.96040000000000003</v>
      </c>
      <c r="I75" s="83">
        <v>23.56006</v>
      </c>
      <c r="J75" s="84">
        <f t="shared" si="0"/>
        <v>-1.8304594190103193E-3</v>
      </c>
      <c r="K75" s="84">
        <f>I75/'סכום נכסי הקרן'!$C$42</f>
        <v>1.5379466636607962E-5</v>
      </c>
    </row>
    <row r="76" spans="2:11">
      <c r="B76" s="76" t="s">
        <v>536</v>
      </c>
      <c r="C76" s="73" t="s">
        <v>537</v>
      </c>
      <c r="D76" s="86" t="s">
        <v>302</v>
      </c>
      <c r="E76" s="86" t="s">
        <v>102</v>
      </c>
      <c r="F76" s="93">
        <v>44769</v>
      </c>
      <c r="G76" s="83">
        <v>3011084.75</v>
      </c>
      <c r="H76" s="85">
        <v>5.1105619999999998</v>
      </c>
      <c r="I76" s="83">
        <v>153.88335999999998</v>
      </c>
      <c r="J76" s="84">
        <f t="shared" ref="J76:J86" si="1">IFERROR(I76/$I$11,0)</f>
        <v>-1.1955710033885982E-2</v>
      </c>
      <c r="K76" s="84">
        <f>I76/'סכום נכסי הקרן'!$C$42</f>
        <v>1.0045152690821381E-4</v>
      </c>
    </row>
    <row r="77" spans="2:11">
      <c r="B77" s="76" t="s">
        <v>538</v>
      </c>
      <c r="C77" s="73" t="s">
        <v>539</v>
      </c>
      <c r="D77" s="86" t="s">
        <v>302</v>
      </c>
      <c r="E77" s="86" t="s">
        <v>102</v>
      </c>
      <c r="F77" s="93">
        <v>44783</v>
      </c>
      <c r="G77" s="83">
        <v>402447.97</v>
      </c>
      <c r="H77" s="85">
        <v>4.9950830000000002</v>
      </c>
      <c r="I77" s="83">
        <v>20.102610000000002</v>
      </c>
      <c r="J77" s="84">
        <f t="shared" si="1"/>
        <v>-1.5618386294937719E-3</v>
      </c>
      <c r="K77" s="84">
        <f>I77/'סכום נכסי הקרן'!$C$42</f>
        <v>1.3122522599846589E-5</v>
      </c>
    </row>
    <row r="78" spans="2:11">
      <c r="B78" s="76" t="s">
        <v>540</v>
      </c>
      <c r="C78" s="73" t="s">
        <v>541</v>
      </c>
      <c r="D78" s="86" t="s">
        <v>302</v>
      </c>
      <c r="E78" s="86" t="s">
        <v>102</v>
      </c>
      <c r="F78" s="93">
        <v>44763</v>
      </c>
      <c r="G78" s="83">
        <v>714859.13</v>
      </c>
      <c r="H78" s="85">
        <v>4.6899699999999998</v>
      </c>
      <c r="I78" s="83">
        <v>33.526679999999999</v>
      </c>
      <c r="J78" s="84">
        <f t="shared" si="1"/>
        <v>-2.6047992744562148E-3</v>
      </c>
      <c r="K78" s="84">
        <f>I78/'סכום נכסי הקרן'!$C$42</f>
        <v>2.1885447511433815E-5</v>
      </c>
    </row>
    <row r="79" spans="2:11">
      <c r="B79" s="76" t="s">
        <v>542</v>
      </c>
      <c r="C79" s="73" t="s">
        <v>543</v>
      </c>
      <c r="D79" s="86" t="s">
        <v>302</v>
      </c>
      <c r="E79" s="86" t="s">
        <v>102</v>
      </c>
      <c r="F79" s="93">
        <v>44749</v>
      </c>
      <c r="G79" s="83">
        <v>5952428.5499999998</v>
      </c>
      <c r="H79" s="85">
        <v>3.9991669999999999</v>
      </c>
      <c r="I79" s="83">
        <v>238.04757999999998</v>
      </c>
      <c r="J79" s="84">
        <f t="shared" si="1"/>
        <v>-1.8494708204631585E-2</v>
      </c>
      <c r="K79" s="84">
        <f>I79/'סכום נכסי הקרן'!$C$42</f>
        <v>1.5539199876975121E-4</v>
      </c>
    </row>
    <row r="80" spans="2:11">
      <c r="B80" s="76" t="s">
        <v>544</v>
      </c>
      <c r="C80" s="73" t="s">
        <v>545</v>
      </c>
      <c r="D80" s="86" t="s">
        <v>302</v>
      </c>
      <c r="E80" s="86" t="s">
        <v>102</v>
      </c>
      <c r="F80" s="93">
        <v>44804</v>
      </c>
      <c r="G80" s="83">
        <v>649395.66</v>
      </c>
      <c r="H80" s="85">
        <v>3.2053560000000001</v>
      </c>
      <c r="I80" s="83">
        <v>20.815439999999999</v>
      </c>
      <c r="J80" s="84">
        <f t="shared" si="1"/>
        <v>-1.6172207629710686E-3</v>
      </c>
      <c r="K80" s="84">
        <f>I80/'סכום נכסי הקרן'!$C$42</f>
        <v>1.358784166960164E-5</v>
      </c>
    </row>
    <row r="81" spans="2:11">
      <c r="B81" s="76" t="s">
        <v>546</v>
      </c>
      <c r="C81" s="73" t="s">
        <v>547</v>
      </c>
      <c r="D81" s="86" t="s">
        <v>302</v>
      </c>
      <c r="E81" s="86" t="s">
        <v>104</v>
      </c>
      <c r="F81" s="93">
        <v>44823</v>
      </c>
      <c r="G81" s="83">
        <v>551324.9</v>
      </c>
      <c r="H81" s="85">
        <v>-6.1009140000000004</v>
      </c>
      <c r="I81" s="83">
        <v>-33.635860000000001</v>
      </c>
      <c r="J81" s="84">
        <f t="shared" si="1"/>
        <v>2.6132818317743008E-3</v>
      </c>
      <c r="K81" s="84">
        <f>I81/'סכום נכסי הקרן'!$C$42</f>
        <v>-2.1956717710549816E-5</v>
      </c>
    </row>
    <row r="82" spans="2:11">
      <c r="B82" s="76" t="s">
        <v>548</v>
      </c>
      <c r="C82" s="73" t="s">
        <v>549</v>
      </c>
      <c r="D82" s="86" t="s">
        <v>302</v>
      </c>
      <c r="E82" s="86" t="s">
        <v>104</v>
      </c>
      <c r="F82" s="93">
        <v>44795</v>
      </c>
      <c r="G82" s="83">
        <v>1789939.35</v>
      </c>
      <c r="H82" s="85">
        <v>-5.4209019999999999</v>
      </c>
      <c r="I82" s="83">
        <v>-97.030850000000001</v>
      </c>
      <c r="J82" s="84">
        <f t="shared" si="1"/>
        <v>7.53864944813712E-3</v>
      </c>
      <c r="K82" s="84">
        <f>I82/'סכום נכסי הקרן'!$C$42</f>
        <v>-6.3339512730303389E-5</v>
      </c>
    </row>
    <row r="83" spans="2:11">
      <c r="B83" s="76" t="s">
        <v>550</v>
      </c>
      <c r="C83" s="73" t="s">
        <v>551</v>
      </c>
      <c r="D83" s="86" t="s">
        <v>302</v>
      </c>
      <c r="E83" s="86" t="s">
        <v>104</v>
      </c>
      <c r="F83" s="93">
        <v>44791</v>
      </c>
      <c r="G83" s="83">
        <v>3422972.47</v>
      </c>
      <c r="H83" s="85">
        <v>-3.7483629999999999</v>
      </c>
      <c r="I83" s="83">
        <v>-128.30544</v>
      </c>
      <c r="J83" s="84">
        <f t="shared" si="1"/>
        <v>9.9684763603430284E-3</v>
      </c>
      <c r="K83" s="84">
        <f>I83/'סכום נכסי הקרן'!$C$42</f>
        <v>-8.3754847558762782E-5</v>
      </c>
    </row>
    <row r="84" spans="2:11">
      <c r="B84" s="76" t="s">
        <v>552</v>
      </c>
      <c r="C84" s="73" t="s">
        <v>553</v>
      </c>
      <c r="D84" s="86" t="s">
        <v>302</v>
      </c>
      <c r="E84" s="86" t="s">
        <v>104</v>
      </c>
      <c r="F84" s="93">
        <v>44783</v>
      </c>
      <c r="G84" s="83">
        <v>2227473.5499999998</v>
      </c>
      <c r="H84" s="85">
        <v>-3.0624099999999999</v>
      </c>
      <c r="I84" s="83">
        <v>-68.214380000000006</v>
      </c>
      <c r="J84" s="84">
        <f t="shared" si="1"/>
        <v>5.2998020541097585E-3</v>
      </c>
      <c r="K84" s="84">
        <f>I84/'סכום נכסי הקרן'!$C$42</f>
        <v>-4.4528782241933911E-5</v>
      </c>
    </row>
    <row r="85" spans="2:11">
      <c r="B85" s="76" t="s">
        <v>554</v>
      </c>
      <c r="C85" s="73" t="s">
        <v>555</v>
      </c>
      <c r="D85" s="86" t="s">
        <v>302</v>
      </c>
      <c r="E85" s="86" t="s">
        <v>104</v>
      </c>
      <c r="F85" s="93">
        <v>44900</v>
      </c>
      <c r="G85" s="83">
        <v>636516.72</v>
      </c>
      <c r="H85" s="85">
        <v>-0.793875</v>
      </c>
      <c r="I85" s="83">
        <v>-5.0531499999999996</v>
      </c>
      <c r="J85" s="84">
        <f t="shared" si="1"/>
        <v>3.9259602960145236E-4</v>
      </c>
      <c r="K85" s="84">
        <f>I85/'סכום נכסי הקרן'!$C$42</f>
        <v>-3.2985803870947493E-6</v>
      </c>
    </row>
    <row r="86" spans="2:11">
      <c r="B86" s="76" t="s">
        <v>556</v>
      </c>
      <c r="C86" s="73" t="s">
        <v>557</v>
      </c>
      <c r="D86" s="86" t="s">
        <v>302</v>
      </c>
      <c r="E86" s="86" t="s">
        <v>104</v>
      </c>
      <c r="F86" s="93">
        <v>44733</v>
      </c>
      <c r="G86" s="83">
        <v>4791277.17</v>
      </c>
      <c r="H86" s="85">
        <v>0.32836799999999999</v>
      </c>
      <c r="I86" s="83">
        <v>15.733000000000001</v>
      </c>
      <c r="J86" s="84">
        <f t="shared" si="1"/>
        <v>-1.2223490958549917E-3</v>
      </c>
      <c r="K86" s="84">
        <f>I86/'סכום נכסי הקרן'!$C$42</f>
        <v>1.0270141442498579E-5</v>
      </c>
    </row>
    <row r="87" spans="2:11">
      <c r="B87" s="104"/>
      <c r="C87" s="105"/>
      <c r="D87" s="105"/>
      <c r="E87" s="105"/>
      <c r="F87" s="105"/>
      <c r="G87" s="105"/>
      <c r="H87" s="105"/>
      <c r="I87" s="105"/>
      <c r="J87" s="105"/>
      <c r="K87" s="105"/>
    </row>
    <row r="88" spans="2:11">
      <c r="B88" s="104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2:11">
      <c r="B89" s="104"/>
      <c r="C89" s="105"/>
      <c r="D89" s="105"/>
      <c r="E89" s="105"/>
      <c r="F89" s="105"/>
      <c r="G89" s="105"/>
      <c r="H89" s="105"/>
      <c r="I89" s="105"/>
      <c r="J89" s="105"/>
      <c r="K89" s="105"/>
    </row>
    <row r="90" spans="2:11">
      <c r="B90" s="110" t="s">
        <v>178</v>
      </c>
      <c r="C90" s="105"/>
      <c r="D90" s="105"/>
      <c r="E90" s="105"/>
      <c r="F90" s="105"/>
      <c r="G90" s="105"/>
      <c r="H90" s="105"/>
      <c r="I90" s="105"/>
      <c r="J90" s="105"/>
      <c r="K90" s="105"/>
    </row>
    <row r="91" spans="2:11">
      <c r="B91" s="110" t="s">
        <v>88</v>
      </c>
      <c r="C91" s="105"/>
      <c r="D91" s="105"/>
      <c r="E91" s="105"/>
      <c r="F91" s="105"/>
      <c r="G91" s="105"/>
      <c r="H91" s="105"/>
      <c r="I91" s="105"/>
      <c r="J91" s="105"/>
      <c r="K91" s="105"/>
    </row>
    <row r="92" spans="2:11">
      <c r="B92" s="110" t="s">
        <v>161</v>
      </c>
      <c r="C92" s="105"/>
      <c r="D92" s="105"/>
      <c r="E92" s="105"/>
      <c r="F92" s="105"/>
      <c r="G92" s="105"/>
      <c r="H92" s="105"/>
      <c r="I92" s="105"/>
      <c r="J92" s="105"/>
      <c r="K92" s="105"/>
    </row>
    <row r="93" spans="2:11">
      <c r="B93" s="110" t="s">
        <v>169</v>
      </c>
      <c r="C93" s="105"/>
      <c r="D93" s="105"/>
      <c r="E93" s="105"/>
      <c r="F93" s="105"/>
      <c r="G93" s="105"/>
      <c r="H93" s="105"/>
      <c r="I93" s="105"/>
      <c r="J93" s="105"/>
      <c r="K93" s="105"/>
    </row>
    <row r="94" spans="2:11">
      <c r="B94" s="104"/>
      <c r="C94" s="105"/>
      <c r="D94" s="105"/>
      <c r="E94" s="105"/>
      <c r="F94" s="105"/>
      <c r="G94" s="105"/>
      <c r="H94" s="105"/>
      <c r="I94" s="105"/>
      <c r="J94" s="105"/>
      <c r="K94" s="105"/>
    </row>
    <row r="95" spans="2:11">
      <c r="B95" s="104"/>
      <c r="C95" s="105"/>
      <c r="D95" s="105"/>
      <c r="E95" s="105"/>
      <c r="F95" s="105"/>
      <c r="G95" s="105"/>
      <c r="H95" s="105"/>
      <c r="I95" s="105"/>
      <c r="J95" s="105"/>
      <c r="K95" s="105"/>
    </row>
    <row r="96" spans="2:11">
      <c r="B96" s="104"/>
      <c r="C96" s="105"/>
      <c r="D96" s="105"/>
      <c r="E96" s="105"/>
      <c r="F96" s="105"/>
      <c r="G96" s="105"/>
      <c r="H96" s="105"/>
      <c r="I96" s="105"/>
      <c r="J96" s="105"/>
      <c r="K96" s="105"/>
    </row>
    <row r="97" spans="2:11">
      <c r="B97" s="104"/>
      <c r="C97" s="105"/>
      <c r="D97" s="105"/>
      <c r="E97" s="105"/>
      <c r="F97" s="105"/>
      <c r="G97" s="105"/>
      <c r="H97" s="105"/>
      <c r="I97" s="105"/>
      <c r="J97" s="105"/>
      <c r="K97" s="105"/>
    </row>
    <row r="98" spans="2:11">
      <c r="B98" s="104"/>
      <c r="C98" s="105"/>
      <c r="D98" s="105"/>
      <c r="E98" s="105"/>
      <c r="F98" s="105"/>
      <c r="G98" s="105"/>
      <c r="H98" s="105"/>
      <c r="I98" s="105"/>
      <c r="J98" s="105"/>
      <c r="K98" s="105"/>
    </row>
    <row r="99" spans="2:11">
      <c r="B99" s="104"/>
      <c r="C99" s="105"/>
      <c r="D99" s="105"/>
      <c r="E99" s="105"/>
      <c r="F99" s="105"/>
      <c r="G99" s="105"/>
      <c r="H99" s="105"/>
      <c r="I99" s="105"/>
      <c r="J99" s="105"/>
      <c r="K99" s="105"/>
    </row>
    <row r="100" spans="2:11"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2:11">
      <c r="B101" s="104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2:11"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>
      <c r="B105" s="104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>
      <c r="B106" s="104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>
      <c r="B107" s="104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>
      <c r="B108" s="104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>
      <c r="B109" s="104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>
      <c r="B110" s="104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116</v>
      </c>
      <c r="C1" s="67" t="s" vm="1">
        <v>187</v>
      </c>
    </row>
    <row r="2" spans="2:17">
      <c r="B2" s="46" t="s">
        <v>115</v>
      </c>
      <c r="C2" s="67" t="s">
        <v>188</v>
      </c>
    </row>
    <row r="3" spans="2:17">
      <c r="B3" s="46" t="s">
        <v>117</v>
      </c>
      <c r="C3" s="67" t="s">
        <v>189</v>
      </c>
    </row>
    <row r="4" spans="2:17">
      <c r="B4" s="46" t="s">
        <v>118</v>
      </c>
      <c r="C4" s="67">
        <v>2112</v>
      </c>
    </row>
    <row r="6" spans="2:17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17" ht="26.25" customHeight="1">
      <c r="B7" s="116" t="s">
        <v>78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17" s="3" customFormat="1" ht="47.25">
      <c r="B8" s="21" t="s">
        <v>92</v>
      </c>
      <c r="C8" s="29" t="s">
        <v>33</v>
      </c>
      <c r="D8" s="29" t="s">
        <v>36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163</v>
      </c>
      <c r="M8" s="29" t="s">
        <v>162</v>
      </c>
      <c r="N8" s="29" t="s">
        <v>87</v>
      </c>
      <c r="O8" s="29" t="s">
        <v>42</v>
      </c>
      <c r="P8" s="29" t="s">
        <v>119</v>
      </c>
      <c r="Q8" s="30" t="s">
        <v>121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170</v>
      </c>
      <c r="M9" s="15"/>
      <c r="N9" s="15" t="s">
        <v>166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17" s="4" customFormat="1" ht="18" customHeight="1">
      <c r="B11" s="107" t="s">
        <v>583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178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169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>
      <selection activeCell="G34" sqref="G34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9.5703125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16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116</v>
      </c>
      <c r="C1" s="67" t="s" vm="1">
        <v>187</v>
      </c>
    </row>
    <row r="2" spans="2:18">
      <c r="B2" s="46" t="s">
        <v>115</v>
      </c>
      <c r="C2" s="67" t="s">
        <v>188</v>
      </c>
    </row>
    <row r="3" spans="2:18">
      <c r="B3" s="46" t="s">
        <v>117</v>
      </c>
      <c r="C3" s="67" t="s">
        <v>189</v>
      </c>
    </row>
    <row r="4" spans="2:18">
      <c r="B4" s="46" t="s">
        <v>118</v>
      </c>
      <c r="C4" s="67">
        <v>2112</v>
      </c>
    </row>
    <row r="6" spans="2:18" ht="26.25" customHeight="1">
      <c r="B6" s="116" t="s">
        <v>141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2:18" s="3" customFormat="1" ht="78.75">
      <c r="B7" s="47" t="s">
        <v>92</v>
      </c>
      <c r="C7" s="48" t="s">
        <v>153</v>
      </c>
      <c r="D7" s="48" t="s">
        <v>33</v>
      </c>
      <c r="E7" s="48" t="s">
        <v>93</v>
      </c>
      <c r="F7" s="48" t="s">
        <v>14</v>
      </c>
      <c r="G7" s="48" t="s">
        <v>80</v>
      </c>
      <c r="H7" s="48" t="s">
        <v>46</v>
      </c>
      <c r="I7" s="48" t="s">
        <v>17</v>
      </c>
      <c r="J7" s="48" t="s">
        <v>186</v>
      </c>
      <c r="K7" s="48" t="s">
        <v>79</v>
      </c>
      <c r="L7" s="48" t="s">
        <v>28</v>
      </c>
      <c r="M7" s="48" t="s">
        <v>18</v>
      </c>
      <c r="N7" s="48" t="s">
        <v>163</v>
      </c>
      <c r="O7" s="48" t="s">
        <v>162</v>
      </c>
      <c r="P7" s="48" t="s">
        <v>87</v>
      </c>
      <c r="Q7" s="48" t="s">
        <v>119</v>
      </c>
      <c r="R7" s="50" t="s">
        <v>121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170</v>
      </c>
      <c r="O8" s="15"/>
      <c r="P8" s="15" t="s">
        <v>166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89</v>
      </c>
      <c r="R9" s="19" t="s">
        <v>90</v>
      </c>
    </row>
    <row r="10" spans="2:18" s="4" customFormat="1" ht="18" customHeight="1">
      <c r="B10" s="107" t="s">
        <v>29</v>
      </c>
      <c r="C10" s="73"/>
      <c r="D10" s="73"/>
      <c r="E10" s="73"/>
      <c r="F10" s="73"/>
      <c r="G10" s="73"/>
      <c r="H10" s="73"/>
      <c r="I10" s="83"/>
      <c r="J10" s="73"/>
      <c r="K10" s="73"/>
      <c r="L10" s="73"/>
      <c r="M10" s="87"/>
      <c r="N10" s="83"/>
      <c r="O10" s="85"/>
      <c r="P10" s="108">
        <v>0</v>
      </c>
      <c r="Q10" s="109">
        <v>0</v>
      </c>
      <c r="R10" s="109">
        <v>0</v>
      </c>
    </row>
    <row r="11" spans="2:18" ht="21.75" customHeight="1">
      <c r="B11" s="90"/>
      <c r="C11" s="73"/>
      <c r="D11" s="73"/>
      <c r="E11" s="73"/>
      <c r="F11" s="73"/>
      <c r="G11" s="73"/>
      <c r="H11" s="73"/>
      <c r="I11" s="83"/>
      <c r="J11" s="73"/>
      <c r="K11" s="73"/>
      <c r="L11" s="73"/>
      <c r="M11" s="87"/>
      <c r="N11" s="83"/>
      <c r="O11" s="85"/>
      <c r="P11" s="83"/>
      <c r="Q11" s="84"/>
      <c r="R11" s="84"/>
    </row>
    <row r="12" spans="2:18">
      <c r="B12" s="110" t="s">
        <v>178</v>
      </c>
      <c r="C12" s="71"/>
      <c r="D12" s="71"/>
      <c r="E12" s="71"/>
      <c r="F12" s="71"/>
      <c r="G12" s="71"/>
      <c r="H12" s="71"/>
      <c r="I12" s="80"/>
      <c r="J12" s="71"/>
      <c r="K12" s="71"/>
      <c r="L12" s="71"/>
      <c r="M12" s="92"/>
      <c r="N12" s="80"/>
      <c r="O12" s="82"/>
      <c r="P12" s="80"/>
      <c r="Q12" s="81"/>
      <c r="R12" s="81"/>
    </row>
    <row r="13" spans="2:18">
      <c r="B13" s="110" t="s">
        <v>88</v>
      </c>
      <c r="C13" s="86"/>
      <c r="D13" s="73"/>
      <c r="E13" s="73"/>
      <c r="F13" s="73"/>
      <c r="G13" s="93"/>
      <c r="H13" s="73"/>
      <c r="I13" s="83"/>
      <c r="J13" s="86"/>
      <c r="K13" s="86"/>
      <c r="L13" s="73"/>
      <c r="M13" s="87"/>
      <c r="N13" s="83"/>
      <c r="O13" s="85"/>
      <c r="P13" s="83"/>
      <c r="Q13" s="84"/>
      <c r="R13" s="84"/>
    </row>
    <row r="14" spans="2:18">
      <c r="B14" s="110" t="s">
        <v>161</v>
      </c>
      <c r="C14" s="86"/>
      <c r="D14" s="73"/>
      <c r="E14" s="73"/>
      <c r="F14" s="73"/>
      <c r="G14" s="93"/>
      <c r="H14" s="73"/>
      <c r="I14" s="83"/>
      <c r="J14" s="86"/>
      <c r="K14" s="86"/>
      <c r="L14" s="73"/>
      <c r="M14" s="87"/>
      <c r="N14" s="83"/>
      <c r="O14" s="85"/>
      <c r="P14" s="83"/>
      <c r="Q14" s="84"/>
      <c r="R14" s="84"/>
    </row>
    <row r="15" spans="2:18">
      <c r="B15" s="110" t="s">
        <v>169</v>
      </c>
      <c r="C15" s="86"/>
      <c r="D15" s="73"/>
      <c r="E15" s="73"/>
      <c r="F15" s="73"/>
      <c r="G15" s="93"/>
      <c r="H15" s="73"/>
      <c r="I15" s="83"/>
      <c r="J15" s="86"/>
      <c r="K15" s="86"/>
      <c r="L15" s="73"/>
      <c r="M15" s="87"/>
      <c r="N15" s="83"/>
      <c r="O15" s="85"/>
      <c r="P15" s="83"/>
      <c r="Q15" s="84"/>
      <c r="R15" s="84"/>
    </row>
    <row r="16" spans="2:18">
      <c r="B16" s="76"/>
      <c r="C16" s="86"/>
      <c r="D16" s="73"/>
      <c r="E16" s="73"/>
      <c r="F16" s="73"/>
      <c r="G16" s="93"/>
      <c r="H16" s="73"/>
      <c r="I16" s="83"/>
      <c r="J16" s="86"/>
      <c r="K16" s="86"/>
      <c r="L16" s="73"/>
      <c r="M16" s="87"/>
      <c r="N16" s="83"/>
      <c r="O16" s="85"/>
      <c r="P16" s="83"/>
      <c r="Q16" s="84"/>
      <c r="R16" s="84"/>
    </row>
    <row r="17" spans="2:18">
      <c r="B17" s="76"/>
      <c r="C17" s="86"/>
      <c r="D17" s="73"/>
      <c r="E17" s="73"/>
      <c r="F17" s="73"/>
      <c r="G17" s="93"/>
      <c r="H17" s="73"/>
      <c r="I17" s="83"/>
      <c r="J17" s="86"/>
      <c r="K17" s="86"/>
      <c r="L17" s="73"/>
      <c r="M17" s="87"/>
      <c r="N17" s="83"/>
      <c r="O17" s="85"/>
      <c r="P17" s="83"/>
      <c r="Q17" s="84"/>
      <c r="R17" s="84"/>
    </row>
    <row r="18" spans="2:18">
      <c r="B18" s="76"/>
      <c r="C18" s="86"/>
      <c r="D18" s="73"/>
      <c r="E18" s="73"/>
      <c r="F18" s="73"/>
      <c r="G18" s="93"/>
      <c r="H18" s="73"/>
      <c r="I18" s="83"/>
      <c r="J18" s="86"/>
      <c r="K18" s="86"/>
      <c r="L18" s="73"/>
      <c r="M18" s="87"/>
      <c r="N18" s="83"/>
      <c r="O18" s="85"/>
      <c r="P18" s="83"/>
      <c r="Q18" s="84"/>
      <c r="R18" s="84"/>
    </row>
    <row r="19" spans="2:18">
      <c r="B19" s="76"/>
      <c r="C19" s="86"/>
      <c r="D19" s="73"/>
      <c r="E19" s="73"/>
      <c r="F19" s="73"/>
      <c r="G19" s="93"/>
      <c r="H19" s="73"/>
      <c r="I19" s="83"/>
      <c r="J19" s="86"/>
      <c r="K19" s="86"/>
      <c r="L19" s="73"/>
      <c r="M19" s="87"/>
      <c r="N19" s="83"/>
      <c r="O19" s="85"/>
      <c r="P19" s="83"/>
      <c r="Q19" s="84"/>
      <c r="R19" s="84"/>
    </row>
    <row r="20" spans="2:18">
      <c r="B20" s="76"/>
      <c r="C20" s="86"/>
      <c r="D20" s="73"/>
      <c r="E20" s="73"/>
      <c r="F20" s="73"/>
      <c r="G20" s="93"/>
      <c r="H20" s="73"/>
      <c r="I20" s="83"/>
      <c r="J20" s="86"/>
      <c r="K20" s="86"/>
      <c r="L20" s="73"/>
      <c r="M20" s="87"/>
      <c r="N20" s="83"/>
      <c r="O20" s="85"/>
      <c r="P20" s="83"/>
      <c r="Q20" s="84"/>
      <c r="R20" s="84"/>
    </row>
    <row r="21" spans="2:18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83"/>
      <c r="O21" s="85"/>
      <c r="P21" s="73"/>
      <c r="Q21" s="84"/>
      <c r="R21" s="73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11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11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110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110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4" type="noConversion"/>
  <conditionalFormatting sqref="B58:B12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20">
    <cfRule type="cellIs" dxfId="1" priority="2" operator="equal">
      <formula>2958465</formula>
    </cfRule>
  </conditionalFormatting>
  <conditionalFormatting sqref="B11:B23 B28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10 B121:R1048576 B24:B27 P10:R10 B12:B15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16" t="s">
        <v>142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s="3" customFormat="1" ht="78.75">
      <c r="B7" s="47" t="s">
        <v>92</v>
      </c>
      <c r="C7" s="48" t="s">
        <v>33</v>
      </c>
      <c r="D7" s="48" t="s">
        <v>93</v>
      </c>
      <c r="E7" s="48" t="s">
        <v>14</v>
      </c>
      <c r="F7" s="48" t="s">
        <v>46</v>
      </c>
      <c r="G7" s="48" t="s">
        <v>17</v>
      </c>
      <c r="H7" s="48" t="s">
        <v>79</v>
      </c>
      <c r="I7" s="48" t="s">
        <v>37</v>
      </c>
      <c r="J7" s="48" t="s">
        <v>18</v>
      </c>
      <c r="K7" s="48" t="s">
        <v>163</v>
      </c>
      <c r="L7" s="48" t="s">
        <v>162</v>
      </c>
      <c r="M7" s="48" t="s">
        <v>87</v>
      </c>
      <c r="N7" s="48" t="s">
        <v>119</v>
      </c>
      <c r="O7" s="50" t="s">
        <v>121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170</v>
      </c>
      <c r="L8" s="31"/>
      <c r="M8" s="31" t="s">
        <v>166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586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178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88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161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169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116</v>
      </c>
      <c r="C1" s="67" t="s" vm="1">
        <v>187</v>
      </c>
    </row>
    <row r="2" spans="2:10">
      <c r="B2" s="46" t="s">
        <v>115</v>
      </c>
      <c r="C2" s="67" t="s">
        <v>188</v>
      </c>
    </row>
    <row r="3" spans="2:10">
      <c r="B3" s="46" t="s">
        <v>117</v>
      </c>
      <c r="C3" s="67" t="s">
        <v>189</v>
      </c>
    </row>
    <row r="4" spans="2:10">
      <c r="B4" s="46" t="s">
        <v>118</v>
      </c>
      <c r="C4" s="67">
        <v>2112</v>
      </c>
    </row>
    <row r="6" spans="2:10" ht="26.25" customHeight="1">
      <c r="B6" s="116" t="s">
        <v>143</v>
      </c>
      <c r="C6" s="117"/>
      <c r="D6" s="117"/>
      <c r="E6" s="117"/>
      <c r="F6" s="117"/>
      <c r="G6" s="117"/>
      <c r="H6" s="117"/>
      <c r="I6" s="117"/>
      <c r="J6" s="118"/>
    </row>
    <row r="7" spans="2:10" s="3" customFormat="1" ht="78.75">
      <c r="B7" s="47" t="s">
        <v>92</v>
      </c>
      <c r="C7" s="49" t="s">
        <v>39</v>
      </c>
      <c r="D7" s="49" t="s">
        <v>64</v>
      </c>
      <c r="E7" s="49" t="s">
        <v>40</v>
      </c>
      <c r="F7" s="49" t="s">
        <v>79</v>
      </c>
      <c r="G7" s="49" t="s">
        <v>154</v>
      </c>
      <c r="H7" s="49" t="s">
        <v>119</v>
      </c>
      <c r="I7" s="49" t="s">
        <v>120</v>
      </c>
      <c r="J7" s="64" t="s">
        <v>173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587</v>
      </c>
      <c r="C10" s="93"/>
      <c r="D10" s="88"/>
      <c r="E10" s="94"/>
      <c r="F10" s="88"/>
      <c r="G10" s="108">
        <v>0</v>
      </c>
      <c r="H10" s="109">
        <v>0</v>
      </c>
      <c r="I10" s="109">
        <v>0</v>
      </c>
      <c r="J10" s="88"/>
    </row>
    <row r="11" spans="2:10" ht="22.5" customHeight="1">
      <c r="B11" s="103"/>
      <c r="C11" s="93"/>
      <c r="D11" s="88"/>
      <c r="E11" s="94"/>
      <c r="F11" s="88"/>
      <c r="G11" s="88"/>
      <c r="H11" s="88"/>
      <c r="I11" s="88"/>
      <c r="J11" s="88"/>
    </row>
    <row r="12" spans="2:10">
      <c r="B12" s="103"/>
      <c r="C12" s="93"/>
      <c r="D12" s="88"/>
      <c r="E12" s="94"/>
      <c r="F12" s="88"/>
      <c r="G12" s="88"/>
      <c r="H12" s="88"/>
      <c r="I12" s="88"/>
      <c r="J12" s="88"/>
    </row>
    <row r="13" spans="2:10">
      <c r="B13" s="88"/>
      <c r="C13" s="93"/>
      <c r="D13" s="88"/>
      <c r="E13" s="94"/>
      <c r="F13" s="88"/>
      <c r="G13" s="88"/>
      <c r="H13" s="88"/>
      <c r="I13" s="88"/>
      <c r="J13" s="88"/>
    </row>
    <row r="14" spans="2:10">
      <c r="B14" s="88"/>
      <c r="C14" s="93"/>
      <c r="D14" s="88"/>
      <c r="E14" s="94"/>
      <c r="F14" s="88"/>
      <c r="G14" s="88"/>
      <c r="H14" s="88"/>
      <c r="I14" s="88"/>
      <c r="J14" s="88"/>
    </row>
    <row r="15" spans="2:10">
      <c r="B15" s="88"/>
      <c r="C15" s="93"/>
      <c r="D15" s="88"/>
      <c r="E15" s="94"/>
      <c r="F15" s="88"/>
      <c r="G15" s="88"/>
      <c r="H15" s="88"/>
      <c r="I15" s="88"/>
      <c r="J15" s="88"/>
    </row>
    <row r="16" spans="2:10">
      <c r="B16" s="88"/>
      <c r="C16" s="93"/>
      <c r="D16" s="88"/>
      <c r="E16" s="94"/>
      <c r="F16" s="88"/>
      <c r="G16" s="88"/>
      <c r="H16" s="88"/>
      <c r="I16" s="88"/>
      <c r="J16" s="88"/>
    </row>
    <row r="17" spans="2:10">
      <c r="B17" s="88"/>
      <c r="C17" s="93"/>
      <c r="D17" s="88"/>
      <c r="E17" s="94"/>
      <c r="F17" s="88"/>
      <c r="G17" s="88"/>
      <c r="H17" s="88"/>
      <c r="I17" s="88"/>
      <c r="J17" s="88"/>
    </row>
    <row r="18" spans="2:10">
      <c r="B18" s="88"/>
      <c r="C18" s="93"/>
      <c r="D18" s="88"/>
      <c r="E18" s="94"/>
      <c r="F18" s="88"/>
      <c r="G18" s="88"/>
      <c r="H18" s="88"/>
      <c r="I18" s="88"/>
      <c r="J18" s="88"/>
    </row>
    <row r="19" spans="2:10">
      <c r="B19" s="88"/>
      <c r="C19" s="93"/>
      <c r="D19" s="88"/>
      <c r="E19" s="94"/>
      <c r="F19" s="88"/>
      <c r="G19" s="88"/>
      <c r="H19" s="88"/>
      <c r="I19" s="88"/>
      <c r="J19" s="88"/>
    </row>
    <row r="20" spans="2:10">
      <c r="B20" s="88"/>
      <c r="C20" s="93"/>
      <c r="D20" s="88"/>
      <c r="E20" s="94"/>
      <c r="F20" s="88"/>
      <c r="G20" s="88"/>
      <c r="H20" s="88"/>
      <c r="I20" s="88"/>
      <c r="J20" s="88"/>
    </row>
    <row r="21" spans="2:10">
      <c r="B21" s="88"/>
      <c r="C21" s="93"/>
      <c r="D21" s="88"/>
      <c r="E21" s="94"/>
      <c r="F21" s="88"/>
      <c r="G21" s="88"/>
      <c r="H21" s="88"/>
      <c r="I21" s="88"/>
      <c r="J21" s="88"/>
    </row>
    <row r="22" spans="2:10">
      <c r="B22" s="88"/>
      <c r="C22" s="93"/>
      <c r="D22" s="88"/>
      <c r="E22" s="94"/>
      <c r="F22" s="88"/>
      <c r="G22" s="88"/>
      <c r="H22" s="88"/>
      <c r="I22" s="88"/>
      <c r="J22" s="88"/>
    </row>
    <row r="23" spans="2:10">
      <c r="B23" s="88"/>
      <c r="C23" s="93"/>
      <c r="D23" s="88"/>
      <c r="E23" s="94"/>
      <c r="F23" s="88"/>
      <c r="G23" s="88"/>
      <c r="H23" s="88"/>
      <c r="I23" s="88"/>
      <c r="J23" s="88"/>
    </row>
    <row r="24" spans="2:10">
      <c r="B24" s="88"/>
      <c r="C24" s="93"/>
      <c r="D24" s="88"/>
      <c r="E24" s="94"/>
      <c r="F24" s="88"/>
      <c r="G24" s="88"/>
      <c r="H24" s="88"/>
      <c r="I24" s="88"/>
      <c r="J24" s="88"/>
    </row>
    <row r="25" spans="2:10">
      <c r="B25" s="88"/>
      <c r="C25" s="93"/>
      <c r="D25" s="88"/>
      <c r="E25" s="94"/>
      <c r="F25" s="88"/>
      <c r="G25" s="88"/>
      <c r="H25" s="88"/>
      <c r="I25" s="88"/>
      <c r="J25" s="88"/>
    </row>
    <row r="26" spans="2:10">
      <c r="B26" s="88"/>
      <c r="C26" s="93"/>
      <c r="D26" s="88"/>
      <c r="E26" s="94"/>
      <c r="F26" s="88"/>
      <c r="G26" s="88"/>
      <c r="H26" s="88"/>
      <c r="I26" s="88"/>
      <c r="J26" s="88"/>
    </row>
    <row r="27" spans="2:10">
      <c r="B27" s="88"/>
      <c r="C27" s="93"/>
      <c r="D27" s="88"/>
      <c r="E27" s="94"/>
      <c r="F27" s="88"/>
      <c r="G27" s="88"/>
      <c r="H27" s="88"/>
      <c r="I27" s="88"/>
      <c r="J27" s="88"/>
    </row>
    <row r="28" spans="2:10">
      <c r="B28" s="88"/>
      <c r="C28" s="93"/>
      <c r="D28" s="88"/>
      <c r="E28" s="94"/>
      <c r="F28" s="88"/>
      <c r="G28" s="88"/>
      <c r="H28" s="88"/>
      <c r="I28" s="88"/>
      <c r="J28" s="88"/>
    </row>
    <row r="29" spans="2:10">
      <c r="B29" s="88"/>
      <c r="C29" s="93"/>
      <c r="D29" s="88"/>
      <c r="E29" s="94"/>
      <c r="F29" s="88"/>
      <c r="G29" s="88"/>
      <c r="H29" s="88"/>
      <c r="I29" s="88"/>
      <c r="J29" s="88"/>
    </row>
    <row r="30" spans="2:10">
      <c r="B30" s="88"/>
      <c r="C30" s="93"/>
      <c r="D30" s="88"/>
      <c r="E30" s="94"/>
      <c r="F30" s="88"/>
      <c r="G30" s="88"/>
      <c r="H30" s="88"/>
      <c r="I30" s="88"/>
      <c r="J30" s="88"/>
    </row>
    <row r="31" spans="2:10">
      <c r="B31" s="88"/>
      <c r="C31" s="93"/>
      <c r="D31" s="88"/>
      <c r="E31" s="94"/>
      <c r="F31" s="88"/>
      <c r="G31" s="88"/>
      <c r="H31" s="88"/>
      <c r="I31" s="88"/>
      <c r="J31" s="88"/>
    </row>
    <row r="32" spans="2:10">
      <c r="B32" s="88"/>
      <c r="C32" s="93"/>
      <c r="D32" s="88"/>
      <c r="E32" s="94"/>
      <c r="F32" s="88"/>
      <c r="G32" s="88"/>
      <c r="H32" s="88"/>
      <c r="I32" s="88"/>
      <c r="J32" s="88"/>
    </row>
    <row r="33" spans="2:10">
      <c r="B33" s="88"/>
      <c r="C33" s="93"/>
      <c r="D33" s="88"/>
      <c r="E33" s="94"/>
      <c r="F33" s="88"/>
      <c r="G33" s="88"/>
      <c r="H33" s="88"/>
      <c r="I33" s="88"/>
      <c r="J33" s="88"/>
    </row>
    <row r="34" spans="2:10">
      <c r="B34" s="88"/>
      <c r="C34" s="93"/>
      <c r="D34" s="88"/>
      <c r="E34" s="94"/>
      <c r="F34" s="88"/>
      <c r="G34" s="88"/>
      <c r="H34" s="88"/>
      <c r="I34" s="88"/>
      <c r="J34" s="88"/>
    </row>
    <row r="35" spans="2:10">
      <c r="B35" s="88"/>
      <c r="C35" s="93"/>
      <c r="D35" s="88"/>
      <c r="E35" s="94"/>
      <c r="F35" s="88"/>
      <c r="G35" s="88"/>
      <c r="H35" s="88"/>
      <c r="I35" s="88"/>
      <c r="J35" s="88"/>
    </row>
    <row r="36" spans="2:10">
      <c r="B36" s="88"/>
      <c r="C36" s="93"/>
      <c r="D36" s="88"/>
      <c r="E36" s="94"/>
      <c r="F36" s="88"/>
      <c r="G36" s="88"/>
      <c r="H36" s="88"/>
      <c r="I36" s="88"/>
      <c r="J36" s="88"/>
    </row>
    <row r="37" spans="2:10">
      <c r="B37" s="88"/>
      <c r="C37" s="93"/>
      <c r="D37" s="88"/>
      <c r="E37" s="94"/>
      <c r="F37" s="88"/>
      <c r="G37" s="88"/>
      <c r="H37" s="88"/>
      <c r="I37" s="88"/>
      <c r="J37" s="88"/>
    </row>
    <row r="38" spans="2:10">
      <c r="B38" s="88"/>
      <c r="C38" s="93"/>
      <c r="D38" s="88"/>
      <c r="E38" s="94"/>
      <c r="F38" s="88"/>
      <c r="G38" s="88"/>
      <c r="H38" s="88"/>
      <c r="I38" s="88"/>
      <c r="J38" s="88"/>
    </row>
    <row r="39" spans="2:10">
      <c r="B39" s="88"/>
      <c r="C39" s="93"/>
      <c r="D39" s="88"/>
      <c r="E39" s="94"/>
      <c r="F39" s="88"/>
      <c r="G39" s="88"/>
      <c r="H39" s="88"/>
      <c r="I39" s="88"/>
      <c r="J39" s="88"/>
    </row>
    <row r="40" spans="2:10">
      <c r="B40" s="88"/>
      <c r="C40" s="93"/>
      <c r="D40" s="88"/>
      <c r="E40" s="94"/>
      <c r="F40" s="88"/>
      <c r="G40" s="88"/>
      <c r="H40" s="88"/>
      <c r="I40" s="88"/>
      <c r="J40" s="88"/>
    </row>
    <row r="41" spans="2:10">
      <c r="B41" s="88"/>
      <c r="C41" s="93"/>
      <c r="D41" s="88"/>
      <c r="E41" s="94"/>
      <c r="F41" s="88"/>
      <c r="G41" s="88"/>
      <c r="H41" s="88"/>
      <c r="I41" s="88"/>
      <c r="J41" s="88"/>
    </row>
    <row r="42" spans="2:10">
      <c r="B42" s="88"/>
      <c r="C42" s="93"/>
      <c r="D42" s="88"/>
      <c r="E42" s="94"/>
      <c r="F42" s="88"/>
      <c r="G42" s="88"/>
      <c r="H42" s="88"/>
      <c r="I42" s="88"/>
      <c r="J42" s="88"/>
    </row>
    <row r="43" spans="2:10">
      <c r="B43" s="88"/>
      <c r="C43" s="93"/>
      <c r="D43" s="88"/>
      <c r="E43" s="94"/>
      <c r="F43" s="88"/>
      <c r="G43" s="88"/>
      <c r="H43" s="88"/>
      <c r="I43" s="88"/>
      <c r="J43" s="88"/>
    </row>
    <row r="44" spans="2:10">
      <c r="B44" s="88"/>
      <c r="C44" s="93"/>
      <c r="D44" s="88"/>
      <c r="E44" s="94"/>
      <c r="F44" s="88"/>
      <c r="G44" s="88"/>
      <c r="H44" s="88"/>
      <c r="I44" s="88"/>
      <c r="J44" s="88"/>
    </row>
    <row r="45" spans="2:10">
      <c r="B45" s="88"/>
      <c r="C45" s="93"/>
      <c r="D45" s="88"/>
      <c r="E45" s="94"/>
      <c r="F45" s="88"/>
      <c r="G45" s="88"/>
      <c r="H45" s="88"/>
      <c r="I45" s="88"/>
      <c r="J45" s="88"/>
    </row>
    <row r="46" spans="2:10">
      <c r="B46" s="88"/>
      <c r="C46" s="93"/>
      <c r="D46" s="88"/>
      <c r="E46" s="94"/>
      <c r="F46" s="88"/>
      <c r="G46" s="88"/>
      <c r="H46" s="88"/>
      <c r="I46" s="88"/>
      <c r="J46" s="88"/>
    </row>
    <row r="47" spans="2:10">
      <c r="B47" s="88"/>
      <c r="C47" s="93"/>
      <c r="D47" s="88"/>
      <c r="E47" s="94"/>
      <c r="F47" s="88"/>
      <c r="G47" s="88"/>
      <c r="H47" s="88"/>
      <c r="I47" s="88"/>
      <c r="J47" s="88"/>
    </row>
    <row r="48" spans="2:10">
      <c r="B48" s="88"/>
      <c r="C48" s="93"/>
      <c r="D48" s="88"/>
      <c r="E48" s="94"/>
      <c r="F48" s="88"/>
      <c r="G48" s="88"/>
      <c r="H48" s="88"/>
      <c r="I48" s="88"/>
      <c r="J48" s="88"/>
    </row>
    <row r="49" spans="2:10">
      <c r="B49" s="88"/>
      <c r="C49" s="93"/>
      <c r="D49" s="88"/>
      <c r="E49" s="94"/>
      <c r="F49" s="88"/>
      <c r="G49" s="88"/>
      <c r="H49" s="88"/>
      <c r="I49" s="88"/>
      <c r="J49" s="88"/>
    </row>
    <row r="50" spans="2:10">
      <c r="B50" s="88"/>
      <c r="C50" s="93"/>
      <c r="D50" s="88"/>
      <c r="E50" s="94"/>
      <c r="F50" s="88"/>
      <c r="G50" s="88"/>
      <c r="H50" s="88"/>
      <c r="I50" s="88"/>
      <c r="J50" s="88"/>
    </row>
    <row r="51" spans="2:10">
      <c r="B51" s="88"/>
      <c r="C51" s="93"/>
      <c r="D51" s="88"/>
      <c r="E51" s="94"/>
      <c r="F51" s="88"/>
      <c r="G51" s="88"/>
      <c r="H51" s="88"/>
      <c r="I51" s="88"/>
      <c r="J51" s="88"/>
    </row>
    <row r="52" spans="2:10">
      <c r="B52" s="88"/>
      <c r="C52" s="93"/>
      <c r="D52" s="88"/>
      <c r="E52" s="94"/>
      <c r="F52" s="88"/>
      <c r="G52" s="88"/>
      <c r="H52" s="88"/>
      <c r="I52" s="88"/>
      <c r="J52" s="88"/>
    </row>
    <row r="53" spans="2:10">
      <c r="B53" s="88"/>
      <c r="C53" s="93"/>
      <c r="D53" s="88"/>
      <c r="E53" s="94"/>
      <c r="F53" s="88"/>
      <c r="G53" s="88"/>
      <c r="H53" s="88"/>
      <c r="I53" s="88"/>
      <c r="J53" s="88"/>
    </row>
    <row r="54" spans="2:10">
      <c r="B54" s="88"/>
      <c r="C54" s="93"/>
      <c r="D54" s="88"/>
      <c r="E54" s="94"/>
      <c r="F54" s="88"/>
      <c r="G54" s="88"/>
      <c r="H54" s="88"/>
      <c r="I54" s="88"/>
      <c r="J54" s="88"/>
    </row>
    <row r="55" spans="2:10">
      <c r="B55" s="88"/>
      <c r="C55" s="93"/>
      <c r="D55" s="88"/>
      <c r="E55" s="94"/>
      <c r="F55" s="88"/>
      <c r="G55" s="88"/>
      <c r="H55" s="88"/>
      <c r="I55" s="88"/>
      <c r="J55" s="88"/>
    </row>
    <row r="56" spans="2:10">
      <c r="B56" s="88"/>
      <c r="C56" s="93"/>
      <c r="D56" s="88"/>
      <c r="E56" s="94"/>
      <c r="F56" s="88"/>
      <c r="G56" s="88"/>
      <c r="H56" s="88"/>
      <c r="I56" s="88"/>
      <c r="J56" s="88"/>
    </row>
    <row r="57" spans="2:10">
      <c r="B57" s="88"/>
      <c r="C57" s="93"/>
      <c r="D57" s="88"/>
      <c r="E57" s="94"/>
      <c r="F57" s="88"/>
      <c r="G57" s="88"/>
      <c r="H57" s="88"/>
      <c r="I57" s="88"/>
      <c r="J57" s="88"/>
    </row>
    <row r="58" spans="2:10">
      <c r="B58" s="88"/>
      <c r="C58" s="93"/>
      <c r="D58" s="88"/>
      <c r="E58" s="94"/>
      <c r="F58" s="88"/>
      <c r="G58" s="88"/>
      <c r="H58" s="88"/>
      <c r="I58" s="88"/>
      <c r="J58" s="88"/>
    </row>
    <row r="59" spans="2:10">
      <c r="B59" s="88"/>
      <c r="C59" s="93"/>
      <c r="D59" s="88"/>
      <c r="E59" s="94"/>
      <c r="F59" s="88"/>
      <c r="G59" s="88"/>
      <c r="H59" s="88"/>
      <c r="I59" s="88"/>
      <c r="J59" s="88"/>
    </row>
    <row r="60" spans="2:10">
      <c r="B60" s="88"/>
      <c r="C60" s="93"/>
      <c r="D60" s="88"/>
      <c r="E60" s="94"/>
      <c r="F60" s="88"/>
      <c r="G60" s="88"/>
      <c r="H60" s="88"/>
      <c r="I60" s="88"/>
      <c r="J60" s="88"/>
    </row>
    <row r="61" spans="2:10">
      <c r="B61" s="88"/>
      <c r="C61" s="93"/>
      <c r="D61" s="88"/>
      <c r="E61" s="94"/>
      <c r="F61" s="88"/>
      <c r="G61" s="88"/>
      <c r="H61" s="88"/>
      <c r="I61" s="88"/>
      <c r="J61" s="88"/>
    </row>
    <row r="62" spans="2:10">
      <c r="B62" s="88"/>
      <c r="C62" s="93"/>
      <c r="D62" s="88"/>
      <c r="E62" s="94"/>
      <c r="F62" s="88"/>
      <c r="G62" s="88"/>
      <c r="H62" s="88"/>
      <c r="I62" s="88"/>
      <c r="J62" s="88"/>
    </row>
    <row r="63" spans="2:10">
      <c r="B63" s="88"/>
      <c r="C63" s="93"/>
      <c r="D63" s="88"/>
      <c r="E63" s="94"/>
      <c r="F63" s="88"/>
      <c r="G63" s="88"/>
      <c r="H63" s="88"/>
      <c r="I63" s="88"/>
      <c r="J63" s="88"/>
    </row>
    <row r="64" spans="2:10">
      <c r="B64" s="88"/>
      <c r="C64" s="93"/>
      <c r="D64" s="88"/>
      <c r="E64" s="94"/>
      <c r="F64" s="88"/>
      <c r="G64" s="88"/>
      <c r="H64" s="88"/>
      <c r="I64" s="88"/>
      <c r="J64" s="88"/>
    </row>
    <row r="65" spans="2:10">
      <c r="B65" s="88"/>
      <c r="C65" s="93"/>
      <c r="D65" s="88"/>
      <c r="E65" s="94"/>
      <c r="F65" s="88"/>
      <c r="G65" s="88"/>
      <c r="H65" s="88"/>
      <c r="I65" s="88"/>
      <c r="J65" s="88"/>
    </row>
    <row r="66" spans="2:10">
      <c r="B66" s="88"/>
      <c r="C66" s="93"/>
      <c r="D66" s="88"/>
      <c r="E66" s="94"/>
      <c r="F66" s="88"/>
      <c r="G66" s="88"/>
      <c r="H66" s="88"/>
      <c r="I66" s="88"/>
      <c r="J66" s="88"/>
    </row>
    <row r="67" spans="2:10">
      <c r="B67" s="88"/>
      <c r="C67" s="93"/>
      <c r="D67" s="88"/>
      <c r="E67" s="94"/>
      <c r="F67" s="88"/>
      <c r="G67" s="88"/>
      <c r="H67" s="88"/>
      <c r="I67" s="88"/>
      <c r="J67" s="88"/>
    </row>
    <row r="68" spans="2:10">
      <c r="B68" s="88"/>
      <c r="C68" s="93"/>
      <c r="D68" s="88"/>
      <c r="E68" s="94"/>
      <c r="F68" s="88"/>
      <c r="G68" s="88"/>
      <c r="H68" s="88"/>
      <c r="I68" s="88"/>
      <c r="J68" s="88"/>
    </row>
    <row r="69" spans="2:10">
      <c r="B69" s="88"/>
      <c r="C69" s="93"/>
      <c r="D69" s="88"/>
      <c r="E69" s="94"/>
      <c r="F69" s="88"/>
      <c r="G69" s="88"/>
      <c r="H69" s="88"/>
      <c r="I69" s="88"/>
      <c r="J69" s="88"/>
    </row>
    <row r="70" spans="2:10">
      <c r="B70" s="88"/>
      <c r="C70" s="93"/>
      <c r="D70" s="88"/>
      <c r="E70" s="94"/>
      <c r="F70" s="88"/>
      <c r="G70" s="88"/>
      <c r="H70" s="88"/>
      <c r="I70" s="88"/>
      <c r="J70" s="88"/>
    </row>
    <row r="71" spans="2:10">
      <c r="B71" s="88"/>
      <c r="C71" s="93"/>
      <c r="D71" s="88"/>
      <c r="E71" s="94"/>
      <c r="F71" s="88"/>
      <c r="G71" s="88"/>
      <c r="H71" s="88"/>
      <c r="I71" s="88"/>
      <c r="J71" s="88"/>
    </row>
    <row r="72" spans="2:10">
      <c r="B72" s="88"/>
      <c r="C72" s="93"/>
      <c r="D72" s="88"/>
      <c r="E72" s="94"/>
      <c r="F72" s="88"/>
      <c r="G72" s="88"/>
      <c r="H72" s="88"/>
      <c r="I72" s="88"/>
      <c r="J72" s="88"/>
    </row>
    <row r="73" spans="2:10">
      <c r="B73" s="88"/>
      <c r="C73" s="93"/>
      <c r="D73" s="88"/>
      <c r="E73" s="94"/>
      <c r="F73" s="88"/>
      <c r="G73" s="88"/>
      <c r="H73" s="88"/>
      <c r="I73" s="88"/>
      <c r="J73" s="88"/>
    </row>
    <row r="74" spans="2:10">
      <c r="B74" s="88"/>
      <c r="C74" s="93"/>
      <c r="D74" s="88"/>
      <c r="E74" s="94"/>
      <c r="F74" s="88"/>
      <c r="G74" s="88"/>
      <c r="H74" s="88"/>
      <c r="I74" s="88"/>
      <c r="J74" s="88"/>
    </row>
    <row r="75" spans="2:10">
      <c r="B75" s="88"/>
      <c r="C75" s="93"/>
      <c r="D75" s="88"/>
      <c r="E75" s="94"/>
      <c r="F75" s="88"/>
      <c r="G75" s="88"/>
      <c r="H75" s="88"/>
      <c r="I75" s="88"/>
      <c r="J75" s="88"/>
    </row>
    <row r="76" spans="2:10">
      <c r="B76" s="88"/>
      <c r="C76" s="93"/>
      <c r="D76" s="88"/>
      <c r="E76" s="94"/>
      <c r="F76" s="88"/>
      <c r="G76" s="88"/>
      <c r="H76" s="88"/>
      <c r="I76" s="88"/>
      <c r="J76" s="88"/>
    </row>
    <row r="77" spans="2:10">
      <c r="B77" s="88"/>
      <c r="C77" s="93"/>
      <c r="D77" s="88"/>
      <c r="E77" s="94"/>
      <c r="F77" s="88"/>
      <c r="G77" s="88"/>
      <c r="H77" s="88"/>
      <c r="I77" s="88"/>
      <c r="J77" s="88"/>
    </row>
    <row r="78" spans="2:10">
      <c r="B78" s="88"/>
      <c r="C78" s="93"/>
      <c r="D78" s="88"/>
      <c r="E78" s="94"/>
      <c r="F78" s="88"/>
      <c r="G78" s="88"/>
      <c r="H78" s="88"/>
      <c r="I78" s="88"/>
      <c r="J78" s="88"/>
    </row>
    <row r="79" spans="2:10">
      <c r="B79" s="88"/>
      <c r="C79" s="93"/>
      <c r="D79" s="88"/>
      <c r="E79" s="94"/>
      <c r="F79" s="88"/>
      <c r="G79" s="88"/>
      <c r="H79" s="88"/>
      <c r="I79" s="88"/>
      <c r="J79" s="88"/>
    </row>
    <row r="80" spans="2:10">
      <c r="B80" s="88"/>
      <c r="C80" s="93"/>
      <c r="D80" s="88"/>
      <c r="E80" s="94"/>
      <c r="F80" s="88"/>
      <c r="G80" s="88"/>
      <c r="H80" s="88"/>
      <c r="I80" s="88"/>
      <c r="J80" s="88"/>
    </row>
    <row r="81" spans="2:10">
      <c r="B81" s="88"/>
      <c r="C81" s="93"/>
      <c r="D81" s="88"/>
      <c r="E81" s="94"/>
      <c r="F81" s="88"/>
      <c r="G81" s="88"/>
      <c r="H81" s="88"/>
      <c r="I81" s="88"/>
      <c r="J81" s="88"/>
    </row>
    <row r="82" spans="2:10">
      <c r="B82" s="88"/>
      <c r="C82" s="93"/>
      <c r="D82" s="88"/>
      <c r="E82" s="94"/>
      <c r="F82" s="88"/>
      <c r="G82" s="88"/>
      <c r="H82" s="88"/>
      <c r="I82" s="88"/>
      <c r="J82" s="88"/>
    </row>
    <row r="83" spans="2:10">
      <c r="B83" s="88"/>
      <c r="C83" s="93"/>
      <c r="D83" s="88"/>
      <c r="E83" s="94"/>
      <c r="F83" s="88"/>
      <c r="G83" s="88"/>
      <c r="H83" s="88"/>
      <c r="I83" s="88"/>
      <c r="J83" s="88"/>
    </row>
    <row r="84" spans="2:10">
      <c r="B84" s="88"/>
      <c r="C84" s="93"/>
      <c r="D84" s="88"/>
      <c r="E84" s="94"/>
      <c r="F84" s="88"/>
      <c r="G84" s="88"/>
      <c r="H84" s="88"/>
      <c r="I84" s="88"/>
      <c r="J84" s="88"/>
    </row>
    <row r="85" spans="2:10">
      <c r="B85" s="88"/>
      <c r="C85" s="93"/>
      <c r="D85" s="88"/>
      <c r="E85" s="94"/>
      <c r="F85" s="88"/>
      <c r="G85" s="88"/>
      <c r="H85" s="88"/>
      <c r="I85" s="88"/>
      <c r="J85" s="88"/>
    </row>
    <row r="86" spans="2:10">
      <c r="B86" s="88"/>
      <c r="C86" s="93"/>
      <c r="D86" s="88"/>
      <c r="E86" s="94"/>
      <c r="F86" s="88"/>
      <c r="G86" s="88"/>
      <c r="H86" s="88"/>
      <c r="I86" s="88"/>
      <c r="J86" s="88"/>
    </row>
    <row r="87" spans="2:10">
      <c r="B87" s="88"/>
      <c r="C87" s="93"/>
      <c r="D87" s="88"/>
      <c r="E87" s="94"/>
      <c r="F87" s="88"/>
      <c r="G87" s="88"/>
      <c r="H87" s="88"/>
      <c r="I87" s="88"/>
      <c r="J87" s="88"/>
    </row>
    <row r="88" spans="2:10">
      <c r="B88" s="88"/>
      <c r="C88" s="93"/>
      <c r="D88" s="88"/>
      <c r="E88" s="94"/>
      <c r="F88" s="88"/>
      <c r="G88" s="88"/>
      <c r="H88" s="88"/>
      <c r="I88" s="88"/>
      <c r="J88" s="88"/>
    </row>
    <row r="89" spans="2:10">
      <c r="B89" s="88"/>
      <c r="C89" s="93"/>
      <c r="D89" s="88"/>
      <c r="E89" s="94"/>
      <c r="F89" s="88"/>
      <c r="G89" s="88"/>
      <c r="H89" s="88"/>
      <c r="I89" s="88"/>
      <c r="J89" s="88"/>
    </row>
    <row r="90" spans="2:10">
      <c r="B90" s="88"/>
      <c r="C90" s="93"/>
      <c r="D90" s="88"/>
      <c r="E90" s="94"/>
      <c r="F90" s="88"/>
      <c r="G90" s="88"/>
      <c r="H90" s="88"/>
      <c r="I90" s="88"/>
      <c r="J90" s="88"/>
    </row>
    <row r="91" spans="2:10">
      <c r="B91" s="88"/>
      <c r="C91" s="93"/>
      <c r="D91" s="88"/>
      <c r="E91" s="94"/>
      <c r="F91" s="88"/>
      <c r="G91" s="88"/>
      <c r="H91" s="88"/>
      <c r="I91" s="88"/>
      <c r="J91" s="88"/>
    </row>
    <row r="92" spans="2:10">
      <c r="B92" s="88"/>
      <c r="C92" s="93"/>
      <c r="D92" s="88"/>
      <c r="E92" s="94"/>
      <c r="F92" s="88"/>
      <c r="G92" s="88"/>
      <c r="H92" s="88"/>
      <c r="I92" s="88"/>
      <c r="J92" s="88"/>
    </row>
    <row r="93" spans="2:10">
      <c r="B93" s="88"/>
      <c r="C93" s="93"/>
      <c r="D93" s="88"/>
      <c r="E93" s="94"/>
      <c r="F93" s="88"/>
      <c r="G93" s="88"/>
      <c r="H93" s="88"/>
      <c r="I93" s="88"/>
      <c r="J93" s="88"/>
    </row>
    <row r="94" spans="2:10">
      <c r="B94" s="88"/>
      <c r="C94" s="93"/>
      <c r="D94" s="88"/>
      <c r="E94" s="94"/>
      <c r="F94" s="88"/>
      <c r="G94" s="88"/>
      <c r="H94" s="88"/>
      <c r="I94" s="88"/>
      <c r="J94" s="88"/>
    </row>
    <row r="95" spans="2:10">
      <c r="B95" s="88"/>
      <c r="C95" s="93"/>
      <c r="D95" s="88"/>
      <c r="E95" s="94"/>
      <c r="F95" s="88"/>
      <c r="G95" s="88"/>
      <c r="H95" s="88"/>
      <c r="I95" s="88"/>
      <c r="J95" s="88"/>
    </row>
    <row r="96" spans="2:10">
      <c r="B96" s="88"/>
      <c r="C96" s="93"/>
      <c r="D96" s="88"/>
      <c r="E96" s="94"/>
      <c r="F96" s="88"/>
      <c r="G96" s="88"/>
      <c r="H96" s="88"/>
      <c r="I96" s="88"/>
      <c r="J96" s="88"/>
    </row>
    <row r="97" spans="2:10">
      <c r="B97" s="88"/>
      <c r="C97" s="93"/>
      <c r="D97" s="88"/>
      <c r="E97" s="94"/>
      <c r="F97" s="88"/>
      <c r="G97" s="88"/>
      <c r="H97" s="88"/>
      <c r="I97" s="88"/>
      <c r="J97" s="88"/>
    </row>
    <row r="98" spans="2:10">
      <c r="B98" s="88"/>
      <c r="C98" s="93"/>
      <c r="D98" s="88"/>
      <c r="E98" s="94"/>
      <c r="F98" s="88"/>
      <c r="G98" s="88"/>
      <c r="H98" s="88"/>
      <c r="I98" s="88"/>
      <c r="J98" s="88"/>
    </row>
    <row r="99" spans="2:10">
      <c r="B99" s="88"/>
      <c r="C99" s="93"/>
      <c r="D99" s="88"/>
      <c r="E99" s="94"/>
      <c r="F99" s="88"/>
      <c r="G99" s="88"/>
      <c r="H99" s="88"/>
      <c r="I99" s="88"/>
      <c r="J99" s="88"/>
    </row>
    <row r="100" spans="2:10">
      <c r="B100" s="88"/>
      <c r="C100" s="93"/>
      <c r="D100" s="88"/>
      <c r="E100" s="94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116</v>
      </c>
      <c r="C1" s="67" t="s" vm="1">
        <v>187</v>
      </c>
    </row>
    <row r="2" spans="2:11">
      <c r="B2" s="46" t="s">
        <v>115</v>
      </c>
      <c r="C2" s="67" t="s">
        <v>188</v>
      </c>
    </row>
    <row r="3" spans="2:11">
      <c r="B3" s="46" t="s">
        <v>117</v>
      </c>
      <c r="C3" s="67" t="s">
        <v>189</v>
      </c>
    </row>
    <row r="4" spans="2:11">
      <c r="B4" s="46" t="s">
        <v>118</v>
      </c>
      <c r="C4" s="67">
        <v>2112</v>
      </c>
    </row>
    <row r="6" spans="2:11" ht="26.25" customHeight="1">
      <c r="B6" s="116" t="s">
        <v>144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s="3" customFormat="1" ht="63">
      <c r="B7" s="47" t="s">
        <v>92</v>
      </c>
      <c r="C7" s="49" t="s">
        <v>93</v>
      </c>
      <c r="D7" s="49" t="s">
        <v>14</v>
      </c>
      <c r="E7" s="49" t="s">
        <v>15</v>
      </c>
      <c r="F7" s="49" t="s">
        <v>41</v>
      </c>
      <c r="G7" s="49" t="s">
        <v>79</v>
      </c>
      <c r="H7" s="49" t="s">
        <v>38</v>
      </c>
      <c r="I7" s="49" t="s">
        <v>87</v>
      </c>
      <c r="J7" s="49" t="s">
        <v>119</v>
      </c>
      <c r="K7" s="64" t="s">
        <v>120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588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03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03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116</v>
      </c>
      <c r="C1" s="67" t="s" vm="1">
        <v>187</v>
      </c>
    </row>
    <row r="2" spans="2:15">
      <c r="B2" s="46" t="s">
        <v>115</v>
      </c>
      <c r="C2" s="67" t="s">
        <v>188</v>
      </c>
    </row>
    <row r="3" spans="2:15">
      <c r="B3" s="46" t="s">
        <v>117</v>
      </c>
      <c r="C3" s="67" t="s">
        <v>189</v>
      </c>
    </row>
    <row r="4" spans="2:15">
      <c r="B4" s="46" t="s">
        <v>118</v>
      </c>
      <c r="C4" s="67">
        <v>2112</v>
      </c>
    </row>
    <row r="6" spans="2:15" ht="26.25" customHeight="1">
      <c r="B6" s="116" t="s">
        <v>145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5" s="3" customFormat="1" ht="78.75">
      <c r="B7" s="47" t="s">
        <v>92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79</v>
      </c>
      <c r="H7" s="49" t="s">
        <v>38</v>
      </c>
      <c r="I7" s="49" t="s">
        <v>87</v>
      </c>
      <c r="J7" s="49" t="s">
        <v>119</v>
      </c>
      <c r="K7" s="51" t="s">
        <v>120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589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  <c r="O10" s="1"/>
    </row>
    <row r="11" spans="2:15" ht="21" customHeight="1">
      <c r="B11" s="103"/>
      <c r="C11" s="88"/>
      <c r="D11" s="88"/>
      <c r="E11" s="88"/>
      <c r="F11" s="88"/>
      <c r="G11" s="88"/>
      <c r="H11" s="88"/>
      <c r="I11" s="88"/>
      <c r="J11" s="88"/>
      <c r="K11" s="88"/>
    </row>
    <row r="12" spans="2:15">
      <c r="B12" s="103"/>
      <c r="C12" s="88"/>
      <c r="D12" s="88"/>
      <c r="E12" s="88"/>
      <c r="F12" s="88"/>
      <c r="G12" s="88"/>
      <c r="H12" s="88"/>
      <c r="I12" s="88"/>
      <c r="J12" s="88"/>
      <c r="K12" s="88"/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1" bestFit="1" customWidth="1"/>
    <col min="4" max="4" width="11.85546875" style="1" customWidth="1"/>
    <col min="5" max="16384" width="9.140625" style="1"/>
  </cols>
  <sheetData>
    <row r="1" spans="2:6">
      <c r="B1" s="46" t="s">
        <v>116</v>
      </c>
      <c r="C1" s="67" t="s" vm="1">
        <v>187</v>
      </c>
    </row>
    <row r="2" spans="2:6">
      <c r="B2" s="46" t="s">
        <v>115</v>
      </c>
      <c r="C2" s="67" t="s">
        <v>188</v>
      </c>
    </row>
    <row r="3" spans="2:6">
      <c r="B3" s="46" t="s">
        <v>117</v>
      </c>
      <c r="C3" s="67" t="s">
        <v>189</v>
      </c>
    </row>
    <row r="4" spans="2:6">
      <c r="B4" s="46" t="s">
        <v>118</v>
      </c>
      <c r="C4" s="67">
        <v>2112</v>
      </c>
    </row>
    <row r="6" spans="2:6" ht="26.25" customHeight="1">
      <c r="B6" s="116" t="s">
        <v>146</v>
      </c>
      <c r="C6" s="117"/>
      <c r="D6" s="118"/>
    </row>
    <row r="7" spans="2:6" s="3" customFormat="1" ht="33">
      <c r="B7" s="47" t="s">
        <v>92</v>
      </c>
      <c r="C7" s="52" t="s">
        <v>84</v>
      </c>
      <c r="D7" s="53" t="s">
        <v>83</v>
      </c>
    </row>
    <row r="8" spans="2:6" s="3" customFormat="1">
      <c r="B8" s="14"/>
      <c r="C8" s="31" t="s">
        <v>166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590</v>
      </c>
      <c r="C10" s="108">
        <v>0</v>
      </c>
      <c r="D10" s="88"/>
    </row>
    <row r="11" spans="2:6">
      <c r="B11" s="103"/>
      <c r="C11" s="88"/>
      <c r="D11" s="88"/>
    </row>
    <row r="12" spans="2:6">
      <c r="B12" s="103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16" t="s">
        <v>149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168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591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169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16" t="s">
        <v>150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163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592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169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187</v>
      </c>
    </row>
    <row r="2" spans="2:16">
      <c r="B2" s="46" t="s">
        <v>115</v>
      </c>
      <c r="C2" s="67" t="s">
        <v>188</v>
      </c>
    </row>
    <row r="3" spans="2:16">
      <c r="B3" s="46" t="s">
        <v>117</v>
      </c>
      <c r="C3" s="67" t="s">
        <v>189</v>
      </c>
    </row>
    <row r="4" spans="2:16">
      <c r="B4" s="46" t="s">
        <v>118</v>
      </c>
      <c r="C4" s="67">
        <v>2112</v>
      </c>
    </row>
    <row r="6" spans="2:16" ht="26.25" customHeight="1">
      <c r="B6" s="116" t="s">
        <v>152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163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170</v>
      </c>
      <c r="M8" s="31" t="s">
        <v>166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593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88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169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